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dia.permalloo\Contacts\Desktop\"/>
    </mc:Choice>
  </mc:AlternateContent>
  <xr:revisionPtr revIDLastSave="0" documentId="13_ncr:1_{0FD4A18D-EDCD-43E7-9996-4D87A3C418DD}" xr6:coauthVersionLast="45" xr6:coauthVersionMax="45" xr10:uidLastSave="{00000000-0000-0000-0000-000000000000}"/>
  <bookViews>
    <workbookView xWindow="-120" yWindow="-120" windowWidth="21840" windowHeight="13140" activeTab="1" xr2:uid="{37167084-37EA-4D58-A19A-E14B9D07070F}"/>
  </bookViews>
  <sheets>
    <sheet name="NT QA" sheetId="1" r:id="rId1"/>
    <sheet name="Version" sheetId="4" r:id="rId2"/>
    <sheet name="Percentiles" sheetId="3" state="hidden" r:id="rId3"/>
    <sheet name="Settings" sheetId="2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D2" i="1"/>
  <c r="D4" i="1"/>
  <c r="D3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M4" i="1"/>
  <c r="M5" i="1"/>
  <c r="M8" i="1"/>
  <c r="L10" i="1"/>
  <c r="L16" i="1"/>
  <c r="M19" i="1"/>
  <c r="L21" i="1"/>
  <c r="M24" i="1"/>
  <c r="O24" i="1" s="1"/>
  <c r="M26" i="1"/>
  <c r="L27" i="1"/>
  <c r="M32" i="1"/>
  <c r="M35" i="1"/>
  <c r="M36" i="1"/>
  <c r="M37" i="1"/>
  <c r="O37" i="1" s="1"/>
  <c r="M40" i="1"/>
  <c r="M49" i="1"/>
  <c r="M51" i="1"/>
  <c r="M52" i="1"/>
  <c r="O52" i="1" s="1"/>
  <c r="M56" i="1"/>
  <c r="O56" i="1" s="1"/>
  <c r="L58" i="1"/>
  <c r="N58" i="1" s="1"/>
  <c r="M64" i="1"/>
  <c r="O64" i="1" s="1"/>
  <c r="M65" i="1"/>
  <c r="O65" i="1" s="1"/>
  <c r="M68" i="1"/>
  <c r="O68" i="1" s="1"/>
  <c r="M69" i="1"/>
  <c r="O69" i="1" s="1"/>
  <c r="L74" i="1"/>
  <c r="M77" i="1"/>
  <c r="O77" i="1" s="1"/>
  <c r="M81" i="1"/>
  <c r="O81" i="1" s="1"/>
  <c r="M83" i="1"/>
  <c r="M84" i="1"/>
  <c r="O84" i="1" s="1"/>
  <c r="M93" i="1"/>
  <c r="O93" i="1" s="1"/>
  <c r="M96" i="1"/>
  <c r="O96" i="1" s="1"/>
  <c r="M97" i="1"/>
  <c r="O97" i="1" s="1"/>
  <c r="M99" i="1"/>
  <c r="O99" i="1" s="1"/>
  <c r="M108" i="1"/>
  <c r="O108" i="1" s="1"/>
  <c r="M109" i="1"/>
  <c r="O109" i="1" s="1"/>
  <c r="M112" i="1"/>
  <c r="O112" i="1" s="1"/>
  <c r="L116" i="1"/>
  <c r="M123" i="1"/>
  <c r="M124" i="1"/>
  <c r="O124" i="1" s="1"/>
  <c r="M125" i="1"/>
  <c r="O125" i="1" s="1"/>
  <c r="M127" i="1"/>
  <c r="O127" i="1" s="1"/>
  <c r="M135" i="1"/>
  <c r="O135" i="1" s="1"/>
  <c r="M136" i="1"/>
  <c r="O136" i="1" s="1"/>
  <c r="M139" i="1"/>
  <c r="O139" i="1" s="1"/>
  <c r="M147" i="1"/>
  <c r="O147" i="1" s="1"/>
  <c r="M148" i="1"/>
  <c r="O148" i="1" s="1"/>
  <c r="M149" i="1"/>
  <c r="O149" i="1" s="1"/>
  <c r="M152" i="1"/>
  <c r="O152" i="1" s="1"/>
  <c r="L155" i="1"/>
  <c r="L156" i="1"/>
  <c r="M160" i="1"/>
  <c r="O160" i="1" s="1"/>
  <c r="M163" i="1"/>
  <c r="O163" i="1" s="1"/>
  <c r="M164" i="1"/>
  <c r="O164" i="1" s="1"/>
  <c r="M171" i="1"/>
  <c r="O171" i="1" s="1"/>
  <c r="M173" i="1"/>
  <c r="O173" i="1" s="1"/>
  <c r="M175" i="1"/>
  <c r="O175" i="1" s="1"/>
  <c r="M184" i="1"/>
  <c r="O184" i="1" s="1"/>
  <c r="L188" i="1"/>
  <c r="M196" i="1"/>
  <c r="O196" i="1" s="1"/>
  <c r="M197" i="1"/>
  <c r="O197" i="1" s="1"/>
  <c r="M199" i="1"/>
  <c r="L200" i="1"/>
  <c r="M208" i="1"/>
  <c r="O208" i="1" s="1"/>
  <c r="M212" i="1"/>
  <c r="O212" i="1" s="1"/>
  <c r="M220" i="1"/>
  <c r="M221" i="1"/>
  <c r="O221" i="1" s="1"/>
  <c r="M223" i="1"/>
  <c r="O223" i="1" s="1"/>
  <c r="M224" i="1"/>
  <c r="O224" i="1" s="1"/>
  <c r="M237" i="1"/>
  <c r="O237" i="1" s="1"/>
  <c r="M244" i="1"/>
  <c r="O244" i="1" s="1"/>
  <c r="M245" i="1"/>
  <c r="O245" i="1" s="1"/>
  <c r="M248" i="1"/>
  <c r="O248" i="1" s="1"/>
  <c r="L250" i="1"/>
  <c r="N250" i="1" s="1"/>
  <c r="M260" i="1"/>
  <c r="O260" i="1" s="1"/>
  <c r="M261" i="1"/>
  <c r="O261" i="1" s="1"/>
  <c r="M269" i="1"/>
  <c r="O269" i="1" s="1"/>
  <c r="M272" i="1"/>
  <c r="O272" i="1" s="1"/>
  <c r="L277" i="1"/>
  <c r="M284" i="1"/>
  <c r="M285" i="1"/>
  <c r="O285" i="1" s="1"/>
  <c r="L290" i="1"/>
  <c r="M293" i="1"/>
  <c r="O293" i="1" s="1"/>
  <c r="M296" i="1"/>
  <c r="O296" i="1" s="1"/>
  <c r="M308" i="1"/>
  <c r="O308" i="1" s="1"/>
  <c r="M309" i="1"/>
  <c r="O309" i="1" s="1"/>
  <c r="M317" i="1"/>
  <c r="O317" i="1" s="1"/>
  <c r="M320" i="1"/>
  <c r="O320" i="1" s="1"/>
  <c r="L322" i="1"/>
  <c r="M333" i="1"/>
  <c r="O333" i="1" s="1"/>
  <c r="M341" i="1"/>
  <c r="O341" i="1" s="1"/>
  <c r="M345" i="1"/>
  <c r="M356" i="1"/>
  <c r="O356" i="1" s="1"/>
  <c r="M357" i="1"/>
  <c r="O357" i="1" s="1"/>
  <c r="M369" i="1"/>
  <c r="L370" i="1"/>
  <c r="M380" i="1"/>
  <c r="O380" i="1" s="1"/>
  <c r="M381" i="1"/>
  <c r="O381" i="1" s="1"/>
  <c r="M393" i="1"/>
  <c r="L396" i="1"/>
  <c r="M404" i="1"/>
  <c r="O404" i="1" s="1"/>
  <c r="M405" i="1"/>
  <c r="O405" i="1" s="1"/>
  <c r="M420" i="1"/>
  <c r="O420" i="1" s="1"/>
  <c r="L428" i="1"/>
  <c r="L429" i="1"/>
  <c r="M444" i="1"/>
  <c r="O444" i="1" s="1"/>
  <c r="M452" i="1"/>
  <c r="O452" i="1" s="1"/>
  <c r="M453" i="1"/>
  <c r="O453" i="1" s="1"/>
  <c r="L460" i="1"/>
  <c r="L461" i="1"/>
  <c r="M465" i="1"/>
  <c r="M476" i="1"/>
  <c r="O476" i="1" s="1"/>
  <c r="M477" i="1"/>
  <c r="O477" i="1" s="1"/>
  <c r="M484" i="1"/>
  <c r="O484" i="1" s="1"/>
  <c r="M485" i="1"/>
  <c r="O485" i="1" s="1"/>
  <c r="M487" i="1"/>
  <c r="O487" i="1" s="1"/>
  <c r="L493" i="1"/>
  <c r="M505" i="1"/>
  <c r="M516" i="1"/>
  <c r="O516" i="1" s="1"/>
  <c r="M524" i="1"/>
  <c r="O524" i="1" s="1"/>
  <c r="M525" i="1"/>
  <c r="O525" i="1" s="1"/>
  <c r="L530" i="1"/>
  <c r="N530" i="1" s="1"/>
  <c r="M532" i="1"/>
  <c r="O532" i="1" s="1"/>
  <c r="M533" i="1"/>
  <c r="O533" i="1" s="1"/>
  <c r="M540" i="1"/>
  <c r="O540" i="1" s="1"/>
  <c r="M541" i="1"/>
  <c r="O541" i="1" s="1"/>
  <c r="M542" i="1"/>
  <c r="O542" i="1" s="1"/>
  <c r="L546" i="1"/>
  <c r="M549" i="1"/>
  <c r="O549" i="1" s="1"/>
  <c r="M560" i="1"/>
  <c r="O560" i="1" s="1"/>
  <c r="M580" i="1"/>
  <c r="M588" i="1"/>
  <c r="O588" i="1" s="1"/>
  <c r="M589" i="1"/>
  <c r="O589" i="1" s="1"/>
  <c r="M597" i="1"/>
  <c r="O597" i="1" s="1"/>
  <c r="L604" i="1"/>
  <c r="L605" i="1"/>
  <c r="M613" i="1"/>
  <c r="O613" i="1" s="1"/>
  <c r="M620" i="1"/>
  <c r="O620" i="1" s="1"/>
  <c r="M624" i="1"/>
  <c r="O624" i="1" s="1"/>
  <c r="L628" i="1"/>
  <c r="M629" i="1"/>
  <c r="O629" i="1" s="1"/>
  <c r="M640" i="1"/>
  <c r="O640" i="1" s="1"/>
  <c r="M644" i="1"/>
  <c r="O644" i="1" s="1"/>
  <c r="M652" i="1"/>
  <c r="O652" i="1" s="1"/>
  <c r="L653" i="1"/>
  <c r="M660" i="1"/>
  <c r="O660" i="1" s="1"/>
  <c r="M668" i="1"/>
  <c r="O668" i="1" s="1"/>
  <c r="M676" i="1"/>
  <c r="O676" i="1" s="1"/>
  <c r="M679" i="1"/>
  <c r="O679" i="1" s="1"/>
  <c r="M684" i="1"/>
  <c r="O684" i="1" s="1"/>
  <c r="M692" i="1"/>
  <c r="O692" i="1" s="1"/>
  <c r="M700" i="1"/>
  <c r="O700" i="1" s="1"/>
  <c r="M705" i="1"/>
  <c r="M708" i="1"/>
  <c r="O708" i="1" s="1"/>
  <c r="L709" i="1"/>
  <c r="M724" i="1"/>
  <c r="O724" i="1" s="1"/>
  <c r="M730" i="1"/>
  <c r="O730" i="1" s="1"/>
  <c r="M732" i="1"/>
  <c r="O732" i="1" s="1"/>
  <c r="L733" i="1"/>
  <c r="M740" i="1"/>
  <c r="O740" i="1" s="1"/>
  <c r="M743" i="1"/>
  <c r="O743" i="1" s="1"/>
  <c r="M748" i="1"/>
  <c r="O748" i="1" s="1"/>
  <c r="L749" i="1"/>
  <c r="M755" i="1"/>
  <c r="M756" i="1"/>
  <c r="O756" i="1" s="1"/>
  <c r="M764" i="1"/>
  <c r="O764" i="1" s="1"/>
  <c r="M769" i="1"/>
  <c r="M772" i="1"/>
  <c r="O772" i="1" s="1"/>
  <c r="L773" i="1"/>
  <c r="M780" i="1"/>
  <c r="O780" i="1" s="1"/>
  <c r="M788" i="1"/>
  <c r="O788" i="1" s="1"/>
  <c r="M796" i="1"/>
  <c r="O796" i="1" s="1"/>
  <c r="M804" i="1"/>
  <c r="O804" i="1" s="1"/>
  <c r="M807" i="1"/>
  <c r="O807" i="1" s="1"/>
  <c r="L812" i="1"/>
  <c r="M820" i="1"/>
  <c r="O820" i="1" s="1"/>
  <c r="L828" i="1"/>
  <c r="M833" i="1"/>
  <c r="M836" i="1"/>
  <c r="O836" i="1" s="1"/>
  <c r="M844" i="1"/>
  <c r="O844" i="1" s="1"/>
  <c r="L845" i="1"/>
  <c r="M852" i="1"/>
  <c r="O852" i="1" s="1"/>
  <c r="M860" i="1"/>
  <c r="M868" i="1"/>
  <c r="O868" i="1" s="1"/>
  <c r="L869" i="1"/>
  <c r="N869" i="1" s="1"/>
  <c r="M871" i="1"/>
  <c r="O871" i="1" s="1"/>
  <c r="M876" i="1"/>
  <c r="O876" i="1" s="1"/>
  <c r="M884" i="1"/>
  <c r="O884" i="1" s="1"/>
  <c r="L885" i="1"/>
  <c r="M892" i="1"/>
  <c r="O892" i="1" s="1"/>
  <c r="M897" i="1"/>
  <c r="L900" i="1"/>
  <c r="M908" i="1"/>
  <c r="M916" i="1"/>
  <c r="O916" i="1" s="1"/>
  <c r="M924" i="1"/>
  <c r="M932" i="1"/>
  <c r="O932" i="1" s="1"/>
  <c r="M935" i="1"/>
  <c r="O935" i="1" s="1"/>
  <c r="M940" i="1"/>
  <c r="O940" i="1" s="1"/>
  <c r="M947" i="1"/>
  <c r="O947" i="1" s="1"/>
  <c r="M948" i="1"/>
  <c r="O948" i="1" s="1"/>
  <c r="M956" i="1"/>
  <c r="O956" i="1" s="1"/>
  <c r="M964" i="1"/>
  <c r="O964" i="1" s="1"/>
  <c r="M972" i="1"/>
  <c r="O972" i="1" s="1"/>
  <c r="M980" i="1"/>
  <c r="O980" i="1" s="1"/>
  <c r="M988" i="1"/>
  <c r="O988" i="1" s="1"/>
  <c r="M996" i="1"/>
  <c r="O996" i="1" s="1"/>
  <c r="M999" i="1"/>
  <c r="O999" i="1" s="1"/>
  <c r="O83" i="1"/>
  <c r="E3" i="1"/>
  <c r="F3" i="1" s="1"/>
  <c r="E4" i="1"/>
  <c r="F4" i="1" s="1"/>
  <c r="H4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F130" i="1" s="1"/>
  <c r="E131" i="1"/>
  <c r="F131" i="1" s="1"/>
  <c r="E132" i="1"/>
  <c r="F132" i="1" s="1"/>
  <c r="E133" i="1"/>
  <c r="F133" i="1" s="1"/>
  <c r="E134" i="1"/>
  <c r="F134" i="1" s="1"/>
  <c r="E135" i="1"/>
  <c r="F135" i="1" s="1"/>
  <c r="E136" i="1"/>
  <c r="F136" i="1" s="1"/>
  <c r="E137" i="1"/>
  <c r="F137" i="1" s="1"/>
  <c r="E138" i="1"/>
  <c r="F138" i="1" s="1"/>
  <c r="E139" i="1"/>
  <c r="F139" i="1" s="1"/>
  <c r="E140" i="1"/>
  <c r="F140" i="1" s="1"/>
  <c r="E141" i="1"/>
  <c r="F141" i="1" s="1"/>
  <c r="E142" i="1"/>
  <c r="F142" i="1" s="1"/>
  <c r="E143" i="1"/>
  <c r="F143" i="1" s="1"/>
  <c r="E144" i="1"/>
  <c r="F144" i="1" s="1"/>
  <c r="E145" i="1"/>
  <c r="F145" i="1" s="1"/>
  <c r="E146" i="1"/>
  <c r="F146" i="1" s="1"/>
  <c r="E147" i="1"/>
  <c r="F147" i="1" s="1"/>
  <c r="E148" i="1"/>
  <c r="F148" i="1" s="1"/>
  <c r="E149" i="1"/>
  <c r="F149" i="1" s="1"/>
  <c r="E150" i="1"/>
  <c r="F150" i="1" s="1"/>
  <c r="E151" i="1"/>
  <c r="F151" i="1" s="1"/>
  <c r="E152" i="1"/>
  <c r="F152" i="1" s="1"/>
  <c r="E153" i="1"/>
  <c r="F153" i="1" s="1"/>
  <c r="E154" i="1"/>
  <c r="F154" i="1" s="1"/>
  <c r="E155" i="1"/>
  <c r="F155" i="1" s="1"/>
  <c r="E156" i="1"/>
  <c r="F156" i="1" s="1"/>
  <c r="E157" i="1"/>
  <c r="F157" i="1" s="1"/>
  <c r="E158" i="1"/>
  <c r="F158" i="1" s="1"/>
  <c r="E159" i="1"/>
  <c r="F159" i="1" s="1"/>
  <c r="E160" i="1"/>
  <c r="F160" i="1" s="1"/>
  <c r="E161" i="1"/>
  <c r="F161" i="1" s="1"/>
  <c r="E162" i="1"/>
  <c r="F162" i="1" s="1"/>
  <c r="E163" i="1"/>
  <c r="F163" i="1" s="1"/>
  <c r="E164" i="1"/>
  <c r="F164" i="1" s="1"/>
  <c r="E165" i="1"/>
  <c r="F165" i="1" s="1"/>
  <c r="E166" i="1"/>
  <c r="F166" i="1" s="1"/>
  <c r="E167" i="1"/>
  <c r="F167" i="1" s="1"/>
  <c r="E168" i="1"/>
  <c r="F168" i="1" s="1"/>
  <c r="E169" i="1"/>
  <c r="F169" i="1" s="1"/>
  <c r="E170" i="1"/>
  <c r="F170" i="1" s="1"/>
  <c r="E171" i="1"/>
  <c r="F171" i="1" s="1"/>
  <c r="E172" i="1"/>
  <c r="F172" i="1" s="1"/>
  <c r="E173" i="1"/>
  <c r="F173" i="1" s="1"/>
  <c r="E174" i="1"/>
  <c r="F174" i="1" s="1"/>
  <c r="E175" i="1"/>
  <c r="F175" i="1" s="1"/>
  <c r="E176" i="1"/>
  <c r="F176" i="1" s="1"/>
  <c r="E177" i="1"/>
  <c r="F177" i="1" s="1"/>
  <c r="E178" i="1"/>
  <c r="F178" i="1" s="1"/>
  <c r="E179" i="1"/>
  <c r="F179" i="1" s="1"/>
  <c r="E180" i="1"/>
  <c r="F180" i="1" s="1"/>
  <c r="E181" i="1"/>
  <c r="F181" i="1" s="1"/>
  <c r="E182" i="1"/>
  <c r="F182" i="1" s="1"/>
  <c r="E183" i="1"/>
  <c r="F183" i="1" s="1"/>
  <c r="E184" i="1"/>
  <c r="F184" i="1" s="1"/>
  <c r="E185" i="1"/>
  <c r="F185" i="1" s="1"/>
  <c r="E186" i="1"/>
  <c r="F186" i="1" s="1"/>
  <c r="E187" i="1"/>
  <c r="F187" i="1" s="1"/>
  <c r="E188" i="1"/>
  <c r="F188" i="1" s="1"/>
  <c r="E189" i="1"/>
  <c r="F189" i="1" s="1"/>
  <c r="E190" i="1"/>
  <c r="F190" i="1" s="1"/>
  <c r="E191" i="1"/>
  <c r="F191" i="1" s="1"/>
  <c r="E192" i="1"/>
  <c r="F192" i="1" s="1"/>
  <c r="E193" i="1"/>
  <c r="F193" i="1" s="1"/>
  <c r="E194" i="1"/>
  <c r="F194" i="1" s="1"/>
  <c r="E195" i="1"/>
  <c r="F195" i="1" s="1"/>
  <c r="E196" i="1"/>
  <c r="F196" i="1" s="1"/>
  <c r="E197" i="1"/>
  <c r="F197" i="1" s="1"/>
  <c r="E198" i="1"/>
  <c r="F198" i="1" s="1"/>
  <c r="E199" i="1"/>
  <c r="F199" i="1" s="1"/>
  <c r="E200" i="1"/>
  <c r="F200" i="1" s="1"/>
  <c r="E201" i="1"/>
  <c r="F201" i="1" s="1"/>
  <c r="E202" i="1"/>
  <c r="F202" i="1" s="1"/>
  <c r="E203" i="1"/>
  <c r="F203" i="1" s="1"/>
  <c r="E204" i="1"/>
  <c r="F204" i="1" s="1"/>
  <c r="E205" i="1"/>
  <c r="F205" i="1" s="1"/>
  <c r="E206" i="1"/>
  <c r="F206" i="1" s="1"/>
  <c r="E207" i="1"/>
  <c r="F207" i="1" s="1"/>
  <c r="E208" i="1"/>
  <c r="F208" i="1" s="1"/>
  <c r="E209" i="1"/>
  <c r="F209" i="1" s="1"/>
  <c r="E210" i="1"/>
  <c r="F210" i="1" s="1"/>
  <c r="E211" i="1"/>
  <c r="F211" i="1" s="1"/>
  <c r="E212" i="1"/>
  <c r="F212" i="1" s="1"/>
  <c r="E213" i="1"/>
  <c r="F213" i="1" s="1"/>
  <c r="E214" i="1"/>
  <c r="F214" i="1" s="1"/>
  <c r="E215" i="1"/>
  <c r="F215" i="1" s="1"/>
  <c r="E216" i="1"/>
  <c r="F216" i="1" s="1"/>
  <c r="E217" i="1"/>
  <c r="F217" i="1" s="1"/>
  <c r="E218" i="1"/>
  <c r="F218" i="1" s="1"/>
  <c r="E219" i="1"/>
  <c r="F219" i="1" s="1"/>
  <c r="E220" i="1"/>
  <c r="F220" i="1" s="1"/>
  <c r="E221" i="1"/>
  <c r="F221" i="1" s="1"/>
  <c r="E222" i="1"/>
  <c r="F222" i="1" s="1"/>
  <c r="E223" i="1"/>
  <c r="F223" i="1" s="1"/>
  <c r="E224" i="1"/>
  <c r="F224" i="1" s="1"/>
  <c r="E225" i="1"/>
  <c r="F225" i="1" s="1"/>
  <c r="E226" i="1"/>
  <c r="F226" i="1" s="1"/>
  <c r="E227" i="1"/>
  <c r="F227" i="1" s="1"/>
  <c r="E228" i="1"/>
  <c r="F228" i="1" s="1"/>
  <c r="E229" i="1"/>
  <c r="F229" i="1" s="1"/>
  <c r="E230" i="1"/>
  <c r="F230" i="1" s="1"/>
  <c r="E231" i="1"/>
  <c r="F231" i="1" s="1"/>
  <c r="E232" i="1"/>
  <c r="F232" i="1" s="1"/>
  <c r="E233" i="1"/>
  <c r="F233" i="1" s="1"/>
  <c r="E234" i="1"/>
  <c r="F234" i="1" s="1"/>
  <c r="E235" i="1"/>
  <c r="F235" i="1" s="1"/>
  <c r="E236" i="1"/>
  <c r="F236" i="1" s="1"/>
  <c r="E237" i="1"/>
  <c r="F237" i="1" s="1"/>
  <c r="E238" i="1"/>
  <c r="F238" i="1" s="1"/>
  <c r="E239" i="1"/>
  <c r="F239" i="1" s="1"/>
  <c r="E240" i="1"/>
  <c r="F240" i="1" s="1"/>
  <c r="E241" i="1"/>
  <c r="F241" i="1" s="1"/>
  <c r="E242" i="1"/>
  <c r="F242" i="1" s="1"/>
  <c r="E243" i="1"/>
  <c r="F243" i="1" s="1"/>
  <c r="E244" i="1"/>
  <c r="F244" i="1" s="1"/>
  <c r="E245" i="1"/>
  <c r="F245" i="1" s="1"/>
  <c r="E246" i="1"/>
  <c r="F246" i="1" s="1"/>
  <c r="E247" i="1"/>
  <c r="F247" i="1" s="1"/>
  <c r="E248" i="1"/>
  <c r="F248" i="1" s="1"/>
  <c r="E249" i="1"/>
  <c r="F249" i="1" s="1"/>
  <c r="E250" i="1"/>
  <c r="F250" i="1" s="1"/>
  <c r="E251" i="1"/>
  <c r="F251" i="1" s="1"/>
  <c r="E252" i="1"/>
  <c r="F252" i="1" s="1"/>
  <c r="E253" i="1"/>
  <c r="F253" i="1" s="1"/>
  <c r="E254" i="1"/>
  <c r="F254" i="1" s="1"/>
  <c r="E255" i="1"/>
  <c r="F255" i="1" s="1"/>
  <c r="E256" i="1"/>
  <c r="F256" i="1" s="1"/>
  <c r="E257" i="1"/>
  <c r="F257" i="1" s="1"/>
  <c r="E258" i="1"/>
  <c r="F258" i="1" s="1"/>
  <c r="E259" i="1"/>
  <c r="F259" i="1" s="1"/>
  <c r="E260" i="1"/>
  <c r="F260" i="1" s="1"/>
  <c r="E261" i="1"/>
  <c r="F261" i="1" s="1"/>
  <c r="E262" i="1"/>
  <c r="F262" i="1" s="1"/>
  <c r="E263" i="1"/>
  <c r="F263" i="1" s="1"/>
  <c r="E264" i="1"/>
  <c r="F264" i="1" s="1"/>
  <c r="E265" i="1"/>
  <c r="F265" i="1" s="1"/>
  <c r="E266" i="1"/>
  <c r="F266" i="1" s="1"/>
  <c r="E267" i="1"/>
  <c r="F267" i="1" s="1"/>
  <c r="E268" i="1"/>
  <c r="F268" i="1" s="1"/>
  <c r="E269" i="1"/>
  <c r="F269" i="1" s="1"/>
  <c r="E270" i="1"/>
  <c r="F270" i="1" s="1"/>
  <c r="E271" i="1"/>
  <c r="F271" i="1" s="1"/>
  <c r="E272" i="1"/>
  <c r="F272" i="1" s="1"/>
  <c r="E273" i="1"/>
  <c r="F273" i="1" s="1"/>
  <c r="E274" i="1"/>
  <c r="F274" i="1" s="1"/>
  <c r="E275" i="1"/>
  <c r="F275" i="1" s="1"/>
  <c r="E276" i="1"/>
  <c r="F276" i="1" s="1"/>
  <c r="E277" i="1"/>
  <c r="F277" i="1" s="1"/>
  <c r="E278" i="1"/>
  <c r="F278" i="1" s="1"/>
  <c r="E279" i="1"/>
  <c r="F279" i="1" s="1"/>
  <c r="E280" i="1"/>
  <c r="F280" i="1" s="1"/>
  <c r="E281" i="1"/>
  <c r="F281" i="1" s="1"/>
  <c r="E282" i="1"/>
  <c r="F282" i="1" s="1"/>
  <c r="E283" i="1"/>
  <c r="F283" i="1" s="1"/>
  <c r="E284" i="1"/>
  <c r="F284" i="1" s="1"/>
  <c r="E285" i="1"/>
  <c r="F285" i="1" s="1"/>
  <c r="E286" i="1"/>
  <c r="F286" i="1" s="1"/>
  <c r="E287" i="1"/>
  <c r="F287" i="1" s="1"/>
  <c r="E288" i="1"/>
  <c r="F288" i="1" s="1"/>
  <c r="E289" i="1"/>
  <c r="F289" i="1" s="1"/>
  <c r="E290" i="1"/>
  <c r="F290" i="1" s="1"/>
  <c r="E291" i="1"/>
  <c r="F291" i="1" s="1"/>
  <c r="E292" i="1"/>
  <c r="F292" i="1" s="1"/>
  <c r="E293" i="1"/>
  <c r="F293" i="1" s="1"/>
  <c r="E294" i="1"/>
  <c r="F294" i="1" s="1"/>
  <c r="E295" i="1"/>
  <c r="F295" i="1" s="1"/>
  <c r="E296" i="1"/>
  <c r="F296" i="1" s="1"/>
  <c r="E297" i="1"/>
  <c r="F297" i="1" s="1"/>
  <c r="E298" i="1"/>
  <c r="F298" i="1" s="1"/>
  <c r="E299" i="1"/>
  <c r="F299" i="1" s="1"/>
  <c r="E300" i="1"/>
  <c r="F300" i="1" s="1"/>
  <c r="E301" i="1"/>
  <c r="F301" i="1" s="1"/>
  <c r="E302" i="1"/>
  <c r="F302" i="1" s="1"/>
  <c r="E303" i="1"/>
  <c r="F303" i="1" s="1"/>
  <c r="E304" i="1"/>
  <c r="F304" i="1" s="1"/>
  <c r="E305" i="1"/>
  <c r="F305" i="1" s="1"/>
  <c r="E306" i="1"/>
  <c r="F306" i="1" s="1"/>
  <c r="E307" i="1"/>
  <c r="F307" i="1" s="1"/>
  <c r="E308" i="1"/>
  <c r="F308" i="1" s="1"/>
  <c r="E309" i="1"/>
  <c r="F309" i="1" s="1"/>
  <c r="E310" i="1"/>
  <c r="F310" i="1" s="1"/>
  <c r="E311" i="1"/>
  <c r="F311" i="1" s="1"/>
  <c r="E312" i="1"/>
  <c r="F312" i="1" s="1"/>
  <c r="E313" i="1"/>
  <c r="F313" i="1" s="1"/>
  <c r="E314" i="1"/>
  <c r="F314" i="1" s="1"/>
  <c r="E315" i="1"/>
  <c r="F315" i="1" s="1"/>
  <c r="E316" i="1"/>
  <c r="F316" i="1" s="1"/>
  <c r="E317" i="1"/>
  <c r="F317" i="1" s="1"/>
  <c r="E318" i="1"/>
  <c r="F318" i="1" s="1"/>
  <c r="E319" i="1"/>
  <c r="F319" i="1" s="1"/>
  <c r="E320" i="1"/>
  <c r="F320" i="1" s="1"/>
  <c r="E321" i="1"/>
  <c r="F321" i="1" s="1"/>
  <c r="E322" i="1"/>
  <c r="F322" i="1" s="1"/>
  <c r="E323" i="1"/>
  <c r="F323" i="1" s="1"/>
  <c r="E324" i="1"/>
  <c r="F324" i="1" s="1"/>
  <c r="E325" i="1"/>
  <c r="F325" i="1" s="1"/>
  <c r="E326" i="1"/>
  <c r="F326" i="1" s="1"/>
  <c r="E327" i="1"/>
  <c r="F327" i="1" s="1"/>
  <c r="E328" i="1"/>
  <c r="F328" i="1" s="1"/>
  <c r="E329" i="1"/>
  <c r="F329" i="1" s="1"/>
  <c r="E330" i="1"/>
  <c r="F330" i="1" s="1"/>
  <c r="E331" i="1"/>
  <c r="F331" i="1" s="1"/>
  <c r="E332" i="1"/>
  <c r="F332" i="1" s="1"/>
  <c r="E333" i="1"/>
  <c r="F333" i="1" s="1"/>
  <c r="E334" i="1"/>
  <c r="F334" i="1" s="1"/>
  <c r="E335" i="1"/>
  <c r="F335" i="1" s="1"/>
  <c r="E336" i="1"/>
  <c r="F336" i="1" s="1"/>
  <c r="E337" i="1"/>
  <c r="F337" i="1" s="1"/>
  <c r="E338" i="1"/>
  <c r="F338" i="1" s="1"/>
  <c r="E339" i="1"/>
  <c r="F339" i="1" s="1"/>
  <c r="E340" i="1"/>
  <c r="F340" i="1" s="1"/>
  <c r="E341" i="1"/>
  <c r="F341" i="1" s="1"/>
  <c r="E342" i="1"/>
  <c r="F342" i="1" s="1"/>
  <c r="E343" i="1"/>
  <c r="F343" i="1" s="1"/>
  <c r="E344" i="1"/>
  <c r="F344" i="1" s="1"/>
  <c r="E345" i="1"/>
  <c r="F345" i="1" s="1"/>
  <c r="E346" i="1"/>
  <c r="F346" i="1" s="1"/>
  <c r="E347" i="1"/>
  <c r="F347" i="1" s="1"/>
  <c r="E348" i="1"/>
  <c r="F348" i="1" s="1"/>
  <c r="E349" i="1"/>
  <c r="F349" i="1" s="1"/>
  <c r="E350" i="1"/>
  <c r="F350" i="1" s="1"/>
  <c r="E351" i="1"/>
  <c r="F351" i="1" s="1"/>
  <c r="E352" i="1"/>
  <c r="F352" i="1" s="1"/>
  <c r="E353" i="1"/>
  <c r="F353" i="1" s="1"/>
  <c r="E354" i="1"/>
  <c r="F354" i="1" s="1"/>
  <c r="E355" i="1"/>
  <c r="F355" i="1" s="1"/>
  <c r="E356" i="1"/>
  <c r="F356" i="1" s="1"/>
  <c r="E357" i="1"/>
  <c r="F357" i="1" s="1"/>
  <c r="E358" i="1"/>
  <c r="F358" i="1" s="1"/>
  <c r="E359" i="1"/>
  <c r="F359" i="1" s="1"/>
  <c r="E360" i="1"/>
  <c r="F360" i="1" s="1"/>
  <c r="E361" i="1"/>
  <c r="F361" i="1" s="1"/>
  <c r="E362" i="1"/>
  <c r="F362" i="1" s="1"/>
  <c r="E363" i="1"/>
  <c r="F363" i="1" s="1"/>
  <c r="E364" i="1"/>
  <c r="F364" i="1" s="1"/>
  <c r="E365" i="1"/>
  <c r="F365" i="1" s="1"/>
  <c r="E366" i="1"/>
  <c r="F366" i="1" s="1"/>
  <c r="E367" i="1"/>
  <c r="F367" i="1" s="1"/>
  <c r="E368" i="1"/>
  <c r="F368" i="1" s="1"/>
  <c r="E369" i="1"/>
  <c r="F369" i="1" s="1"/>
  <c r="E370" i="1"/>
  <c r="F370" i="1" s="1"/>
  <c r="E371" i="1"/>
  <c r="F371" i="1" s="1"/>
  <c r="E372" i="1"/>
  <c r="F372" i="1" s="1"/>
  <c r="E373" i="1"/>
  <c r="F373" i="1" s="1"/>
  <c r="E374" i="1"/>
  <c r="F374" i="1" s="1"/>
  <c r="E375" i="1"/>
  <c r="F375" i="1" s="1"/>
  <c r="E376" i="1"/>
  <c r="F376" i="1" s="1"/>
  <c r="E377" i="1"/>
  <c r="F377" i="1" s="1"/>
  <c r="E378" i="1"/>
  <c r="F378" i="1" s="1"/>
  <c r="E379" i="1"/>
  <c r="F379" i="1" s="1"/>
  <c r="E380" i="1"/>
  <c r="F380" i="1" s="1"/>
  <c r="E381" i="1"/>
  <c r="F381" i="1" s="1"/>
  <c r="E382" i="1"/>
  <c r="F382" i="1" s="1"/>
  <c r="E383" i="1"/>
  <c r="F383" i="1" s="1"/>
  <c r="E384" i="1"/>
  <c r="F384" i="1" s="1"/>
  <c r="E385" i="1"/>
  <c r="F385" i="1" s="1"/>
  <c r="E386" i="1"/>
  <c r="F386" i="1" s="1"/>
  <c r="E387" i="1"/>
  <c r="F387" i="1" s="1"/>
  <c r="E388" i="1"/>
  <c r="F388" i="1" s="1"/>
  <c r="E389" i="1"/>
  <c r="F389" i="1" s="1"/>
  <c r="E390" i="1"/>
  <c r="F390" i="1" s="1"/>
  <c r="E391" i="1"/>
  <c r="F391" i="1" s="1"/>
  <c r="E392" i="1"/>
  <c r="F392" i="1" s="1"/>
  <c r="E393" i="1"/>
  <c r="F393" i="1" s="1"/>
  <c r="E394" i="1"/>
  <c r="F394" i="1" s="1"/>
  <c r="E395" i="1"/>
  <c r="F395" i="1" s="1"/>
  <c r="E396" i="1"/>
  <c r="F396" i="1" s="1"/>
  <c r="E397" i="1"/>
  <c r="F397" i="1" s="1"/>
  <c r="E398" i="1"/>
  <c r="F398" i="1" s="1"/>
  <c r="E399" i="1"/>
  <c r="F399" i="1" s="1"/>
  <c r="E400" i="1"/>
  <c r="F400" i="1" s="1"/>
  <c r="E401" i="1"/>
  <c r="F401" i="1" s="1"/>
  <c r="E402" i="1"/>
  <c r="F402" i="1" s="1"/>
  <c r="E403" i="1"/>
  <c r="F403" i="1" s="1"/>
  <c r="E404" i="1"/>
  <c r="F404" i="1" s="1"/>
  <c r="E405" i="1"/>
  <c r="F405" i="1" s="1"/>
  <c r="E406" i="1"/>
  <c r="F406" i="1" s="1"/>
  <c r="E407" i="1"/>
  <c r="F407" i="1" s="1"/>
  <c r="E408" i="1"/>
  <c r="F408" i="1" s="1"/>
  <c r="E409" i="1"/>
  <c r="F409" i="1" s="1"/>
  <c r="E410" i="1"/>
  <c r="F410" i="1" s="1"/>
  <c r="E411" i="1"/>
  <c r="F411" i="1" s="1"/>
  <c r="E412" i="1"/>
  <c r="F412" i="1" s="1"/>
  <c r="E413" i="1"/>
  <c r="F413" i="1" s="1"/>
  <c r="E414" i="1"/>
  <c r="F414" i="1" s="1"/>
  <c r="E415" i="1"/>
  <c r="F415" i="1" s="1"/>
  <c r="E416" i="1"/>
  <c r="F416" i="1" s="1"/>
  <c r="E417" i="1"/>
  <c r="F417" i="1" s="1"/>
  <c r="E418" i="1"/>
  <c r="F418" i="1" s="1"/>
  <c r="E419" i="1"/>
  <c r="F419" i="1" s="1"/>
  <c r="E420" i="1"/>
  <c r="F420" i="1" s="1"/>
  <c r="E421" i="1"/>
  <c r="F421" i="1" s="1"/>
  <c r="E422" i="1"/>
  <c r="F422" i="1" s="1"/>
  <c r="E423" i="1"/>
  <c r="F423" i="1" s="1"/>
  <c r="E424" i="1"/>
  <c r="F424" i="1" s="1"/>
  <c r="E425" i="1"/>
  <c r="F425" i="1" s="1"/>
  <c r="E426" i="1"/>
  <c r="F426" i="1" s="1"/>
  <c r="E427" i="1"/>
  <c r="F427" i="1" s="1"/>
  <c r="E428" i="1"/>
  <c r="F428" i="1" s="1"/>
  <c r="E429" i="1"/>
  <c r="F429" i="1" s="1"/>
  <c r="E430" i="1"/>
  <c r="F430" i="1" s="1"/>
  <c r="E431" i="1"/>
  <c r="F431" i="1" s="1"/>
  <c r="E432" i="1"/>
  <c r="F432" i="1" s="1"/>
  <c r="E433" i="1"/>
  <c r="F433" i="1" s="1"/>
  <c r="E434" i="1"/>
  <c r="F434" i="1" s="1"/>
  <c r="E435" i="1"/>
  <c r="F435" i="1" s="1"/>
  <c r="E436" i="1"/>
  <c r="F436" i="1" s="1"/>
  <c r="E437" i="1"/>
  <c r="F437" i="1" s="1"/>
  <c r="E438" i="1"/>
  <c r="F438" i="1" s="1"/>
  <c r="E439" i="1"/>
  <c r="F439" i="1" s="1"/>
  <c r="E440" i="1"/>
  <c r="F440" i="1" s="1"/>
  <c r="E441" i="1"/>
  <c r="F441" i="1" s="1"/>
  <c r="E442" i="1"/>
  <c r="F442" i="1" s="1"/>
  <c r="E443" i="1"/>
  <c r="F443" i="1" s="1"/>
  <c r="E444" i="1"/>
  <c r="F444" i="1" s="1"/>
  <c r="E445" i="1"/>
  <c r="F445" i="1" s="1"/>
  <c r="E446" i="1"/>
  <c r="F446" i="1" s="1"/>
  <c r="E447" i="1"/>
  <c r="F447" i="1" s="1"/>
  <c r="E448" i="1"/>
  <c r="F448" i="1" s="1"/>
  <c r="E449" i="1"/>
  <c r="F449" i="1" s="1"/>
  <c r="E450" i="1"/>
  <c r="F450" i="1" s="1"/>
  <c r="E451" i="1"/>
  <c r="F451" i="1" s="1"/>
  <c r="E452" i="1"/>
  <c r="F452" i="1" s="1"/>
  <c r="E453" i="1"/>
  <c r="F453" i="1" s="1"/>
  <c r="E454" i="1"/>
  <c r="F454" i="1" s="1"/>
  <c r="E455" i="1"/>
  <c r="F455" i="1" s="1"/>
  <c r="E456" i="1"/>
  <c r="F456" i="1" s="1"/>
  <c r="E457" i="1"/>
  <c r="F457" i="1" s="1"/>
  <c r="E458" i="1"/>
  <c r="F458" i="1" s="1"/>
  <c r="E459" i="1"/>
  <c r="F459" i="1" s="1"/>
  <c r="E460" i="1"/>
  <c r="F460" i="1" s="1"/>
  <c r="E461" i="1"/>
  <c r="F461" i="1" s="1"/>
  <c r="E462" i="1"/>
  <c r="F462" i="1" s="1"/>
  <c r="E463" i="1"/>
  <c r="F463" i="1" s="1"/>
  <c r="E464" i="1"/>
  <c r="F464" i="1" s="1"/>
  <c r="E465" i="1"/>
  <c r="F465" i="1" s="1"/>
  <c r="E466" i="1"/>
  <c r="F466" i="1" s="1"/>
  <c r="E467" i="1"/>
  <c r="F467" i="1" s="1"/>
  <c r="E468" i="1"/>
  <c r="F468" i="1" s="1"/>
  <c r="E469" i="1"/>
  <c r="F469" i="1" s="1"/>
  <c r="E470" i="1"/>
  <c r="F470" i="1" s="1"/>
  <c r="E471" i="1"/>
  <c r="F471" i="1" s="1"/>
  <c r="E472" i="1"/>
  <c r="F472" i="1" s="1"/>
  <c r="E473" i="1"/>
  <c r="F473" i="1" s="1"/>
  <c r="E474" i="1"/>
  <c r="F474" i="1" s="1"/>
  <c r="E475" i="1"/>
  <c r="F475" i="1" s="1"/>
  <c r="E476" i="1"/>
  <c r="F476" i="1" s="1"/>
  <c r="E477" i="1"/>
  <c r="F477" i="1" s="1"/>
  <c r="E478" i="1"/>
  <c r="F478" i="1" s="1"/>
  <c r="E479" i="1"/>
  <c r="F479" i="1" s="1"/>
  <c r="E480" i="1"/>
  <c r="F480" i="1" s="1"/>
  <c r="E481" i="1"/>
  <c r="F481" i="1" s="1"/>
  <c r="E482" i="1"/>
  <c r="F482" i="1" s="1"/>
  <c r="E483" i="1"/>
  <c r="F483" i="1" s="1"/>
  <c r="E484" i="1"/>
  <c r="F484" i="1" s="1"/>
  <c r="E485" i="1"/>
  <c r="F485" i="1" s="1"/>
  <c r="E486" i="1"/>
  <c r="F486" i="1" s="1"/>
  <c r="E487" i="1"/>
  <c r="F487" i="1" s="1"/>
  <c r="E488" i="1"/>
  <c r="F488" i="1" s="1"/>
  <c r="E489" i="1"/>
  <c r="F489" i="1" s="1"/>
  <c r="E490" i="1"/>
  <c r="F490" i="1" s="1"/>
  <c r="E491" i="1"/>
  <c r="F491" i="1" s="1"/>
  <c r="E492" i="1"/>
  <c r="F492" i="1" s="1"/>
  <c r="E493" i="1"/>
  <c r="F493" i="1" s="1"/>
  <c r="E494" i="1"/>
  <c r="F494" i="1" s="1"/>
  <c r="E495" i="1"/>
  <c r="F495" i="1" s="1"/>
  <c r="E496" i="1"/>
  <c r="F496" i="1" s="1"/>
  <c r="E497" i="1"/>
  <c r="F497" i="1" s="1"/>
  <c r="E498" i="1"/>
  <c r="F498" i="1" s="1"/>
  <c r="E499" i="1"/>
  <c r="F499" i="1" s="1"/>
  <c r="E500" i="1"/>
  <c r="F500" i="1" s="1"/>
  <c r="E501" i="1"/>
  <c r="F501" i="1" s="1"/>
  <c r="E502" i="1"/>
  <c r="F502" i="1" s="1"/>
  <c r="E503" i="1"/>
  <c r="F503" i="1" s="1"/>
  <c r="E504" i="1"/>
  <c r="F504" i="1" s="1"/>
  <c r="E505" i="1"/>
  <c r="F505" i="1" s="1"/>
  <c r="E506" i="1"/>
  <c r="F506" i="1" s="1"/>
  <c r="E507" i="1"/>
  <c r="F507" i="1" s="1"/>
  <c r="E508" i="1"/>
  <c r="F508" i="1" s="1"/>
  <c r="E509" i="1"/>
  <c r="F509" i="1" s="1"/>
  <c r="E510" i="1"/>
  <c r="F510" i="1" s="1"/>
  <c r="E511" i="1"/>
  <c r="F511" i="1" s="1"/>
  <c r="E512" i="1"/>
  <c r="F512" i="1" s="1"/>
  <c r="E513" i="1"/>
  <c r="F513" i="1" s="1"/>
  <c r="E514" i="1"/>
  <c r="F514" i="1" s="1"/>
  <c r="E515" i="1"/>
  <c r="F515" i="1" s="1"/>
  <c r="E516" i="1"/>
  <c r="F516" i="1" s="1"/>
  <c r="E517" i="1"/>
  <c r="F517" i="1" s="1"/>
  <c r="E518" i="1"/>
  <c r="F518" i="1" s="1"/>
  <c r="E519" i="1"/>
  <c r="F519" i="1" s="1"/>
  <c r="E520" i="1"/>
  <c r="F520" i="1" s="1"/>
  <c r="E521" i="1"/>
  <c r="F521" i="1" s="1"/>
  <c r="E522" i="1"/>
  <c r="F522" i="1" s="1"/>
  <c r="E523" i="1"/>
  <c r="F523" i="1" s="1"/>
  <c r="E524" i="1"/>
  <c r="F524" i="1" s="1"/>
  <c r="E525" i="1"/>
  <c r="F525" i="1" s="1"/>
  <c r="E526" i="1"/>
  <c r="F526" i="1" s="1"/>
  <c r="E527" i="1"/>
  <c r="F527" i="1" s="1"/>
  <c r="E528" i="1"/>
  <c r="F528" i="1" s="1"/>
  <c r="E529" i="1"/>
  <c r="F529" i="1" s="1"/>
  <c r="E530" i="1"/>
  <c r="F530" i="1" s="1"/>
  <c r="E531" i="1"/>
  <c r="F531" i="1" s="1"/>
  <c r="E532" i="1"/>
  <c r="F532" i="1" s="1"/>
  <c r="E533" i="1"/>
  <c r="F533" i="1" s="1"/>
  <c r="E534" i="1"/>
  <c r="F534" i="1" s="1"/>
  <c r="E535" i="1"/>
  <c r="F535" i="1" s="1"/>
  <c r="E536" i="1"/>
  <c r="F536" i="1" s="1"/>
  <c r="E537" i="1"/>
  <c r="F537" i="1" s="1"/>
  <c r="E538" i="1"/>
  <c r="F538" i="1" s="1"/>
  <c r="E539" i="1"/>
  <c r="F539" i="1" s="1"/>
  <c r="E540" i="1"/>
  <c r="F540" i="1" s="1"/>
  <c r="E541" i="1"/>
  <c r="F541" i="1" s="1"/>
  <c r="E542" i="1"/>
  <c r="F542" i="1" s="1"/>
  <c r="E543" i="1"/>
  <c r="F543" i="1" s="1"/>
  <c r="E544" i="1"/>
  <c r="F544" i="1" s="1"/>
  <c r="E545" i="1"/>
  <c r="F545" i="1" s="1"/>
  <c r="E546" i="1"/>
  <c r="F546" i="1" s="1"/>
  <c r="E547" i="1"/>
  <c r="F547" i="1" s="1"/>
  <c r="E548" i="1"/>
  <c r="F548" i="1" s="1"/>
  <c r="E549" i="1"/>
  <c r="F549" i="1" s="1"/>
  <c r="E550" i="1"/>
  <c r="F550" i="1" s="1"/>
  <c r="E551" i="1"/>
  <c r="F551" i="1" s="1"/>
  <c r="E552" i="1"/>
  <c r="F552" i="1" s="1"/>
  <c r="E553" i="1"/>
  <c r="F553" i="1" s="1"/>
  <c r="E554" i="1"/>
  <c r="F554" i="1" s="1"/>
  <c r="E555" i="1"/>
  <c r="F555" i="1" s="1"/>
  <c r="E556" i="1"/>
  <c r="F556" i="1" s="1"/>
  <c r="E557" i="1"/>
  <c r="F557" i="1" s="1"/>
  <c r="E558" i="1"/>
  <c r="F558" i="1" s="1"/>
  <c r="E559" i="1"/>
  <c r="F559" i="1" s="1"/>
  <c r="E560" i="1"/>
  <c r="F560" i="1" s="1"/>
  <c r="E561" i="1"/>
  <c r="F561" i="1" s="1"/>
  <c r="E562" i="1"/>
  <c r="F562" i="1" s="1"/>
  <c r="E563" i="1"/>
  <c r="F563" i="1" s="1"/>
  <c r="E564" i="1"/>
  <c r="F564" i="1" s="1"/>
  <c r="E565" i="1"/>
  <c r="F565" i="1" s="1"/>
  <c r="E566" i="1"/>
  <c r="F566" i="1" s="1"/>
  <c r="E567" i="1"/>
  <c r="F567" i="1" s="1"/>
  <c r="E568" i="1"/>
  <c r="F568" i="1" s="1"/>
  <c r="E569" i="1"/>
  <c r="F569" i="1" s="1"/>
  <c r="E570" i="1"/>
  <c r="F570" i="1" s="1"/>
  <c r="E571" i="1"/>
  <c r="F571" i="1" s="1"/>
  <c r="E572" i="1"/>
  <c r="F572" i="1" s="1"/>
  <c r="E573" i="1"/>
  <c r="F573" i="1" s="1"/>
  <c r="E574" i="1"/>
  <c r="F574" i="1" s="1"/>
  <c r="E575" i="1"/>
  <c r="F575" i="1" s="1"/>
  <c r="E576" i="1"/>
  <c r="F576" i="1" s="1"/>
  <c r="E577" i="1"/>
  <c r="F577" i="1" s="1"/>
  <c r="E578" i="1"/>
  <c r="F578" i="1" s="1"/>
  <c r="E579" i="1"/>
  <c r="F579" i="1" s="1"/>
  <c r="E580" i="1"/>
  <c r="F580" i="1" s="1"/>
  <c r="E581" i="1"/>
  <c r="F581" i="1" s="1"/>
  <c r="E582" i="1"/>
  <c r="F582" i="1" s="1"/>
  <c r="E583" i="1"/>
  <c r="F583" i="1" s="1"/>
  <c r="E584" i="1"/>
  <c r="F584" i="1" s="1"/>
  <c r="E585" i="1"/>
  <c r="F585" i="1" s="1"/>
  <c r="E586" i="1"/>
  <c r="F586" i="1" s="1"/>
  <c r="E587" i="1"/>
  <c r="F587" i="1" s="1"/>
  <c r="E588" i="1"/>
  <c r="F588" i="1" s="1"/>
  <c r="E589" i="1"/>
  <c r="F589" i="1" s="1"/>
  <c r="E590" i="1"/>
  <c r="F590" i="1" s="1"/>
  <c r="E591" i="1"/>
  <c r="F591" i="1" s="1"/>
  <c r="E592" i="1"/>
  <c r="F592" i="1" s="1"/>
  <c r="E593" i="1"/>
  <c r="F593" i="1" s="1"/>
  <c r="E594" i="1"/>
  <c r="F594" i="1" s="1"/>
  <c r="E595" i="1"/>
  <c r="F595" i="1" s="1"/>
  <c r="E596" i="1"/>
  <c r="F596" i="1" s="1"/>
  <c r="E597" i="1"/>
  <c r="F597" i="1" s="1"/>
  <c r="E598" i="1"/>
  <c r="F598" i="1" s="1"/>
  <c r="E599" i="1"/>
  <c r="F599" i="1" s="1"/>
  <c r="E600" i="1"/>
  <c r="F600" i="1" s="1"/>
  <c r="E601" i="1"/>
  <c r="F601" i="1" s="1"/>
  <c r="E602" i="1"/>
  <c r="F602" i="1" s="1"/>
  <c r="E603" i="1"/>
  <c r="F603" i="1" s="1"/>
  <c r="E604" i="1"/>
  <c r="F604" i="1" s="1"/>
  <c r="E605" i="1"/>
  <c r="F605" i="1" s="1"/>
  <c r="E606" i="1"/>
  <c r="F606" i="1" s="1"/>
  <c r="E607" i="1"/>
  <c r="F607" i="1" s="1"/>
  <c r="E608" i="1"/>
  <c r="F608" i="1" s="1"/>
  <c r="E609" i="1"/>
  <c r="F609" i="1" s="1"/>
  <c r="E610" i="1"/>
  <c r="F610" i="1" s="1"/>
  <c r="E611" i="1"/>
  <c r="F611" i="1" s="1"/>
  <c r="E612" i="1"/>
  <c r="F612" i="1" s="1"/>
  <c r="E613" i="1"/>
  <c r="F613" i="1" s="1"/>
  <c r="E614" i="1"/>
  <c r="F614" i="1" s="1"/>
  <c r="E615" i="1"/>
  <c r="F615" i="1" s="1"/>
  <c r="E616" i="1"/>
  <c r="F616" i="1" s="1"/>
  <c r="E617" i="1"/>
  <c r="F617" i="1" s="1"/>
  <c r="E618" i="1"/>
  <c r="F618" i="1" s="1"/>
  <c r="E619" i="1"/>
  <c r="F619" i="1" s="1"/>
  <c r="E620" i="1"/>
  <c r="F620" i="1" s="1"/>
  <c r="E621" i="1"/>
  <c r="F621" i="1" s="1"/>
  <c r="E622" i="1"/>
  <c r="F622" i="1" s="1"/>
  <c r="E623" i="1"/>
  <c r="F623" i="1" s="1"/>
  <c r="E624" i="1"/>
  <c r="F624" i="1" s="1"/>
  <c r="E625" i="1"/>
  <c r="F625" i="1" s="1"/>
  <c r="E626" i="1"/>
  <c r="F626" i="1" s="1"/>
  <c r="E627" i="1"/>
  <c r="F627" i="1" s="1"/>
  <c r="E628" i="1"/>
  <c r="F628" i="1" s="1"/>
  <c r="E629" i="1"/>
  <c r="F629" i="1" s="1"/>
  <c r="E630" i="1"/>
  <c r="F630" i="1" s="1"/>
  <c r="E631" i="1"/>
  <c r="F631" i="1" s="1"/>
  <c r="E632" i="1"/>
  <c r="F632" i="1" s="1"/>
  <c r="E633" i="1"/>
  <c r="F633" i="1" s="1"/>
  <c r="E634" i="1"/>
  <c r="F634" i="1" s="1"/>
  <c r="E635" i="1"/>
  <c r="F635" i="1" s="1"/>
  <c r="E636" i="1"/>
  <c r="F636" i="1" s="1"/>
  <c r="E637" i="1"/>
  <c r="F637" i="1" s="1"/>
  <c r="E638" i="1"/>
  <c r="F638" i="1" s="1"/>
  <c r="E639" i="1"/>
  <c r="F639" i="1" s="1"/>
  <c r="E640" i="1"/>
  <c r="F640" i="1" s="1"/>
  <c r="E641" i="1"/>
  <c r="F641" i="1" s="1"/>
  <c r="E642" i="1"/>
  <c r="F642" i="1" s="1"/>
  <c r="E643" i="1"/>
  <c r="F643" i="1" s="1"/>
  <c r="E644" i="1"/>
  <c r="F644" i="1" s="1"/>
  <c r="E645" i="1"/>
  <c r="F645" i="1" s="1"/>
  <c r="E646" i="1"/>
  <c r="F646" i="1" s="1"/>
  <c r="E647" i="1"/>
  <c r="F647" i="1" s="1"/>
  <c r="E648" i="1"/>
  <c r="F648" i="1" s="1"/>
  <c r="E649" i="1"/>
  <c r="F649" i="1" s="1"/>
  <c r="E650" i="1"/>
  <c r="F650" i="1" s="1"/>
  <c r="E651" i="1"/>
  <c r="F651" i="1" s="1"/>
  <c r="E652" i="1"/>
  <c r="F652" i="1" s="1"/>
  <c r="E653" i="1"/>
  <c r="F653" i="1" s="1"/>
  <c r="E654" i="1"/>
  <c r="F654" i="1" s="1"/>
  <c r="E655" i="1"/>
  <c r="F655" i="1" s="1"/>
  <c r="E656" i="1"/>
  <c r="F656" i="1" s="1"/>
  <c r="E657" i="1"/>
  <c r="F657" i="1" s="1"/>
  <c r="E658" i="1"/>
  <c r="F658" i="1" s="1"/>
  <c r="E659" i="1"/>
  <c r="F659" i="1" s="1"/>
  <c r="E660" i="1"/>
  <c r="F660" i="1" s="1"/>
  <c r="E661" i="1"/>
  <c r="F661" i="1" s="1"/>
  <c r="E662" i="1"/>
  <c r="F662" i="1" s="1"/>
  <c r="E663" i="1"/>
  <c r="F663" i="1" s="1"/>
  <c r="E664" i="1"/>
  <c r="F664" i="1" s="1"/>
  <c r="E665" i="1"/>
  <c r="F665" i="1" s="1"/>
  <c r="E666" i="1"/>
  <c r="F666" i="1" s="1"/>
  <c r="E667" i="1"/>
  <c r="F667" i="1" s="1"/>
  <c r="E668" i="1"/>
  <c r="F668" i="1" s="1"/>
  <c r="E669" i="1"/>
  <c r="F669" i="1" s="1"/>
  <c r="E670" i="1"/>
  <c r="F670" i="1" s="1"/>
  <c r="E671" i="1"/>
  <c r="F671" i="1" s="1"/>
  <c r="E672" i="1"/>
  <c r="F672" i="1" s="1"/>
  <c r="E673" i="1"/>
  <c r="F673" i="1" s="1"/>
  <c r="E674" i="1"/>
  <c r="F674" i="1" s="1"/>
  <c r="E675" i="1"/>
  <c r="F675" i="1" s="1"/>
  <c r="E676" i="1"/>
  <c r="F676" i="1" s="1"/>
  <c r="E677" i="1"/>
  <c r="F677" i="1" s="1"/>
  <c r="E678" i="1"/>
  <c r="F678" i="1" s="1"/>
  <c r="E679" i="1"/>
  <c r="F679" i="1" s="1"/>
  <c r="E680" i="1"/>
  <c r="F680" i="1" s="1"/>
  <c r="E681" i="1"/>
  <c r="F681" i="1" s="1"/>
  <c r="E682" i="1"/>
  <c r="F682" i="1" s="1"/>
  <c r="E683" i="1"/>
  <c r="F683" i="1" s="1"/>
  <c r="E684" i="1"/>
  <c r="F684" i="1" s="1"/>
  <c r="E685" i="1"/>
  <c r="F685" i="1" s="1"/>
  <c r="E686" i="1"/>
  <c r="F686" i="1" s="1"/>
  <c r="E687" i="1"/>
  <c r="F687" i="1" s="1"/>
  <c r="E688" i="1"/>
  <c r="F688" i="1" s="1"/>
  <c r="E689" i="1"/>
  <c r="F689" i="1" s="1"/>
  <c r="E690" i="1"/>
  <c r="F690" i="1" s="1"/>
  <c r="E691" i="1"/>
  <c r="F691" i="1" s="1"/>
  <c r="E692" i="1"/>
  <c r="F692" i="1" s="1"/>
  <c r="E693" i="1"/>
  <c r="F693" i="1" s="1"/>
  <c r="E694" i="1"/>
  <c r="F694" i="1" s="1"/>
  <c r="E695" i="1"/>
  <c r="F695" i="1" s="1"/>
  <c r="E696" i="1"/>
  <c r="F696" i="1" s="1"/>
  <c r="E697" i="1"/>
  <c r="F697" i="1" s="1"/>
  <c r="E698" i="1"/>
  <c r="F698" i="1" s="1"/>
  <c r="E699" i="1"/>
  <c r="F699" i="1" s="1"/>
  <c r="E700" i="1"/>
  <c r="F700" i="1" s="1"/>
  <c r="E701" i="1"/>
  <c r="F701" i="1" s="1"/>
  <c r="E702" i="1"/>
  <c r="F702" i="1" s="1"/>
  <c r="E703" i="1"/>
  <c r="F703" i="1" s="1"/>
  <c r="E704" i="1"/>
  <c r="F704" i="1" s="1"/>
  <c r="E705" i="1"/>
  <c r="F705" i="1" s="1"/>
  <c r="E706" i="1"/>
  <c r="F706" i="1" s="1"/>
  <c r="E707" i="1"/>
  <c r="F707" i="1" s="1"/>
  <c r="E708" i="1"/>
  <c r="F708" i="1" s="1"/>
  <c r="E709" i="1"/>
  <c r="F709" i="1" s="1"/>
  <c r="E710" i="1"/>
  <c r="F710" i="1" s="1"/>
  <c r="E711" i="1"/>
  <c r="F711" i="1" s="1"/>
  <c r="E712" i="1"/>
  <c r="F712" i="1" s="1"/>
  <c r="E713" i="1"/>
  <c r="F713" i="1" s="1"/>
  <c r="E714" i="1"/>
  <c r="F714" i="1" s="1"/>
  <c r="E715" i="1"/>
  <c r="F715" i="1" s="1"/>
  <c r="E716" i="1"/>
  <c r="F716" i="1" s="1"/>
  <c r="E717" i="1"/>
  <c r="F717" i="1" s="1"/>
  <c r="E718" i="1"/>
  <c r="F718" i="1" s="1"/>
  <c r="E719" i="1"/>
  <c r="F719" i="1" s="1"/>
  <c r="E720" i="1"/>
  <c r="F720" i="1" s="1"/>
  <c r="E721" i="1"/>
  <c r="F721" i="1" s="1"/>
  <c r="E722" i="1"/>
  <c r="F722" i="1" s="1"/>
  <c r="E723" i="1"/>
  <c r="F723" i="1" s="1"/>
  <c r="E724" i="1"/>
  <c r="F724" i="1" s="1"/>
  <c r="E725" i="1"/>
  <c r="F725" i="1" s="1"/>
  <c r="E726" i="1"/>
  <c r="F726" i="1" s="1"/>
  <c r="E727" i="1"/>
  <c r="F727" i="1" s="1"/>
  <c r="E728" i="1"/>
  <c r="F728" i="1" s="1"/>
  <c r="E729" i="1"/>
  <c r="F729" i="1" s="1"/>
  <c r="E730" i="1"/>
  <c r="F730" i="1" s="1"/>
  <c r="E731" i="1"/>
  <c r="F731" i="1" s="1"/>
  <c r="E732" i="1"/>
  <c r="F732" i="1" s="1"/>
  <c r="E733" i="1"/>
  <c r="F733" i="1" s="1"/>
  <c r="E734" i="1"/>
  <c r="F734" i="1" s="1"/>
  <c r="E735" i="1"/>
  <c r="F735" i="1" s="1"/>
  <c r="E736" i="1"/>
  <c r="F736" i="1" s="1"/>
  <c r="E737" i="1"/>
  <c r="F737" i="1" s="1"/>
  <c r="E738" i="1"/>
  <c r="F738" i="1" s="1"/>
  <c r="E739" i="1"/>
  <c r="F739" i="1" s="1"/>
  <c r="E740" i="1"/>
  <c r="F740" i="1" s="1"/>
  <c r="E741" i="1"/>
  <c r="F741" i="1" s="1"/>
  <c r="E742" i="1"/>
  <c r="F742" i="1" s="1"/>
  <c r="E743" i="1"/>
  <c r="F743" i="1" s="1"/>
  <c r="E744" i="1"/>
  <c r="F744" i="1" s="1"/>
  <c r="E745" i="1"/>
  <c r="F745" i="1" s="1"/>
  <c r="E746" i="1"/>
  <c r="F746" i="1" s="1"/>
  <c r="E747" i="1"/>
  <c r="F747" i="1" s="1"/>
  <c r="E748" i="1"/>
  <c r="F748" i="1" s="1"/>
  <c r="E749" i="1"/>
  <c r="F749" i="1" s="1"/>
  <c r="E750" i="1"/>
  <c r="F750" i="1" s="1"/>
  <c r="E751" i="1"/>
  <c r="F751" i="1" s="1"/>
  <c r="E752" i="1"/>
  <c r="F752" i="1" s="1"/>
  <c r="E753" i="1"/>
  <c r="F753" i="1" s="1"/>
  <c r="E754" i="1"/>
  <c r="F754" i="1" s="1"/>
  <c r="E755" i="1"/>
  <c r="F755" i="1" s="1"/>
  <c r="E756" i="1"/>
  <c r="F756" i="1" s="1"/>
  <c r="E757" i="1"/>
  <c r="F757" i="1" s="1"/>
  <c r="E758" i="1"/>
  <c r="F758" i="1" s="1"/>
  <c r="E759" i="1"/>
  <c r="F759" i="1" s="1"/>
  <c r="E760" i="1"/>
  <c r="F760" i="1" s="1"/>
  <c r="E761" i="1"/>
  <c r="F761" i="1" s="1"/>
  <c r="E762" i="1"/>
  <c r="F762" i="1" s="1"/>
  <c r="E763" i="1"/>
  <c r="F763" i="1" s="1"/>
  <c r="E764" i="1"/>
  <c r="F764" i="1" s="1"/>
  <c r="E765" i="1"/>
  <c r="F765" i="1" s="1"/>
  <c r="E766" i="1"/>
  <c r="F766" i="1" s="1"/>
  <c r="E767" i="1"/>
  <c r="F767" i="1" s="1"/>
  <c r="E768" i="1"/>
  <c r="F768" i="1" s="1"/>
  <c r="E769" i="1"/>
  <c r="F769" i="1" s="1"/>
  <c r="E770" i="1"/>
  <c r="F770" i="1" s="1"/>
  <c r="E771" i="1"/>
  <c r="F771" i="1" s="1"/>
  <c r="E772" i="1"/>
  <c r="F772" i="1" s="1"/>
  <c r="E773" i="1"/>
  <c r="F773" i="1" s="1"/>
  <c r="E774" i="1"/>
  <c r="F774" i="1" s="1"/>
  <c r="E775" i="1"/>
  <c r="F775" i="1" s="1"/>
  <c r="E776" i="1"/>
  <c r="F776" i="1" s="1"/>
  <c r="E777" i="1"/>
  <c r="F777" i="1" s="1"/>
  <c r="E778" i="1"/>
  <c r="F778" i="1" s="1"/>
  <c r="E779" i="1"/>
  <c r="F779" i="1" s="1"/>
  <c r="E780" i="1"/>
  <c r="F780" i="1" s="1"/>
  <c r="E781" i="1"/>
  <c r="F781" i="1" s="1"/>
  <c r="E782" i="1"/>
  <c r="F782" i="1" s="1"/>
  <c r="E783" i="1"/>
  <c r="F783" i="1" s="1"/>
  <c r="E784" i="1"/>
  <c r="F784" i="1" s="1"/>
  <c r="E785" i="1"/>
  <c r="F785" i="1" s="1"/>
  <c r="E786" i="1"/>
  <c r="F786" i="1" s="1"/>
  <c r="E787" i="1"/>
  <c r="F787" i="1" s="1"/>
  <c r="E788" i="1"/>
  <c r="F788" i="1" s="1"/>
  <c r="E789" i="1"/>
  <c r="F789" i="1" s="1"/>
  <c r="E790" i="1"/>
  <c r="F790" i="1" s="1"/>
  <c r="E791" i="1"/>
  <c r="F791" i="1" s="1"/>
  <c r="E792" i="1"/>
  <c r="F792" i="1" s="1"/>
  <c r="E793" i="1"/>
  <c r="F793" i="1" s="1"/>
  <c r="E794" i="1"/>
  <c r="F794" i="1" s="1"/>
  <c r="E795" i="1"/>
  <c r="F795" i="1" s="1"/>
  <c r="E796" i="1"/>
  <c r="F796" i="1" s="1"/>
  <c r="E797" i="1"/>
  <c r="F797" i="1" s="1"/>
  <c r="E798" i="1"/>
  <c r="F798" i="1" s="1"/>
  <c r="E799" i="1"/>
  <c r="F799" i="1" s="1"/>
  <c r="E800" i="1"/>
  <c r="F800" i="1" s="1"/>
  <c r="E801" i="1"/>
  <c r="F801" i="1" s="1"/>
  <c r="E802" i="1"/>
  <c r="F802" i="1" s="1"/>
  <c r="E803" i="1"/>
  <c r="F803" i="1" s="1"/>
  <c r="E804" i="1"/>
  <c r="F804" i="1" s="1"/>
  <c r="E805" i="1"/>
  <c r="F805" i="1" s="1"/>
  <c r="E806" i="1"/>
  <c r="F806" i="1" s="1"/>
  <c r="E807" i="1"/>
  <c r="F807" i="1" s="1"/>
  <c r="E808" i="1"/>
  <c r="F808" i="1" s="1"/>
  <c r="E809" i="1"/>
  <c r="F809" i="1" s="1"/>
  <c r="E810" i="1"/>
  <c r="F810" i="1" s="1"/>
  <c r="E811" i="1"/>
  <c r="F811" i="1" s="1"/>
  <c r="E812" i="1"/>
  <c r="F812" i="1" s="1"/>
  <c r="E813" i="1"/>
  <c r="F813" i="1" s="1"/>
  <c r="E814" i="1"/>
  <c r="F814" i="1" s="1"/>
  <c r="E815" i="1"/>
  <c r="F815" i="1" s="1"/>
  <c r="E816" i="1"/>
  <c r="F816" i="1" s="1"/>
  <c r="E817" i="1"/>
  <c r="F817" i="1" s="1"/>
  <c r="E818" i="1"/>
  <c r="F818" i="1" s="1"/>
  <c r="E819" i="1"/>
  <c r="F819" i="1" s="1"/>
  <c r="E820" i="1"/>
  <c r="F820" i="1" s="1"/>
  <c r="E821" i="1"/>
  <c r="F821" i="1" s="1"/>
  <c r="E822" i="1"/>
  <c r="F822" i="1" s="1"/>
  <c r="E823" i="1"/>
  <c r="F823" i="1" s="1"/>
  <c r="E824" i="1"/>
  <c r="F824" i="1" s="1"/>
  <c r="E825" i="1"/>
  <c r="F825" i="1" s="1"/>
  <c r="E826" i="1"/>
  <c r="F826" i="1" s="1"/>
  <c r="E827" i="1"/>
  <c r="F827" i="1" s="1"/>
  <c r="E828" i="1"/>
  <c r="F828" i="1" s="1"/>
  <c r="E829" i="1"/>
  <c r="F829" i="1" s="1"/>
  <c r="E830" i="1"/>
  <c r="F830" i="1" s="1"/>
  <c r="E831" i="1"/>
  <c r="F831" i="1" s="1"/>
  <c r="E832" i="1"/>
  <c r="F832" i="1" s="1"/>
  <c r="E833" i="1"/>
  <c r="F833" i="1" s="1"/>
  <c r="E834" i="1"/>
  <c r="F834" i="1" s="1"/>
  <c r="E835" i="1"/>
  <c r="F835" i="1" s="1"/>
  <c r="E836" i="1"/>
  <c r="F836" i="1" s="1"/>
  <c r="E837" i="1"/>
  <c r="F837" i="1" s="1"/>
  <c r="E838" i="1"/>
  <c r="F838" i="1" s="1"/>
  <c r="E839" i="1"/>
  <c r="F839" i="1" s="1"/>
  <c r="E840" i="1"/>
  <c r="F840" i="1" s="1"/>
  <c r="E841" i="1"/>
  <c r="F841" i="1" s="1"/>
  <c r="E842" i="1"/>
  <c r="F842" i="1" s="1"/>
  <c r="E843" i="1"/>
  <c r="F843" i="1" s="1"/>
  <c r="E844" i="1"/>
  <c r="F844" i="1" s="1"/>
  <c r="E845" i="1"/>
  <c r="F845" i="1" s="1"/>
  <c r="E846" i="1"/>
  <c r="F846" i="1" s="1"/>
  <c r="E847" i="1"/>
  <c r="F847" i="1" s="1"/>
  <c r="E848" i="1"/>
  <c r="F848" i="1" s="1"/>
  <c r="E849" i="1"/>
  <c r="F849" i="1" s="1"/>
  <c r="E850" i="1"/>
  <c r="F850" i="1" s="1"/>
  <c r="E851" i="1"/>
  <c r="F851" i="1" s="1"/>
  <c r="E852" i="1"/>
  <c r="F852" i="1" s="1"/>
  <c r="E853" i="1"/>
  <c r="F853" i="1" s="1"/>
  <c r="E854" i="1"/>
  <c r="F854" i="1" s="1"/>
  <c r="E855" i="1"/>
  <c r="F855" i="1" s="1"/>
  <c r="E856" i="1"/>
  <c r="F856" i="1" s="1"/>
  <c r="E857" i="1"/>
  <c r="F857" i="1" s="1"/>
  <c r="E858" i="1"/>
  <c r="F858" i="1" s="1"/>
  <c r="E859" i="1"/>
  <c r="F859" i="1" s="1"/>
  <c r="E860" i="1"/>
  <c r="F860" i="1" s="1"/>
  <c r="E861" i="1"/>
  <c r="F861" i="1" s="1"/>
  <c r="E862" i="1"/>
  <c r="F862" i="1" s="1"/>
  <c r="E863" i="1"/>
  <c r="F863" i="1" s="1"/>
  <c r="E864" i="1"/>
  <c r="F864" i="1" s="1"/>
  <c r="E865" i="1"/>
  <c r="F865" i="1" s="1"/>
  <c r="E866" i="1"/>
  <c r="F866" i="1" s="1"/>
  <c r="E867" i="1"/>
  <c r="F867" i="1" s="1"/>
  <c r="E868" i="1"/>
  <c r="F868" i="1" s="1"/>
  <c r="E869" i="1"/>
  <c r="F869" i="1" s="1"/>
  <c r="E870" i="1"/>
  <c r="F870" i="1" s="1"/>
  <c r="E871" i="1"/>
  <c r="F871" i="1" s="1"/>
  <c r="E872" i="1"/>
  <c r="F872" i="1" s="1"/>
  <c r="E873" i="1"/>
  <c r="F873" i="1" s="1"/>
  <c r="E874" i="1"/>
  <c r="F874" i="1" s="1"/>
  <c r="E875" i="1"/>
  <c r="F875" i="1" s="1"/>
  <c r="E876" i="1"/>
  <c r="F876" i="1" s="1"/>
  <c r="E877" i="1"/>
  <c r="F877" i="1" s="1"/>
  <c r="E878" i="1"/>
  <c r="F878" i="1" s="1"/>
  <c r="E879" i="1"/>
  <c r="F879" i="1" s="1"/>
  <c r="E880" i="1"/>
  <c r="F880" i="1" s="1"/>
  <c r="E881" i="1"/>
  <c r="F881" i="1" s="1"/>
  <c r="E882" i="1"/>
  <c r="F882" i="1" s="1"/>
  <c r="E883" i="1"/>
  <c r="F883" i="1" s="1"/>
  <c r="E884" i="1"/>
  <c r="F884" i="1" s="1"/>
  <c r="E885" i="1"/>
  <c r="F885" i="1" s="1"/>
  <c r="E886" i="1"/>
  <c r="F886" i="1" s="1"/>
  <c r="E887" i="1"/>
  <c r="F887" i="1" s="1"/>
  <c r="E888" i="1"/>
  <c r="F888" i="1" s="1"/>
  <c r="E889" i="1"/>
  <c r="F889" i="1" s="1"/>
  <c r="E890" i="1"/>
  <c r="F890" i="1" s="1"/>
  <c r="E891" i="1"/>
  <c r="F891" i="1" s="1"/>
  <c r="E892" i="1"/>
  <c r="F892" i="1" s="1"/>
  <c r="E893" i="1"/>
  <c r="F893" i="1" s="1"/>
  <c r="E894" i="1"/>
  <c r="F894" i="1" s="1"/>
  <c r="E895" i="1"/>
  <c r="F895" i="1" s="1"/>
  <c r="E896" i="1"/>
  <c r="F896" i="1" s="1"/>
  <c r="E897" i="1"/>
  <c r="F897" i="1" s="1"/>
  <c r="E898" i="1"/>
  <c r="F898" i="1" s="1"/>
  <c r="E899" i="1"/>
  <c r="F899" i="1" s="1"/>
  <c r="E900" i="1"/>
  <c r="F900" i="1" s="1"/>
  <c r="E901" i="1"/>
  <c r="F901" i="1" s="1"/>
  <c r="E902" i="1"/>
  <c r="F902" i="1" s="1"/>
  <c r="E903" i="1"/>
  <c r="F903" i="1" s="1"/>
  <c r="E904" i="1"/>
  <c r="F904" i="1" s="1"/>
  <c r="E905" i="1"/>
  <c r="F905" i="1" s="1"/>
  <c r="E906" i="1"/>
  <c r="F906" i="1" s="1"/>
  <c r="E907" i="1"/>
  <c r="F907" i="1" s="1"/>
  <c r="E908" i="1"/>
  <c r="F908" i="1" s="1"/>
  <c r="E909" i="1"/>
  <c r="F909" i="1" s="1"/>
  <c r="E910" i="1"/>
  <c r="F910" i="1" s="1"/>
  <c r="E911" i="1"/>
  <c r="F911" i="1" s="1"/>
  <c r="E912" i="1"/>
  <c r="F912" i="1" s="1"/>
  <c r="E913" i="1"/>
  <c r="F913" i="1" s="1"/>
  <c r="E914" i="1"/>
  <c r="F914" i="1" s="1"/>
  <c r="E915" i="1"/>
  <c r="F915" i="1" s="1"/>
  <c r="E916" i="1"/>
  <c r="F916" i="1" s="1"/>
  <c r="E917" i="1"/>
  <c r="F917" i="1" s="1"/>
  <c r="E918" i="1"/>
  <c r="F918" i="1" s="1"/>
  <c r="E919" i="1"/>
  <c r="F919" i="1" s="1"/>
  <c r="E920" i="1"/>
  <c r="F920" i="1" s="1"/>
  <c r="E921" i="1"/>
  <c r="F921" i="1" s="1"/>
  <c r="E922" i="1"/>
  <c r="F922" i="1" s="1"/>
  <c r="E923" i="1"/>
  <c r="F923" i="1" s="1"/>
  <c r="E924" i="1"/>
  <c r="F924" i="1" s="1"/>
  <c r="E925" i="1"/>
  <c r="F925" i="1" s="1"/>
  <c r="E926" i="1"/>
  <c r="F926" i="1" s="1"/>
  <c r="E927" i="1"/>
  <c r="F927" i="1" s="1"/>
  <c r="E928" i="1"/>
  <c r="F928" i="1" s="1"/>
  <c r="E929" i="1"/>
  <c r="F929" i="1" s="1"/>
  <c r="E930" i="1"/>
  <c r="F930" i="1" s="1"/>
  <c r="E931" i="1"/>
  <c r="F931" i="1" s="1"/>
  <c r="E932" i="1"/>
  <c r="F932" i="1" s="1"/>
  <c r="E933" i="1"/>
  <c r="F933" i="1" s="1"/>
  <c r="E934" i="1"/>
  <c r="F934" i="1" s="1"/>
  <c r="E935" i="1"/>
  <c r="F935" i="1" s="1"/>
  <c r="E936" i="1"/>
  <c r="F936" i="1" s="1"/>
  <c r="E937" i="1"/>
  <c r="F937" i="1" s="1"/>
  <c r="E938" i="1"/>
  <c r="F938" i="1" s="1"/>
  <c r="E939" i="1"/>
  <c r="F939" i="1" s="1"/>
  <c r="E940" i="1"/>
  <c r="F940" i="1" s="1"/>
  <c r="E941" i="1"/>
  <c r="F941" i="1" s="1"/>
  <c r="E942" i="1"/>
  <c r="F942" i="1" s="1"/>
  <c r="E943" i="1"/>
  <c r="F943" i="1" s="1"/>
  <c r="E944" i="1"/>
  <c r="F944" i="1" s="1"/>
  <c r="E945" i="1"/>
  <c r="F945" i="1" s="1"/>
  <c r="E946" i="1"/>
  <c r="F946" i="1" s="1"/>
  <c r="E947" i="1"/>
  <c r="F947" i="1" s="1"/>
  <c r="E948" i="1"/>
  <c r="F948" i="1" s="1"/>
  <c r="E949" i="1"/>
  <c r="F949" i="1" s="1"/>
  <c r="E950" i="1"/>
  <c r="F950" i="1" s="1"/>
  <c r="E951" i="1"/>
  <c r="F951" i="1" s="1"/>
  <c r="E952" i="1"/>
  <c r="F952" i="1" s="1"/>
  <c r="E953" i="1"/>
  <c r="F953" i="1" s="1"/>
  <c r="E954" i="1"/>
  <c r="F954" i="1" s="1"/>
  <c r="E955" i="1"/>
  <c r="F955" i="1" s="1"/>
  <c r="E956" i="1"/>
  <c r="F956" i="1" s="1"/>
  <c r="E957" i="1"/>
  <c r="F957" i="1" s="1"/>
  <c r="E958" i="1"/>
  <c r="F958" i="1" s="1"/>
  <c r="E959" i="1"/>
  <c r="F959" i="1" s="1"/>
  <c r="E960" i="1"/>
  <c r="F960" i="1" s="1"/>
  <c r="E961" i="1"/>
  <c r="F961" i="1" s="1"/>
  <c r="E962" i="1"/>
  <c r="F962" i="1" s="1"/>
  <c r="E963" i="1"/>
  <c r="F963" i="1" s="1"/>
  <c r="E964" i="1"/>
  <c r="F964" i="1" s="1"/>
  <c r="E965" i="1"/>
  <c r="F965" i="1" s="1"/>
  <c r="E966" i="1"/>
  <c r="F966" i="1" s="1"/>
  <c r="E967" i="1"/>
  <c r="F967" i="1" s="1"/>
  <c r="E968" i="1"/>
  <c r="F968" i="1" s="1"/>
  <c r="E969" i="1"/>
  <c r="F969" i="1" s="1"/>
  <c r="E970" i="1"/>
  <c r="F970" i="1" s="1"/>
  <c r="E971" i="1"/>
  <c r="F971" i="1" s="1"/>
  <c r="E972" i="1"/>
  <c r="F972" i="1" s="1"/>
  <c r="E973" i="1"/>
  <c r="F973" i="1" s="1"/>
  <c r="E974" i="1"/>
  <c r="F974" i="1" s="1"/>
  <c r="E975" i="1"/>
  <c r="F975" i="1" s="1"/>
  <c r="E976" i="1"/>
  <c r="F976" i="1" s="1"/>
  <c r="E977" i="1"/>
  <c r="F977" i="1" s="1"/>
  <c r="E978" i="1"/>
  <c r="F978" i="1" s="1"/>
  <c r="E979" i="1"/>
  <c r="F979" i="1" s="1"/>
  <c r="E980" i="1"/>
  <c r="F980" i="1" s="1"/>
  <c r="E981" i="1"/>
  <c r="F981" i="1" s="1"/>
  <c r="E982" i="1"/>
  <c r="F982" i="1" s="1"/>
  <c r="E983" i="1"/>
  <c r="F983" i="1" s="1"/>
  <c r="E984" i="1"/>
  <c r="F984" i="1" s="1"/>
  <c r="E985" i="1"/>
  <c r="F985" i="1" s="1"/>
  <c r="E986" i="1"/>
  <c r="F986" i="1" s="1"/>
  <c r="E987" i="1"/>
  <c r="F987" i="1" s="1"/>
  <c r="E988" i="1"/>
  <c r="F988" i="1" s="1"/>
  <c r="E989" i="1"/>
  <c r="F989" i="1" s="1"/>
  <c r="E990" i="1"/>
  <c r="F990" i="1" s="1"/>
  <c r="E991" i="1"/>
  <c r="F991" i="1" s="1"/>
  <c r="E992" i="1"/>
  <c r="F992" i="1" s="1"/>
  <c r="E993" i="1"/>
  <c r="F993" i="1" s="1"/>
  <c r="E994" i="1"/>
  <c r="F994" i="1" s="1"/>
  <c r="E995" i="1"/>
  <c r="F995" i="1" s="1"/>
  <c r="E996" i="1"/>
  <c r="F996" i="1" s="1"/>
  <c r="E997" i="1"/>
  <c r="F997" i="1" s="1"/>
  <c r="E998" i="1"/>
  <c r="F998" i="1" s="1"/>
  <c r="E999" i="1"/>
  <c r="F999" i="1" s="1"/>
  <c r="E1000" i="1"/>
  <c r="F1000" i="1" s="1"/>
  <c r="E1001" i="1"/>
  <c r="F1001" i="1" s="1"/>
  <c r="E1002" i="1"/>
  <c r="F1002" i="1" s="1"/>
  <c r="E2" i="1"/>
  <c r="F2" i="1" s="1"/>
  <c r="H2" i="1" s="1"/>
  <c r="B4" i="2"/>
  <c r="O36" i="1" l="1"/>
  <c r="I998" i="1"/>
  <c r="H998" i="1"/>
  <c r="I990" i="1"/>
  <c r="H990" i="1"/>
  <c r="I982" i="1"/>
  <c r="H982" i="1"/>
  <c r="I974" i="1"/>
  <c r="H974" i="1"/>
  <c r="I966" i="1"/>
  <c r="H966" i="1"/>
  <c r="I958" i="1"/>
  <c r="H958" i="1"/>
  <c r="H950" i="1"/>
  <c r="I950" i="1"/>
  <c r="I942" i="1"/>
  <c r="H942" i="1"/>
  <c r="I934" i="1"/>
  <c r="H934" i="1"/>
  <c r="I926" i="1"/>
  <c r="H926" i="1"/>
  <c r="I918" i="1"/>
  <c r="H918" i="1"/>
  <c r="H910" i="1"/>
  <c r="I910" i="1"/>
  <c r="H902" i="1"/>
  <c r="I902" i="1"/>
  <c r="I894" i="1"/>
  <c r="H894" i="1"/>
  <c r="H886" i="1"/>
  <c r="I886" i="1"/>
  <c r="I878" i="1"/>
  <c r="H878" i="1"/>
  <c r="I870" i="1"/>
  <c r="H870" i="1"/>
  <c r="I862" i="1"/>
  <c r="H862" i="1"/>
  <c r="I854" i="1"/>
  <c r="H854" i="1"/>
  <c r="H846" i="1"/>
  <c r="I846" i="1"/>
  <c r="H838" i="1"/>
  <c r="I838" i="1"/>
  <c r="I830" i="1"/>
  <c r="H830" i="1"/>
  <c r="H822" i="1"/>
  <c r="I822" i="1"/>
  <c r="I814" i="1"/>
  <c r="H814" i="1"/>
  <c r="I806" i="1"/>
  <c r="H806" i="1"/>
  <c r="I798" i="1"/>
  <c r="H798" i="1"/>
  <c r="I790" i="1"/>
  <c r="H790" i="1"/>
  <c r="H782" i="1"/>
  <c r="I782" i="1"/>
  <c r="H774" i="1"/>
  <c r="I774" i="1"/>
  <c r="I766" i="1"/>
  <c r="H766" i="1"/>
  <c r="H758" i="1"/>
  <c r="I758" i="1"/>
  <c r="H750" i="1"/>
  <c r="I750" i="1"/>
  <c r="I742" i="1"/>
  <c r="H742" i="1"/>
  <c r="H734" i="1"/>
  <c r="I734" i="1"/>
  <c r="I726" i="1"/>
  <c r="H726" i="1"/>
  <c r="H718" i="1"/>
  <c r="I718" i="1"/>
  <c r="H710" i="1"/>
  <c r="I710" i="1"/>
  <c r="I702" i="1"/>
  <c r="H702" i="1"/>
  <c r="H694" i="1"/>
  <c r="I694" i="1"/>
  <c r="I686" i="1"/>
  <c r="H686" i="1"/>
  <c r="H678" i="1"/>
  <c r="I678" i="1"/>
  <c r="H670" i="1"/>
  <c r="I670" i="1"/>
  <c r="H662" i="1"/>
  <c r="I662" i="1"/>
  <c r="H654" i="1"/>
  <c r="I654" i="1"/>
  <c r="H646" i="1"/>
  <c r="I646" i="1"/>
  <c r="H638" i="1"/>
  <c r="I638" i="1"/>
  <c r="H630" i="1"/>
  <c r="I630" i="1"/>
  <c r="H622" i="1"/>
  <c r="I622" i="1"/>
  <c r="H614" i="1"/>
  <c r="I614" i="1"/>
  <c r="H606" i="1"/>
  <c r="I606" i="1"/>
  <c r="H598" i="1"/>
  <c r="I598" i="1"/>
  <c r="H590" i="1"/>
  <c r="I590" i="1"/>
  <c r="H582" i="1"/>
  <c r="I582" i="1"/>
  <c r="H574" i="1"/>
  <c r="I574" i="1"/>
  <c r="H566" i="1"/>
  <c r="I566" i="1"/>
  <c r="H558" i="1"/>
  <c r="I558" i="1"/>
  <c r="H550" i="1"/>
  <c r="I550" i="1"/>
  <c r="H542" i="1"/>
  <c r="I542" i="1"/>
  <c r="H534" i="1"/>
  <c r="I534" i="1"/>
  <c r="H526" i="1"/>
  <c r="I526" i="1"/>
  <c r="H518" i="1"/>
  <c r="I518" i="1"/>
  <c r="H510" i="1"/>
  <c r="I510" i="1"/>
  <c r="H502" i="1"/>
  <c r="I502" i="1"/>
  <c r="H494" i="1"/>
  <c r="I494" i="1"/>
  <c r="H486" i="1"/>
  <c r="I486" i="1"/>
  <c r="H478" i="1"/>
  <c r="I478" i="1"/>
  <c r="H470" i="1"/>
  <c r="I470" i="1"/>
  <c r="H462" i="1"/>
  <c r="I462" i="1"/>
  <c r="H454" i="1"/>
  <c r="I454" i="1"/>
  <c r="H446" i="1"/>
  <c r="I446" i="1"/>
  <c r="H438" i="1"/>
  <c r="I438" i="1"/>
  <c r="H430" i="1"/>
  <c r="I430" i="1"/>
  <c r="H422" i="1"/>
  <c r="I422" i="1"/>
  <c r="H414" i="1"/>
  <c r="I414" i="1"/>
  <c r="H406" i="1"/>
  <c r="I406" i="1"/>
  <c r="H398" i="1"/>
  <c r="I398" i="1"/>
  <c r="H390" i="1"/>
  <c r="I390" i="1"/>
  <c r="H382" i="1"/>
  <c r="I382" i="1"/>
  <c r="H374" i="1"/>
  <c r="I374" i="1"/>
  <c r="H366" i="1"/>
  <c r="I366" i="1"/>
  <c r="H358" i="1"/>
  <c r="I358" i="1"/>
  <c r="H350" i="1"/>
  <c r="I350" i="1"/>
  <c r="H342" i="1"/>
  <c r="I342" i="1"/>
  <c r="H334" i="1"/>
  <c r="I334" i="1"/>
  <c r="H326" i="1"/>
  <c r="I326" i="1"/>
  <c r="H318" i="1"/>
  <c r="I318" i="1"/>
  <c r="H310" i="1"/>
  <c r="I310" i="1"/>
  <c r="H302" i="1"/>
  <c r="I302" i="1"/>
  <c r="H294" i="1"/>
  <c r="I294" i="1"/>
  <c r="H286" i="1"/>
  <c r="I286" i="1"/>
  <c r="H278" i="1"/>
  <c r="I278" i="1"/>
  <c r="H270" i="1"/>
  <c r="I270" i="1"/>
  <c r="H262" i="1"/>
  <c r="I262" i="1"/>
  <c r="H254" i="1"/>
  <c r="I254" i="1"/>
  <c r="H246" i="1"/>
  <c r="I246" i="1"/>
  <c r="H238" i="1"/>
  <c r="I238" i="1"/>
  <c r="H230" i="1"/>
  <c r="I230" i="1"/>
  <c r="H222" i="1"/>
  <c r="I222" i="1"/>
  <c r="H214" i="1"/>
  <c r="I214" i="1"/>
  <c r="H206" i="1"/>
  <c r="I206" i="1"/>
  <c r="H198" i="1"/>
  <c r="I198" i="1"/>
  <c r="H190" i="1"/>
  <c r="I190" i="1"/>
  <c r="H182" i="1"/>
  <c r="I182" i="1"/>
  <c r="H174" i="1"/>
  <c r="I174" i="1"/>
  <c r="H166" i="1"/>
  <c r="I166" i="1"/>
  <c r="H158" i="1"/>
  <c r="I158" i="1"/>
  <c r="H150" i="1"/>
  <c r="I150" i="1"/>
  <c r="H142" i="1"/>
  <c r="I142" i="1"/>
  <c r="H134" i="1"/>
  <c r="I134" i="1"/>
  <c r="H126" i="1"/>
  <c r="I126" i="1"/>
  <c r="H118" i="1"/>
  <c r="I118" i="1"/>
  <c r="H110" i="1"/>
  <c r="I110" i="1"/>
  <c r="H102" i="1"/>
  <c r="I102" i="1"/>
  <c r="H94" i="1"/>
  <c r="I94" i="1"/>
  <c r="H86" i="1"/>
  <c r="I86" i="1"/>
  <c r="H78" i="1"/>
  <c r="I78" i="1"/>
  <c r="H70" i="1"/>
  <c r="I70" i="1"/>
  <c r="H62" i="1"/>
  <c r="I62" i="1"/>
  <c r="H54" i="1"/>
  <c r="H46" i="1"/>
  <c r="H38" i="1"/>
  <c r="H30" i="1"/>
  <c r="H22" i="1"/>
  <c r="H14" i="1"/>
  <c r="H6" i="1"/>
  <c r="H997" i="1"/>
  <c r="I997" i="1"/>
  <c r="H989" i="1"/>
  <c r="I989" i="1"/>
  <c r="H981" i="1"/>
  <c r="I981" i="1"/>
  <c r="I973" i="1"/>
  <c r="H973" i="1"/>
  <c r="H965" i="1"/>
  <c r="I965" i="1"/>
  <c r="I957" i="1"/>
  <c r="H957" i="1"/>
  <c r="I949" i="1"/>
  <c r="H949" i="1"/>
  <c r="I941" i="1"/>
  <c r="H941" i="1"/>
  <c r="H933" i="1"/>
  <c r="I933" i="1"/>
  <c r="H925" i="1"/>
  <c r="I925" i="1"/>
  <c r="H917" i="1"/>
  <c r="I917" i="1"/>
  <c r="H909" i="1"/>
  <c r="I909" i="1"/>
  <c r="H901" i="1"/>
  <c r="I901" i="1"/>
  <c r="H893" i="1"/>
  <c r="I893" i="1"/>
  <c r="H885" i="1"/>
  <c r="I885" i="1"/>
  <c r="H877" i="1"/>
  <c r="I877" i="1"/>
  <c r="H869" i="1"/>
  <c r="I869" i="1"/>
  <c r="H861" i="1"/>
  <c r="I861" i="1"/>
  <c r="H853" i="1"/>
  <c r="I853" i="1"/>
  <c r="I845" i="1"/>
  <c r="H845" i="1"/>
  <c r="H837" i="1"/>
  <c r="I837" i="1"/>
  <c r="H829" i="1"/>
  <c r="I829" i="1"/>
  <c r="H821" i="1"/>
  <c r="I821" i="1"/>
  <c r="H813" i="1"/>
  <c r="I813" i="1"/>
  <c r="H805" i="1"/>
  <c r="I805" i="1"/>
  <c r="H797" i="1"/>
  <c r="I797" i="1"/>
  <c r="H789" i="1"/>
  <c r="I789" i="1"/>
  <c r="H781" i="1"/>
  <c r="I781" i="1"/>
  <c r="H773" i="1"/>
  <c r="I773" i="1"/>
  <c r="H765" i="1"/>
  <c r="I765" i="1"/>
  <c r="H757" i="1"/>
  <c r="I757" i="1"/>
  <c r="H749" i="1"/>
  <c r="I749" i="1"/>
  <c r="H741" i="1"/>
  <c r="I741" i="1"/>
  <c r="H733" i="1"/>
  <c r="I733" i="1"/>
  <c r="H725" i="1"/>
  <c r="I725" i="1"/>
  <c r="H717" i="1"/>
  <c r="I717" i="1"/>
  <c r="H709" i="1"/>
  <c r="I709" i="1"/>
  <c r="H701" i="1"/>
  <c r="I701" i="1"/>
  <c r="H693" i="1"/>
  <c r="I693" i="1"/>
  <c r="H685" i="1"/>
  <c r="I685" i="1"/>
  <c r="H677" i="1"/>
  <c r="I677" i="1"/>
  <c r="H669" i="1"/>
  <c r="I669" i="1"/>
  <c r="H661" i="1"/>
  <c r="I661" i="1"/>
  <c r="H653" i="1"/>
  <c r="I653" i="1"/>
  <c r="I645" i="1"/>
  <c r="H645" i="1"/>
  <c r="H637" i="1"/>
  <c r="I637" i="1"/>
  <c r="H629" i="1"/>
  <c r="I629" i="1"/>
  <c r="H621" i="1"/>
  <c r="I621" i="1"/>
  <c r="H613" i="1"/>
  <c r="I613" i="1"/>
  <c r="H605" i="1"/>
  <c r="I605" i="1"/>
  <c r="I597" i="1"/>
  <c r="H597" i="1"/>
  <c r="H589" i="1"/>
  <c r="I589" i="1"/>
  <c r="H581" i="1"/>
  <c r="I581" i="1"/>
  <c r="H573" i="1"/>
  <c r="I573" i="1"/>
  <c r="H565" i="1"/>
  <c r="I565" i="1"/>
  <c r="H557" i="1"/>
  <c r="I557" i="1"/>
  <c r="H549" i="1"/>
  <c r="I549" i="1"/>
  <c r="H541" i="1"/>
  <c r="I541" i="1"/>
  <c r="H533" i="1"/>
  <c r="I533" i="1"/>
  <c r="H525" i="1"/>
  <c r="I525" i="1"/>
  <c r="H517" i="1"/>
  <c r="I517" i="1"/>
  <c r="H509" i="1"/>
  <c r="I509" i="1"/>
  <c r="I501" i="1"/>
  <c r="H501" i="1"/>
  <c r="H493" i="1"/>
  <c r="I493" i="1"/>
  <c r="I485" i="1"/>
  <c r="H485" i="1"/>
  <c r="H477" i="1"/>
  <c r="I477" i="1"/>
  <c r="H469" i="1"/>
  <c r="I469" i="1"/>
  <c r="I461" i="1"/>
  <c r="H461" i="1"/>
  <c r="H453" i="1"/>
  <c r="I453" i="1"/>
  <c r="H445" i="1"/>
  <c r="I445" i="1"/>
  <c r="H437" i="1"/>
  <c r="I437" i="1"/>
  <c r="H429" i="1"/>
  <c r="I429" i="1"/>
  <c r="H421" i="1"/>
  <c r="I421" i="1"/>
  <c r="H413" i="1"/>
  <c r="I413" i="1"/>
  <c r="H405" i="1"/>
  <c r="I405" i="1"/>
  <c r="H397" i="1"/>
  <c r="I397" i="1"/>
  <c r="H389" i="1"/>
  <c r="I389" i="1"/>
  <c r="H381" i="1"/>
  <c r="I381" i="1"/>
  <c r="H373" i="1"/>
  <c r="I373" i="1"/>
  <c r="H365" i="1"/>
  <c r="I365" i="1"/>
  <c r="H357" i="1"/>
  <c r="I357" i="1"/>
  <c r="H349" i="1"/>
  <c r="I349" i="1"/>
  <c r="H341" i="1"/>
  <c r="I341" i="1"/>
  <c r="H333" i="1"/>
  <c r="I333" i="1"/>
  <c r="H325" i="1"/>
  <c r="I325" i="1"/>
  <c r="H317" i="1"/>
  <c r="I317" i="1"/>
  <c r="H309" i="1"/>
  <c r="I309" i="1"/>
  <c r="H301" i="1"/>
  <c r="I301" i="1"/>
  <c r="I293" i="1"/>
  <c r="H293" i="1"/>
  <c r="H285" i="1"/>
  <c r="I285" i="1"/>
  <c r="H277" i="1"/>
  <c r="I277" i="1"/>
  <c r="I269" i="1"/>
  <c r="H269" i="1"/>
  <c r="H261" i="1"/>
  <c r="I261" i="1"/>
  <c r="H253" i="1"/>
  <c r="I253" i="1"/>
  <c r="H245" i="1"/>
  <c r="I245" i="1"/>
  <c r="H237" i="1"/>
  <c r="I237" i="1"/>
  <c r="I229" i="1"/>
  <c r="H229" i="1"/>
  <c r="H221" i="1"/>
  <c r="I221" i="1"/>
  <c r="H213" i="1"/>
  <c r="I213" i="1"/>
  <c r="H205" i="1"/>
  <c r="I205" i="1"/>
  <c r="H197" i="1"/>
  <c r="I197" i="1"/>
  <c r="H189" i="1"/>
  <c r="I189" i="1"/>
  <c r="H181" i="1"/>
  <c r="I181" i="1"/>
  <c r="H173" i="1"/>
  <c r="I173" i="1"/>
  <c r="I165" i="1"/>
  <c r="H165" i="1"/>
  <c r="H157" i="1"/>
  <c r="I157" i="1"/>
  <c r="I149" i="1"/>
  <c r="H149" i="1"/>
  <c r="I141" i="1"/>
  <c r="H141" i="1"/>
  <c r="H133" i="1"/>
  <c r="I133" i="1"/>
  <c r="H125" i="1"/>
  <c r="I125" i="1"/>
  <c r="H117" i="1"/>
  <c r="I117" i="1"/>
  <c r="H109" i="1"/>
  <c r="I109" i="1"/>
  <c r="H101" i="1"/>
  <c r="I101" i="1"/>
  <c r="H93" i="1"/>
  <c r="I93" i="1"/>
  <c r="I85" i="1"/>
  <c r="H85" i="1"/>
  <c r="H77" i="1"/>
  <c r="I77" i="1"/>
  <c r="H69" i="1"/>
  <c r="I69" i="1"/>
  <c r="H61" i="1"/>
  <c r="I61" i="1"/>
  <c r="H53" i="1"/>
  <c r="H45" i="1"/>
  <c r="H37" i="1"/>
  <c r="H29" i="1"/>
  <c r="H21" i="1"/>
  <c r="H13" i="1"/>
  <c r="H5" i="1"/>
  <c r="H996" i="1"/>
  <c r="I996" i="1"/>
  <c r="H988" i="1"/>
  <c r="I988" i="1"/>
  <c r="H980" i="1"/>
  <c r="I980" i="1"/>
  <c r="I972" i="1"/>
  <c r="H972" i="1"/>
  <c r="H964" i="1"/>
  <c r="I964" i="1"/>
  <c r="H956" i="1"/>
  <c r="I956" i="1"/>
  <c r="H948" i="1"/>
  <c r="I948" i="1"/>
  <c r="H940" i="1"/>
  <c r="I940" i="1"/>
  <c r="H932" i="1"/>
  <c r="I932" i="1"/>
  <c r="H924" i="1"/>
  <c r="I924" i="1"/>
  <c r="H916" i="1"/>
  <c r="I916" i="1"/>
  <c r="I908" i="1"/>
  <c r="H908" i="1"/>
  <c r="H900" i="1"/>
  <c r="I900" i="1"/>
  <c r="H892" i="1"/>
  <c r="I892" i="1"/>
  <c r="H884" i="1"/>
  <c r="I884" i="1"/>
  <c r="H876" i="1"/>
  <c r="I876" i="1"/>
  <c r="H868" i="1"/>
  <c r="I868" i="1"/>
  <c r="H860" i="1"/>
  <c r="I860" i="1"/>
  <c r="H852" i="1"/>
  <c r="I852" i="1"/>
  <c r="I844" i="1"/>
  <c r="H844" i="1"/>
  <c r="H836" i="1"/>
  <c r="I836" i="1"/>
  <c r="H828" i="1"/>
  <c r="I828" i="1"/>
  <c r="H820" i="1"/>
  <c r="I820" i="1"/>
  <c r="H812" i="1"/>
  <c r="I812" i="1"/>
  <c r="H804" i="1"/>
  <c r="I804" i="1"/>
  <c r="H796" i="1"/>
  <c r="I796" i="1"/>
  <c r="H788" i="1"/>
  <c r="I788" i="1"/>
  <c r="H780" i="1"/>
  <c r="I780" i="1"/>
  <c r="I772" i="1"/>
  <c r="H772" i="1"/>
  <c r="H764" i="1"/>
  <c r="I764" i="1"/>
  <c r="H756" i="1"/>
  <c r="I756" i="1"/>
  <c r="I748" i="1"/>
  <c r="H748" i="1"/>
  <c r="H740" i="1"/>
  <c r="I740" i="1"/>
  <c r="H732" i="1"/>
  <c r="I732" i="1"/>
  <c r="H724" i="1"/>
  <c r="I724" i="1"/>
  <c r="H716" i="1"/>
  <c r="I716" i="1"/>
  <c r="H708" i="1"/>
  <c r="I708" i="1"/>
  <c r="H700" i="1"/>
  <c r="I700" i="1"/>
  <c r="H692" i="1"/>
  <c r="I692" i="1"/>
  <c r="H684" i="1"/>
  <c r="I684" i="1"/>
  <c r="I676" i="1"/>
  <c r="H676" i="1"/>
  <c r="H668" i="1"/>
  <c r="I668" i="1"/>
  <c r="H660" i="1"/>
  <c r="I660" i="1"/>
  <c r="H652" i="1"/>
  <c r="I652" i="1"/>
  <c r="H644" i="1"/>
  <c r="I644" i="1"/>
  <c r="H636" i="1"/>
  <c r="I636" i="1"/>
  <c r="H628" i="1"/>
  <c r="I628" i="1"/>
  <c r="H620" i="1"/>
  <c r="I620" i="1"/>
  <c r="H612" i="1"/>
  <c r="I612" i="1"/>
  <c r="H604" i="1"/>
  <c r="I604" i="1"/>
  <c r="H596" i="1"/>
  <c r="I596" i="1"/>
  <c r="H588" i="1"/>
  <c r="I588" i="1"/>
  <c r="H580" i="1"/>
  <c r="I580" i="1"/>
  <c r="H572" i="1"/>
  <c r="I572" i="1"/>
  <c r="H564" i="1"/>
  <c r="I564" i="1"/>
  <c r="H556" i="1"/>
  <c r="I556" i="1"/>
  <c r="H548" i="1"/>
  <c r="I548" i="1"/>
  <c r="H540" i="1"/>
  <c r="I540" i="1"/>
  <c r="H532" i="1"/>
  <c r="I532" i="1"/>
  <c r="H524" i="1"/>
  <c r="I524" i="1"/>
  <c r="H516" i="1"/>
  <c r="I516" i="1"/>
  <c r="H508" i="1"/>
  <c r="I508" i="1"/>
  <c r="H500" i="1"/>
  <c r="I500" i="1"/>
  <c r="H492" i="1"/>
  <c r="I492" i="1"/>
  <c r="H484" i="1"/>
  <c r="I484" i="1"/>
  <c r="H476" i="1"/>
  <c r="I476" i="1"/>
  <c r="H468" i="1"/>
  <c r="I468" i="1"/>
  <c r="H460" i="1"/>
  <c r="I460" i="1"/>
  <c r="H452" i="1"/>
  <c r="I452" i="1"/>
  <c r="H444" i="1"/>
  <c r="I444" i="1"/>
  <c r="H436" i="1"/>
  <c r="I436" i="1"/>
  <c r="H428" i="1"/>
  <c r="I428" i="1"/>
  <c r="H420" i="1"/>
  <c r="I420" i="1"/>
  <c r="H412" i="1"/>
  <c r="I412" i="1"/>
  <c r="H404" i="1"/>
  <c r="I404" i="1"/>
  <c r="H396" i="1"/>
  <c r="I396" i="1"/>
  <c r="H388" i="1"/>
  <c r="I388" i="1"/>
  <c r="H380" i="1"/>
  <c r="I380" i="1"/>
  <c r="H372" i="1"/>
  <c r="I372" i="1"/>
  <c r="H364" i="1"/>
  <c r="I364" i="1"/>
  <c r="H356" i="1"/>
  <c r="I356" i="1"/>
  <c r="H348" i="1"/>
  <c r="I348" i="1"/>
  <c r="H340" i="1"/>
  <c r="I340" i="1"/>
  <c r="H332" i="1"/>
  <c r="I332" i="1"/>
  <c r="H324" i="1"/>
  <c r="I324" i="1"/>
  <c r="H316" i="1"/>
  <c r="I316" i="1"/>
  <c r="H308" i="1"/>
  <c r="I308" i="1"/>
  <c r="H300" i="1"/>
  <c r="I300" i="1"/>
  <c r="H292" i="1"/>
  <c r="I292" i="1"/>
  <c r="H284" i="1"/>
  <c r="I284" i="1"/>
  <c r="H276" i="1"/>
  <c r="I276" i="1"/>
  <c r="H268" i="1"/>
  <c r="I268" i="1"/>
  <c r="H260" i="1"/>
  <c r="I260" i="1"/>
  <c r="H252" i="1"/>
  <c r="I252" i="1"/>
  <c r="H244" i="1"/>
  <c r="I244" i="1"/>
  <c r="H236" i="1"/>
  <c r="I236" i="1"/>
  <c r="H228" i="1"/>
  <c r="I228" i="1"/>
  <c r="H220" i="1"/>
  <c r="I220" i="1"/>
  <c r="H212" i="1"/>
  <c r="I212" i="1"/>
  <c r="H204" i="1"/>
  <c r="I204" i="1"/>
  <c r="H196" i="1"/>
  <c r="I196" i="1"/>
  <c r="H188" i="1"/>
  <c r="I188" i="1"/>
  <c r="H180" i="1"/>
  <c r="I180" i="1"/>
  <c r="H172" i="1"/>
  <c r="I172" i="1"/>
  <c r="H164" i="1"/>
  <c r="I164" i="1"/>
  <c r="H156" i="1"/>
  <c r="I156" i="1"/>
  <c r="H148" i="1"/>
  <c r="I148" i="1"/>
  <c r="H140" i="1"/>
  <c r="I140" i="1"/>
  <c r="H132" i="1"/>
  <c r="I132" i="1"/>
  <c r="H124" i="1"/>
  <c r="I124" i="1"/>
  <c r="H116" i="1"/>
  <c r="I116" i="1"/>
  <c r="H108" i="1"/>
  <c r="I108" i="1"/>
  <c r="H100" i="1"/>
  <c r="I100" i="1"/>
  <c r="H92" i="1"/>
  <c r="I92" i="1"/>
  <c r="H84" i="1"/>
  <c r="I84" i="1"/>
  <c r="H76" i="1"/>
  <c r="I76" i="1"/>
  <c r="H68" i="1"/>
  <c r="I68" i="1"/>
  <c r="H60" i="1"/>
  <c r="H52" i="1"/>
  <c r="H44" i="1"/>
  <c r="H36" i="1"/>
  <c r="H28" i="1"/>
  <c r="H20" i="1"/>
  <c r="H12" i="1"/>
  <c r="H3" i="1"/>
  <c r="H995" i="1"/>
  <c r="I995" i="1"/>
  <c r="H987" i="1"/>
  <c r="I987" i="1"/>
  <c r="H979" i="1"/>
  <c r="I979" i="1"/>
  <c r="H971" i="1"/>
  <c r="I971" i="1"/>
  <c r="H963" i="1"/>
  <c r="I963" i="1"/>
  <c r="H955" i="1"/>
  <c r="I955" i="1"/>
  <c r="H947" i="1"/>
  <c r="I947" i="1"/>
  <c r="H939" i="1"/>
  <c r="I939" i="1"/>
  <c r="H931" i="1"/>
  <c r="I931" i="1"/>
  <c r="H923" i="1"/>
  <c r="I923" i="1"/>
  <c r="H915" i="1"/>
  <c r="I915" i="1"/>
  <c r="H907" i="1"/>
  <c r="I907" i="1"/>
  <c r="H899" i="1"/>
  <c r="I899" i="1"/>
  <c r="H891" i="1"/>
  <c r="I891" i="1"/>
  <c r="H883" i="1"/>
  <c r="I883" i="1"/>
  <c r="H875" i="1"/>
  <c r="I875" i="1"/>
  <c r="H867" i="1"/>
  <c r="I867" i="1"/>
  <c r="H859" i="1"/>
  <c r="I859" i="1"/>
  <c r="H851" i="1"/>
  <c r="I851" i="1"/>
  <c r="H843" i="1"/>
  <c r="I843" i="1"/>
  <c r="H835" i="1"/>
  <c r="I835" i="1"/>
  <c r="H827" i="1"/>
  <c r="I827" i="1"/>
  <c r="H819" i="1"/>
  <c r="I819" i="1"/>
  <c r="H811" i="1"/>
  <c r="I811" i="1"/>
  <c r="H803" i="1"/>
  <c r="I803" i="1"/>
  <c r="H795" i="1"/>
  <c r="I795" i="1"/>
  <c r="H787" i="1"/>
  <c r="I787" i="1"/>
  <c r="H779" i="1"/>
  <c r="I779" i="1"/>
  <c r="H771" i="1"/>
  <c r="I771" i="1"/>
  <c r="H763" i="1"/>
  <c r="I763" i="1"/>
  <c r="H755" i="1"/>
  <c r="I755" i="1"/>
  <c r="H747" i="1"/>
  <c r="I747" i="1"/>
  <c r="H739" i="1"/>
  <c r="I739" i="1"/>
  <c r="H731" i="1"/>
  <c r="I731" i="1"/>
  <c r="H723" i="1"/>
  <c r="I723" i="1"/>
  <c r="H715" i="1"/>
  <c r="I715" i="1"/>
  <c r="H707" i="1"/>
  <c r="I707" i="1"/>
  <c r="H699" i="1"/>
  <c r="I699" i="1"/>
  <c r="H691" i="1"/>
  <c r="I691" i="1"/>
  <c r="H683" i="1"/>
  <c r="I683" i="1"/>
  <c r="H675" i="1"/>
  <c r="I675" i="1"/>
  <c r="H667" i="1"/>
  <c r="I667" i="1"/>
  <c r="H659" i="1"/>
  <c r="I659" i="1"/>
  <c r="H651" i="1"/>
  <c r="I651" i="1"/>
  <c r="H643" i="1"/>
  <c r="I643" i="1"/>
  <c r="H635" i="1"/>
  <c r="I635" i="1"/>
  <c r="H627" i="1"/>
  <c r="I627" i="1"/>
  <c r="H619" i="1"/>
  <c r="I619" i="1"/>
  <c r="H611" i="1"/>
  <c r="I611" i="1"/>
  <c r="H603" i="1"/>
  <c r="I603" i="1"/>
  <c r="H595" i="1"/>
  <c r="I595" i="1"/>
  <c r="H587" i="1"/>
  <c r="I587" i="1"/>
  <c r="H579" i="1"/>
  <c r="I579" i="1"/>
  <c r="H571" i="1"/>
  <c r="I571" i="1"/>
  <c r="H563" i="1"/>
  <c r="I563" i="1"/>
  <c r="H555" i="1"/>
  <c r="I555" i="1"/>
  <c r="H547" i="1"/>
  <c r="I547" i="1"/>
  <c r="H539" i="1"/>
  <c r="I539" i="1"/>
  <c r="H531" i="1"/>
  <c r="I531" i="1"/>
  <c r="H523" i="1"/>
  <c r="I523" i="1"/>
  <c r="H515" i="1"/>
  <c r="I515" i="1"/>
  <c r="H507" i="1"/>
  <c r="I507" i="1"/>
  <c r="H499" i="1"/>
  <c r="I499" i="1"/>
  <c r="H491" i="1"/>
  <c r="I491" i="1"/>
  <c r="H483" i="1"/>
  <c r="I483" i="1"/>
  <c r="H475" i="1"/>
  <c r="I475" i="1"/>
  <c r="H467" i="1"/>
  <c r="I467" i="1"/>
  <c r="H459" i="1"/>
  <c r="I459" i="1"/>
  <c r="H451" i="1"/>
  <c r="I451" i="1"/>
  <c r="H443" i="1"/>
  <c r="I443" i="1"/>
  <c r="H435" i="1"/>
  <c r="I435" i="1"/>
  <c r="H427" i="1"/>
  <c r="I427" i="1"/>
  <c r="H419" i="1"/>
  <c r="I419" i="1"/>
  <c r="H411" i="1"/>
  <c r="I411" i="1"/>
  <c r="H403" i="1"/>
  <c r="I403" i="1"/>
  <c r="H395" i="1"/>
  <c r="I395" i="1"/>
  <c r="H387" i="1"/>
  <c r="I387" i="1"/>
  <c r="H379" i="1"/>
  <c r="I379" i="1"/>
  <c r="H371" i="1"/>
  <c r="I371" i="1"/>
  <c r="H363" i="1"/>
  <c r="I363" i="1"/>
  <c r="H355" i="1"/>
  <c r="I355" i="1"/>
  <c r="H347" i="1"/>
  <c r="I347" i="1"/>
  <c r="H339" i="1"/>
  <c r="I339" i="1"/>
  <c r="H331" i="1"/>
  <c r="I331" i="1"/>
  <c r="H323" i="1"/>
  <c r="I323" i="1"/>
  <c r="H315" i="1"/>
  <c r="I315" i="1"/>
  <c r="H307" i="1"/>
  <c r="I307" i="1"/>
  <c r="H299" i="1"/>
  <c r="I299" i="1"/>
  <c r="H291" i="1"/>
  <c r="I291" i="1"/>
  <c r="H283" i="1"/>
  <c r="I283" i="1"/>
  <c r="H275" i="1"/>
  <c r="I275" i="1"/>
  <c r="H267" i="1"/>
  <c r="I267" i="1"/>
  <c r="H259" i="1"/>
  <c r="I259" i="1"/>
  <c r="H251" i="1"/>
  <c r="I251" i="1"/>
  <c r="H243" i="1"/>
  <c r="I243" i="1"/>
  <c r="H235" i="1"/>
  <c r="I235" i="1"/>
  <c r="H227" i="1"/>
  <c r="I227" i="1"/>
  <c r="H219" i="1"/>
  <c r="I219" i="1"/>
  <c r="H211" i="1"/>
  <c r="I211" i="1"/>
  <c r="H203" i="1"/>
  <c r="I203" i="1"/>
  <c r="H195" i="1"/>
  <c r="I195" i="1"/>
  <c r="H187" i="1"/>
  <c r="I187" i="1"/>
  <c r="H179" i="1"/>
  <c r="I179" i="1"/>
  <c r="H171" i="1"/>
  <c r="I171" i="1"/>
  <c r="H163" i="1"/>
  <c r="I163" i="1"/>
  <c r="H155" i="1"/>
  <c r="I155" i="1"/>
  <c r="H147" i="1"/>
  <c r="I147" i="1"/>
  <c r="H139" i="1"/>
  <c r="I139" i="1"/>
  <c r="H131" i="1"/>
  <c r="I131" i="1"/>
  <c r="H123" i="1"/>
  <c r="I123" i="1"/>
  <c r="H115" i="1"/>
  <c r="I115" i="1"/>
  <c r="H107" i="1"/>
  <c r="I107" i="1"/>
  <c r="H99" i="1"/>
  <c r="I99" i="1"/>
  <c r="H91" i="1"/>
  <c r="I91" i="1"/>
  <c r="H83" i="1"/>
  <c r="I83" i="1"/>
  <c r="H75" i="1"/>
  <c r="I75" i="1"/>
  <c r="H67" i="1"/>
  <c r="I67" i="1"/>
  <c r="H59" i="1"/>
  <c r="H51" i="1"/>
  <c r="H43" i="1"/>
  <c r="H35" i="1"/>
  <c r="H27" i="1"/>
  <c r="H19" i="1"/>
  <c r="H11" i="1"/>
  <c r="H1002" i="1"/>
  <c r="I1002" i="1"/>
  <c r="H994" i="1"/>
  <c r="I994" i="1"/>
  <c r="H986" i="1"/>
  <c r="I986" i="1"/>
  <c r="H978" i="1"/>
  <c r="I978" i="1"/>
  <c r="H970" i="1"/>
  <c r="I970" i="1"/>
  <c r="I962" i="1"/>
  <c r="H962" i="1"/>
  <c r="H954" i="1"/>
  <c r="I954" i="1"/>
  <c r="H946" i="1"/>
  <c r="I946" i="1"/>
  <c r="H938" i="1"/>
  <c r="I938" i="1"/>
  <c r="H930" i="1"/>
  <c r="I930" i="1"/>
  <c r="H922" i="1"/>
  <c r="I922" i="1"/>
  <c r="I914" i="1"/>
  <c r="H914" i="1"/>
  <c r="H906" i="1"/>
  <c r="I906" i="1"/>
  <c r="H898" i="1"/>
  <c r="I898" i="1"/>
  <c r="I890" i="1"/>
  <c r="H890" i="1"/>
  <c r="H882" i="1"/>
  <c r="I882" i="1"/>
  <c r="H874" i="1"/>
  <c r="I874" i="1"/>
  <c r="H866" i="1"/>
  <c r="I866" i="1"/>
  <c r="H858" i="1"/>
  <c r="I858" i="1"/>
  <c r="H850" i="1"/>
  <c r="I850" i="1"/>
  <c r="H842" i="1"/>
  <c r="I842" i="1"/>
  <c r="H834" i="1"/>
  <c r="I834" i="1"/>
  <c r="H826" i="1"/>
  <c r="I826" i="1"/>
  <c r="H818" i="1"/>
  <c r="I818" i="1"/>
  <c r="H810" i="1"/>
  <c r="I810" i="1"/>
  <c r="H802" i="1"/>
  <c r="I802" i="1"/>
  <c r="H794" i="1"/>
  <c r="I794" i="1"/>
  <c r="H786" i="1"/>
  <c r="I786" i="1"/>
  <c r="H778" i="1"/>
  <c r="I778" i="1"/>
  <c r="I770" i="1"/>
  <c r="H770" i="1"/>
  <c r="H762" i="1"/>
  <c r="I762" i="1"/>
  <c r="H754" i="1"/>
  <c r="I754" i="1"/>
  <c r="H746" i="1"/>
  <c r="I746" i="1"/>
  <c r="H738" i="1"/>
  <c r="I738" i="1"/>
  <c r="H730" i="1"/>
  <c r="I730" i="1"/>
  <c r="H722" i="1"/>
  <c r="I722" i="1"/>
  <c r="H714" i="1"/>
  <c r="I714" i="1"/>
  <c r="H706" i="1"/>
  <c r="I706" i="1"/>
  <c r="I698" i="1"/>
  <c r="H698" i="1"/>
  <c r="H690" i="1"/>
  <c r="I690" i="1"/>
  <c r="H682" i="1"/>
  <c r="I682" i="1"/>
  <c r="H674" i="1"/>
  <c r="I674" i="1"/>
  <c r="H666" i="1"/>
  <c r="I666" i="1"/>
  <c r="H658" i="1"/>
  <c r="I658" i="1"/>
  <c r="H650" i="1"/>
  <c r="I650" i="1"/>
  <c r="H642" i="1"/>
  <c r="I642" i="1"/>
  <c r="I634" i="1"/>
  <c r="H634" i="1"/>
  <c r="H626" i="1"/>
  <c r="I626" i="1"/>
  <c r="H618" i="1"/>
  <c r="I618" i="1"/>
  <c r="H610" i="1"/>
  <c r="I610" i="1"/>
  <c r="H602" i="1"/>
  <c r="I602" i="1"/>
  <c r="H594" i="1"/>
  <c r="I594" i="1"/>
  <c r="H586" i="1"/>
  <c r="I586" i="1"/>
  <c r="H578" i="1"/>
  <c r="I578" i="1"/>
  <c r="H570" i="1"/>
  <c r="I570" i="1"/>
  <c r="I562" i="1"/>
  <c r="H562" i="1"/>
  <c r="H554" i="1"/>
  <c r="I554" i="1"/>
  <c r="H546" i="1"/>
  <c r="I546" i="1"/>
  <c r="H538" i="1"/>
  <c r="I538" i="1"/>
  <c r="H530" i="1"/>
  <c r="I530" i="1"/>
  <c r="H522" i="1"/>
  <c r="I522" i="1"/>
  <c r="I514" i="1"/>
  <c r="H514" i="1"/>
  <c r="H506" i="1"/>
  <c r="I506" i="1"/>
  <c r="H498" i="1"/>
  <c r="I498" i="1"/>
  <c r="H490" i="1"/>
  <c r="I490" i="1"/>
  <c r="H482" i="1"/>
  <c r="I482" i="1"/>
  <c r="H474" i="1"/>
  <c r="I474" i="1"/>
  <c r="H466" i="1"/>
  <c r="I466" i="1"/>
  <c r="H458" i="1"/>
  <c r="I458" i="1"/>
  <c r="H450" i="1"/>
  <c r="I450" i="1"/>
  <c r="H442" i="1"/>
  <c r="I442" i="1"/>
  <c r="H434" i="1"/>
  <c r="I434" i="1"/>
  <c r="H426" i="1"/>
  <c r="I426" i="1"/>
  <c r="H418" i="1"/>
  <c r="I418" i="1"/>
  <c r="H410" i="1"/>
  <c r="I410" i="1"/>
  <c r="H402" i="1"/>
  <c r="I402" i="1"/>
  <c r="H394" i="1"/>
  <c r="I394" i="1"/>
  <c r="H386" i="1"/>
  <c r="I386" i="1"/>
  <c r="H378" i="1"/>
  <c r="I378" i="1"/>
  <c r="H370" i="1"/>
  <c r="I370" i="1"/>
  <c r="H362" i="1"/>
  <c r="I362" i="1"/>
  <c r="H354" i="1"/>
  <c r="I354" i="1"/>
  <c r="H346" i="1"/>
  <c r="I346" i="1"/>
  <c r="H338" i="1"/>
  <c r="I338" i="1"/>
  <c r="H330" i="1"/>
  <c r="I330" i="1"/>
  <c r="H322" i="1"/>
  <c r="I322" i="1"/>
  <c r="H314" i="1"/>
  <c r="I314" i="1"/>
  <c r="H306" i="1"/>
  <c r="I306" i="1"/>
  <c r="H298" i="1"/>
  <c r="I298" i="1"/>
  <c r="H290" i="1"/>
  <c r="I290" i="1"/>
  <c r="H282" i="1"/>
  <c r="I282" i="1"/>
  <c r="H274" i="1"/>
  <c r="I274" i="1"/>
  <c r="H266" i="1"/>
  <c r="I266" i="1"/>
  <c r="H258" i="1"/>
  <c r="I258" i="1"/>
  <c r="H250" i="1"/>
  <c r="I250" i="1"/>
  <c r="H242" i="1"/>
  <c r="I242" i="1"/>
  <c r="H234" i="1"/>
  <c r="I234" i="1"/>
  <c r="H226" i="1"/>
  <c r="I226" i="1"/>
  <c r="H218" i="1"/>
  <c r="I218" i="1"/>
  <c r="H210" i="1"/>
  <c r="I210" i="1"/>
  <c r="I202" i="1"/>
  <c r="H202" i="1"/>
  <c r="I194" i="1"/>
  <c r="H194" i="1"/>
  <c r="H186" i="1"/>
  <c r="I186" i="1"/>
  <c r="H178" i="1"/>
  <c r="I178" i="1"/>
  <c r="H170" i="1"/>
  <c r="I170" i="1"/>
  <c r="H162" i="1"/>
  <c r="I162" i="1"/>
  <c r="I154" i="1"/>
  <c r="H154" i="1"/>
  <c r="H146" i="1"/>
  <c r="I146" i="1"/>
  <c r="I138" i="1"/>
  <c r="H138" i="1"/>
  <c r="H130" i="1"/>
  <c r="I130" i="1"/>
  <c r="I122" i="1"/>
  <c r="H122" i="1"/>
  <c r="I114" i="1"/>
  <c r="H114" i="1"/>
  <c r="H106" i="1"/>
  <c r="I106" i="1"/>
  <c r="H98" i="1"/>
  <c r="I98" i="1"/>
  <c r="H90" i="1"/>
  <c r="I90" i="1"/>
  <c r="H82" i="1"/>
  <c r="I82" i="1"/>
  <c r="I74" i="1"/>
  <c r="H74" i="1"/>
  <c r="H66" i="1"/>
  <c r="I66" i="1"/>
  <c r="H58" i="1"/>
  <c r="H50" i="1"/>
  <c r="H42" i="1"/>
  <c r="H34" i="1"/>
  <c r="H26" i="1"/>
  <c r="H18" i="1"/>
  <c r="H10" i="1"/>
  <c r="H1001" i="1"/>
  <c r="I1001" i="1"/>
  <c r="H993" i="1"/>
  <c r="I993" i="1"/>
  <c r="H985" i="1"/>
  <c r="I985" i="1"/>
  <c r="H977" i="1"/>
  <c r="I977" i="1"/>
  <c r="H969" i="1"/>
  <c r="I969" i="1"/>
  <c r="H961" i="1"/>
  <c r="I961" i="1"/>
  <c r="H953" i="1"/>
  <c r="I953" i="1"/>
  <c r="H945" i="1"/>
  <c r="I945" i="1"/>
  <c r="H937" i="1"/>
  <c r="I937" i="1"/>
  <c r="H929" i="1"/>
  <c r="I929" i="1"/>
  <c r="I921" i="1"/>
  <c r="H921" i="1"/>
  <c r="H913" i="1"/>
  <c r="I913" i="1"/>
  <c r="I905" i="1"/>
  <c r="H905" i="1"/>
  <c r="H897" i="1"/>
  <c r="I897" i="1"/>
  <c r="I889" i="1"/>
  <c r="H889" i="1"/>
  <c r="H881" i="1"/>
  <c r="I881" i="1"/>
  <c r="H873" i="1"/>
  <c r="I873" i="1"/>
  <c r="H865" i="1"/>
  <c r="I865" i="1"/>
  <c r="H857" i="1"/>
  <c r="I857" i="1"/>
  <c r="H849" i="1"/>
  <c r="I849" i="1"/>
  <c r="I841" i="1"/>
  <c r="H841" i="1"/>
  <c r="I833" i="1"/>
  <c r="H833" i="1"/>
  <c r="I825" i="1"/>
  <c r="H825" i="1"/>
  <c r="I817" i="1"/>
  <c r="H817" i="1"/>
  <c r="H809" i="1"/>
  <c r="I809" i="1"/>
  <c r="H801" i="1"/>
  <c r="I801" i="1"/>
  <c r="H793" i="1"/>
  <c r="I793" i="1"/>
  <c r="H785" i="1"/>
  <c r="I785" i="1"/>
  <c r="I777" i="1"/>
  <c r="H777" i="1"/>
  <c r="H769" i="1"/>
  <c r="I769" i="1"/>
  <c r="I761" i="1"/>
  <c r="H761" i="1"/>
  <c r="H753" i="1"/>
  <c r="I753" i="1"/>
  <c r="H745" i="1"/>
  <c r="I745" i="1"/>
  <c r="H737" i="1"/>
  <c r="I737" i="1"/>
  <c r="I729" i="1"/>
  <c r="H729" i="1"/>
  <c r="H721" i="1"/>
  <c r="I721" i="1"/>
  <c r="I713" i="1"/>
  <c r="H713" i="1"/>
  <c r="H705" i="1"/>
  <c r="I705" i="1"/>
  <c r="I697" i="1"/>
  <c r="H697" i="1"/>
  <c r="H689" i="1"/>
  <c r="I689" i="1"/>
  <c r="H681" i="1"/>
  <c r="I681" i="1"/>
  <c r="H673" i="1"/>
  <c r="I673" i="1"/>
  <c r="H665" i="1"/>
  <c r="I665" i="1"/>
  <c r="H657" i="1"/>
  <c r="I657" i="1"/>
  <c r="H649" i="1"/>
  <c r="I649" i="1"/>
  <c r="H641" i="1"/>
  <c r="I641" i="1"/>
  <c r="H633" i="1"/>
  <c r="I633" i="1"/>
  <c r="H625" i="1"/>
  <c r="I625" i="1"/>
  <c r="I617" i="1"/>
  <c r="H617" i="1"/>
  <c r="H609" i="1"/>
  <c r="I609" i="1"/>
  <c r="I601" i="1"/>
  <c r="H601" i="1"/>
  <c r="H593" i="1"/>
  <c r="I593" i="1"/>
  <c r="H585" i="1"/>
  <c r="I585" i="1"/>
  <c r="H577" i="1"/>
  <c r="I577" i="1"/>
  <c r="I569" i="1"/>
  <c r="H569" i="1"/>
  <c r="H561" i="1"/>
  <c r="I561" i="1"/>
  <c r="I553" i="1"/>
  <c r="H553" i="1"/>
  <c r="I545" i="1"/>
  <c r="H545" i="1"/>
  <c r="I537" i="1"/>
  <c r="H537" i="1"/>
  <c r="H529" i="1"/>
  <c r="I529" i="1"/>
  <c r="H521" i="1"/>
  <c r="I521" i="1"/>
  <c r="H513" i="1"/>
  <c r="I513" i="1"/>
  <c r="H505" i="1"/>
  <c r="I505" i="1"/>
  <c r="H497" i="1"/>
  <c r="I497" i="1"/>
  <c r="H489" i="1"/>
  <c r="I489" i="1"/>
  <c r="I481" i="1"/>
  <c r="H481" i="1"/>
  <c r="H473" i="1"/>
  <c r="I473" i="1"/>
  <c r="H465" i="1"/>
  <c r="I465" i="1"/>
  <c r="H457" i="1"/>
  <c r="I457" i="1"/>
  <c r="H449" i="1"/>
  <c r="I449" i="1"/>
  <c r="H441" i="1"/>
  <c r="I441" i="1"/>
  <c r="I433" i="1"/>
  <c r="H433" i="1"/>
  <c r="H425" i="1"/>
  <c r="I425" i="1"/>
  <c r="H417" i="1"/>
  <c r="I417" i="1"/>
  <c r="H409" i="1"/>
  <c r="I409" i="1"/>
  <c r="H401" i="1"/>
  <c r="I401" i="1"/>
  <c r="H393" i="1"/>
  <c r="I393" i="1"/>
  <c r="H385" i="1"/>
  <c r="I385" i="1"/>
  <c r="H377" i="1"/>
  <c r="I377" i="1"/>
  <c r="H369" i="1"/>
  <c r="I369" i="1"/>
  <c r="H361" i="1"/>
  <c r="I361" i="1"/>
  <c r="I353" i="1"/>
  <c r="H353" i="1"/>
  <c r="H345" i="1"/>
  <c r="I345" i="1"/>
  <c r="H337" i="1"/>
  <c r="I337" i="1"/>
  <c r="H329" i="1"/>
  <c r="I329" i="1"/>
  <c r="H321" i="1"/>
  <c r="I321" i="1"/>
  <c r="H313" i="1"/>
  <c r="I313" i="1"/>
  <c r="H305" i="1"/>
  <c r="I305" i="1"/>
  <c r="H297" i="1"/>
  <c r="I297" i="1"/>
  <c r="I289" i="1"/>
  <c r="H289" i="1"/>
  <c r="H281" i="1"/>
  <c r="I281" i="1"/>
  <c r="H273" i="1"/>
  <c r="I273" i="1"/>
  <c r="H265" i="1"/>
  <c r="I265" i="1"/>
  <c r="H257" i="1"/>
  <c r="I257" i="1"/>
  <c r="H249" i="1"/>
  <c r="I249" i="1"/>
  <c r="H241" i="1"/>
  <c r="I241" i="1"/>
  <c r="H233" i="1"/>
  <c r="I233" i="1"/>
  <c r="I225" i="1"/>
  <c r="H225" i="1"/>
  <c r="I217" i="1"/>
  <c r="H217" i="1"/>
  <c r="H209" i="1"/>
  <c r="I209" i="1"/>
  <c r="H201" i="1"/>
  <c r="I201" i="1"/>
  <c r="H193" i="1"/>
  <c r="I193" i="1"/>
  <c r="H185" i="1"/>
  <c r="I185" i="1"/>
  <c r="H177" i="1"/>
  <c r="I177" i="1"/>
  <c r="H169" i="1"/>
  <c r="I169" i="1"/>
  <c r="I161" i="1"/>
  <c r="H161" i="1"/>
  <c r="I153" i="1"/>
  <c r="H153" i="1"/>
  <c r="H145" i="1"/>
  <c r="I145" i="1"/>
  <c r="H137" i="1"/>
  <c r="I137" i="1"/>
  <c r="H129" i="1"/>
  <c r="I129" i="1"/>
  <c r="H121" i="1"/>
  <c r="I121" i="1"/>
  <c r="I113" i="1"/>
  <c r="H113" i="1"/>
  <c r="I105" i="1"/>
  <c r="H105" i="1"/>
  <c r="I97" i="1"/>
  <c r="H97" i="1"/>
  <c r="H89" i="1"/>
  <c r="I89" i="1"/>
  <c r="H81" i="1"/>
  <c r="I81" i="1"/>
  <c r="H73" i="1"/>
  <c r="I73" i="1"/>
  <c r="I65" i="1"/>
  <c r="H65" i="1"/>
  <c r="H57" i="1"/>
  <c r="H49" i="1"/>
  <c r="H41" i="1"/>
  <c r="H33" i="1"/>
  <c r="H25" i="1"/>
  <c r="H17" i="1"/>
  <c r="H9" i="1"/>
  <c r="H1000" i="1"/>
  <c r="I1000" i="1"/>
  <c r="H992" i="1"/>
  <c r="I992" i="1"/>
  <c r="H984" i="1"/>
  <c r="I984" i="1"/>
  <c r="H976" i="1"/>
  <c r="I976" i="1"/>
  <c r="H968" i="1"/>
  <c r="I968" i="1"/>
  <c r="H960" i="1"/>
  <c r="I960" i="1"/>
  <c r="H952" i="1"/>
  <c r="I952" i="1"/>
  <c r="H944" i="1"/>
  <c r="I944" i="1"/>
  <c r="H936" i="1"/>
  <c r="I936" i="1"/>
  <c r="H928" i="1"/>
  <c r="I928" i="1"/>
  <c r="H920" i="1"/>
  <c r="I920" i="1"/>
  <c r="H912" i="1"/>
  <c r="I912" i="1"/>
  <c r="H904" i="1"/>
  <c r="I904" i="1"/>
  <c r="H896" i="1"/>
  <c r="I896" i="1"/>
  <c r="H888" i="1"/>
  <c r="I888" i="1"/>
  <c r="H880" i="1"/>
  <c r="I880" i="1"/>
  <c r="I872" i="1"/>
  <c r="H872" i="1"/>
  <c r="H864" i="1"/>
  <c r="I864" i="1"/>
  <c r="H856" i="1"/>
  <c r="I856" i="1"/>
  <c r="I848" i="1"/>
  <c r="H848" i="1"/>
  <c r="H840" i="1"/>
  <c r="I840" i="1"/>
  <c r="H832" i="1"/>
  <c r="I832" i="1"/>
  <c r="H824" i="1"/>
  <c r="I824" i="1"/>
  <c r="I816" i="1"/>
  <c r="H816" i="1"/>
  <c r="H808" i="1"/>
  <c r="I808" i="1"/>
  <c r="H800" i="1"/>
  <c r="I800" i="1"/>
  <c r="H792" i="1"/>
  <c r="I792" i="1"/>
  <c r="H784" i="1"/>
  <c r="I784" i="1"/>
  <c r="H776" i="1"/>
  <c r="I776" i="1"/>
  <c r="I768" i="1"/>
  <c r="H768" i="1"/>
  <c r="H760" i="1"/>
  <c r="I760" i="1"/>
  <c r="H752" i="1"/>
  <c r="I752" i="1"/>
  <c r="I744" i="1"/>
  <c r="H744" i="1"/>
  <c r="H736" i="1"/>
  <c r="I736" i="1"/>
  <c r="H728" i="1"/>
  <c r="I728" i="1"/>
  <c r="H720" i="1"/>
  <c r="I720" i="1"/>
  <c r="H712" i="1"/>
  <c r="I712" i="1"/>
  <c r="H704" i="1"/>
  <c r="I704" i="1"/>
  <c r="H696" i="1"/>
  <c r="I696" i="1"/>
  <c r="H688" i="1"/>
  <c r="I688" i="1"/>
  <c r="H680" i="1"/>
  <c r="I680" i="1"/>
  <c r="H672" i="1"/>
  <c r="I672" i="1"/>
  <c r="I664" i="1"/>
  <c r="H664" i="1"/>
  <c r="H656" i="1"/>
  <c r="I656" i="1"/>
  <c r="H648" i="1"/>
  <c r="I648" i="1"/>
  <c r="H640" i="1"/>
  <c r="I640" i="1"/>
  <c r="I632" i="1"/>
  <c r="H632" i="1"/>
  <c r="H624" i="1"/>
  <c r="I624" i="1"/>
  <c r="H616" i="1"/>
  <c r="I616" i="1"/>
  <c r="H608" i="1"/>
  <c r="I608" i="1"/>
  <c r="H600" i="1"/>
  <c r="I600" i="1"/>
  <c r="H592" i="1"/>
  <c r="I592" i="1"/>
  <c r="H584" i="1"/>
  <c r="I584" i="1"/>
  <c r="H576" i="1"/>
  <c r="I576" i="1"/>
  <c r="H568" i="1"/>
  <c r="I568" i="1"/>
  <c r="H560" i="1"/>
  <c r="I560" i="1"/>
  <c r="H552" i="1"/>
  <c r="I552" i="1"/>
  <c r="H544" i="1"/>
  <c r="I544" i="1"/>
  <c r="H536" i="1"/>
  <c r="I536" i="1"/>
  <c r="H528" i="1"/>
  <c r="I528" i="1"/>
  <c r="H520" i="1"/>
  <c r="I520" i="1"/>
  <c r="I512" i="1"/>
  <c r="H512" i="1"/>
  <c r="H504" i="1"/>
  <c r="I504" i="1"/>
  <c r="H496" i="1"/>
  <c r="I496" i="1"/>
  <c r="I488" i="1"/>
  <c r="H488" i="1"/>
  <c r="H480" i="1"/>
  <c r="I480" i="1"/>
  <c r="I472" i="1"/>
  <c r="H472" i="1"/>
  <c r="I464" i="1"/>
  <c r="H464" i="1"/>
  <c r="H456" i="1"/>
  <c r="I456" i="1"/>
  <c r="I448" i="1"/>
  <c r="H448" i="1"/>
  <c r="H440" i="1"/>
  <c r="I440" i="1"/>
  <c r="H432" i="1"/>
  <c r="I432" i="1"/>
  <c r="H424" i="1"/>
  <c r="I424" i="1"/>
  <c r="H416" i="1"/>
  <c r="I416" i="1"/>
  <c r="H408" i="1"/>
  <c r="I408" i="1"/>
  <c r="I400" i="1"/>
  <c r="H400" i="1"/>
  <c r="H392" i="1"/>
  <c r="I392" i="1"/>
  <c r="H384" i="1"/>
  <c r="I384" i="1"/>
  <c r="H376" i="1"/>
  <c r="I376" i="1"/>
  <c r="H368" i="1"/>
  <c r="I368" i="1"/>
  <c r="H360" i="1"/>
  <c r="I360" i="1"/>
  <c r="H352" i="1"/>
  <c r="I352" i="1"/>
  <c r="H344" i="1"/>
  <c r="I344" i="1"/>
  <c r="H336" i="1"/>
  <c r="I336" i="1"/>
  <c r="I328" i="1"/>
  <c r="H328" i="1"/>
  <c r="H320" i="1"/>
  <c r="I320" i="1"/>
  <c r="H312" i="1"/>
  <c r="I312" i="1"/>
  <c r="H304" i="1"/>
  <c r="I304" i="1"/>
  <c r="H296" i="1"/>
  <c r="I296" i="1"/>
  <c r="H288" i="1"/>
  <c r="I288" i="1"/>
  <c r="I280" i="1"/>
  <c r="H280" i="1"/>
  <c r="H272" i="1"/>
  <c r="I272" i="1"/>
  <c r="I264" i="1"/>
  <c r="H264" i="1"/>
  <c r="H256" i="1"/>
  <c r="I256" i="1"/>
  <c r="H248" i="1"/>
  <c r="I248" i="1"/>
  <c r="H240" i="1"/>
  <c r="I240" i="1"/>
  <c r="H232" i="1"/>
  <c r="I232" i="1"/>
  <c r="H224" i="1"/>
  <c r="I224" i="1"/>
  <c r="H216" i="1"/>
  <c r="I216" i="1"/>
  <c r="H208" i="1"/>
  <c r="I208" i="1"/>
  <c r="H200" i="1"/>
  <c r="I200" i="1"/>
  <c r="H192" i="1"/>
  <c r="I192" i="1"/>
  <c r="H184" i="1"/>
  <c r="I184" i="1"/>
  <c r="H176" i="1"/>
  <c r="I176" i="1"/>
  <c r="I168" i="1"/>
  <c r="H168" i="1"/>
  <c r="H160" i="1"/>
  <c r="I160" i="1"/>
  <c r="H152" i="1"/>
  <c r="I152" i="1"/>
  <c r="H144" i="1"/>
  <c r="I144" i="1"/>
  <c r="I136" i="1"/>
  <c r="H136" i="1"/>
  <c r="I128" i="1"/>
  <c r="H128" i="1"/>
  <c r="H120" i="1"/>
  <c r="I120" i="1"/>
  <c r="H112" i="1"/>
  <c r="I112" i="1"/>
  <c r="I104" i="1"/>
  <c r="H104" i="1"/>
  <c r="H96" i="1"/>
  <c r="I96" i="1"/>
  <c r="H88" i="1"/>
  <c r="I88" i="1"/>
  <c r="H80" i="1"/>
  <c r="I80" i="1"/>
  <c r="H72" i="1"/>
  <c r="I72" i="1"/>
  <c r="H64" i="1"/>
  <c r="I64" i="1"/>
  <c r="H56" i="1"/>
  <c r="H48" i="1"/>
  <c r="H40" i="1"/>
  <c r="H32" i="1"/>
  <c r="H24" i="1"/>
  <c r="H16" i="1"/>
  <c r="H8" i="1"/>
  <c r="H999" i="1"/>
  <c r="I999" i="1"/>
  <c r="H991" i="1"/>
  <c r="I991" i="1"/>
  <c r="I983" i="1"/>
  <c r="H983" i="1"/>
  <c r="H975" i="1"/>
  <c r="I975" i="1"/>
  <c r="H967" i="1"/>
  <c r="I967" i="1"/>
  <c r="H959" i="1"/>
  <c r="I959" i="1"/>
  <c r="H951" i="1"/>
  <c r="I951" i="1"/>
  <c r="H943" i="1"/>
  <c r="I943" i="1"/>
  <c r="I935" i="1"/>
  <c r="H935" i="1"/>
  <c r="H927" i="1"/>
  <c r="I927" i="1"/>
  <c r="H919" i="1"/>
  <c r="I919" i="1"/>
  <c r="H911" i="1"/>
  <c r="I911" i="1"/>
  <c r="I903" i="1"/>
  <c r="H903" i="1"/>
  <c r="H895" i="1"/>
  <c r="I895" i="1"/>
  <c r="I887" i="1"/>
  <c r="H887" i="1"/>
  <c r="I879" i="1"/>
  <c r="H879" i="1"/>
  <c r="I871" i="1"/>
  <c r="H871" i="1"/>
  <c r="I863" i="1"/>
  <c r="H863" i="1"/>
  <c r="H855" i="1"/>
  <c r="I855" i="1"/>
  <c r="H847" i="1"/>
  <c r="I847" i="1"/>
  <c r="H839" i="1"/>
  <c r="I839" i="1"/>
  <c r="H831" i="1"/>
  <c r="I831" i="1"/>
  <c r="H823" i="1"/>
  <c r="I823" i="1"/>
  <c r="I815" i="1"/>
  <c r="H815" i="1"/>
  <c r="H807" i="1"/>
  <c r="I807" i="1"/>
  <c r="I799" i="1"/>
  <c r="H799" i="1"/>
  <c r="H791" i="1"/>
  <c r="I791" i="1"/>
  <c r="H783" i="1"/>
  <c r="I783" i="1"/>
  <c r="I775" i="1"/>
  <c r="H775" i="1"/>
  <c r="H767" i="1"/>
  <c r="I767" i="1"/>
  <c r="I759" i="1"/>
  <c r="H759" i="1"/>
  <c r="H751" i="1"/>
  <c r="I751" i="1"/>
  <c r="I743" i="1"/>
  <c r="H743" i="1"/>
  <c r="H735" i="1"/>
  <c r="I735" i="1"/>
  <c r="H727" i="1"/>
  <c r="I727" i="1"/>
  <c r="H719" i="1"/>
  <c r="I719" i="1"/>
  <c r="I711" i="1"/>
  <c r="H711" i="1"/>
  <c r="H703" i="1"/>
  <c r="I703" i="1"/>
  <c r="I695" i="1"/>
  <c r="H695" i="1"/>
  <c r="I687" i="1"/>
  <c r="H687" i="1"/>
  <c r="H679" i="1"/>
  <c r="I679" i="1"/>
  <c r="H671" i="1"/>
  <c r="I671" i="1"/>
  <c r="H663" i="1"/>
  <c r="I663" i="1"/>
  <c r="I655" i="1"/>
  <c r="H655" i="1"/>
  <c r="H647" i="1"/>
  <c r="I647" i="1"/>
  <c r="H639" i="1"/>
  <c r="I639" i="1"/>
  <c r="H631" i="1"/>
  <c r="I631" i="1"/>
  <c r="H623" i="1"/>
  <c r="I623" i="1"/>
  <c r="I615" i="1"/>
  <c r="H615" i="1"/>
  <c r="I607" i="1"/>
  <c r="H607" i="1"/>
  <c r="H599" i="1"/>
  <c r="I599" i="1"/>
  <c r="I591" i="1"/>
  <c r="H591" i="1"/>
  <c r="H583" i="1"/>
  <c r="I583" i="1"/>
  <c r="H575" i="1"/>
  <c r="I575" i="1"/>
  <c r="I567" i="1"/>
  <c r="H567" i="1"/>
  <c r="H559" i="1"/>
  <c r="I559" i="1"/>
  <c r="H551" i="1"/>
  <c r="I551" i="1"/>
  <c r="H543" i="1"/>
  <c r="I543" i="1"/>
  <c r="H535" i="1"/>
  <c r="I535" i="1"/>
  <c r="H527" i="1"/>
  <c r="I527" i="1"/>
  <c r="I519" i="1"/>
  <c r="H519" i="1"/>
  <c r="H511" i="1"/>
  <c r="I511" i="1"/>
  <c r="H503" i="1"/>
  <c r="I503" i="1"/>
  <c r="H495" i="1"/>
  <c r="I495" i="1"/>
  <c r="H487" i="1"/>
  <c r="I487" i="1"/>
  <c r="H479" i="1"/>
  <c r="I479" i="1"/>
  <c r="H471" i="1"/>
  <c r="I471" i="1"/>
  <c r="H463" i="1"/>
  <c r="I463" i="1"/>
  <c r="I455" i="1"/>
  <c r="H455" i="1"/>
  <c r="H447" i="1"/>
  <c r="I447" i="1"/>
  <c r="H439" i="1"/>
  <c r="I439" i="1"/>
  <c r="H431" i="1"/>
  <c r="I431" i="1"/>
  <c r="H423" i="1"/>
  <c r="I423" i="1"/>
  <c r="H415" i="1"/>
  <c r="I415" i="1"/>
  <c r="H407" i="1"/>
  <c r="I407" i="1"/>
  <c r="H399" i="1"/>
  <c r="I399" i="1"/>
  <c r="H391" i="1"/>
  <c r="I391" i="1"/>
  <c r="I383" i="1"/>
  <c r="H383" i="1"/>
  <c r="H375" i="1"/>
  <c r="I375" i="1"/>
  <c r="H367" i="1"/>
  <c r="I367" i="1"/>
  <c r="H359" i="1"/>
  <c r="I359" i="1"/>
  <c r="H351" i="1"/>
  <c r="I351" i="1"/>
  <c r="H343" i="1"/>
  <c r="I343" i="1"/>
  <c r="H335" i="1"/>
  <c r="I335" i="1"/>
  <c r="H327" i="1"/>
  <c r="I327" i="1"/>
  <c r="H319" i="1"/>
  <c r="I319" i="1"/>
  <c r="I311" i="1"/>
  <c r="H311" i="1"/>
  <c r="H303" i="1"/>
  <c r="I303" i="1"/>
  <c r="H295" i="1"/>
  <c r="I295" i="1"/>
  <c r="H287" i="1"/>
  <c r="I287" i="1"/>
  <c r="H279" i="1"/>
  <c r="I279" i="1"/>
  <c r="H271" i="1"/>
  <c r="I271" i="1"/>
  <c r="H263" i="1"/>
  <c r="I263" i="1"/>
  <c r="H255" i="1"/>
  <c r="I255" i="1"/>
  <c r="I247" i="1"/>
  <c r="H247" i="1"/>
  <c r="H239" i="1"/>
  <c r="I239" i="1"/>
  <c r="H231" i="1"/>
  <c r="I231" i="1"/>
  <c r="H223" i="1"/>
  <c r="I223" i="1"/>
  <c r="H215" i="1"/>
  <c r="I215" i="1"/>
  <c r="H207" i="1"/>
  <c r="I207" i="1"/>
  <c r="H199" i="1"/>
  <c r="I199" i="1"/>
  <c r="H191" i="1"/>
  <c r="I191" i="1"/>
  <c r="I183" i="1"/>
  <c r="H183" i="1"/>
  <c r="H175" i="1"/>
  <c r="I175" i="1"/>
  <c r="H167" i="1"/>
  <c r="I167" i="1"/>
  <c r="H159" i="1"/>
  <c r="I159" i="1"/>
  <c r="H151" i="1"/>
  <c r="I151" i="1"/>
  <c r="H143" i="1"/>
  <c r="I143" i="1"/>
  <c r="H135" i="1"/>
  <c r="I135" i="1"/>
  <c r="I127" i="1"/>
  <c r="H127" i="1"/>
  <c r="I119" i="1"/>
  <c r="H119" i="1"/>
  <c r="H111" i="1"/>
  <c r="I111" i="1"/>
  <c r="H103" i="1"/>
  <c r="I103" i="1"/>
  <c r="H95" i="1"/>
  <c r="I95" i="1"/>
  <c r="H87" i="1"/>
  <c r="I87" i="1"/>
  <c r="H79" i="1"/>
  <c r="I79" i="1"/>
  <c r="H71" i="1"/>
  <c r="I71" i="1"/>
  <c r="I63" i="1"/>
  <c r="H63" i="1"/>
  <c r="H55" i="1"/>
  <c r="H47" i="1"/>
  <c r="H39" i="1"/>
  <c r="H31" i="1"/>
  <c r="H23" i="1"/>
  <c r="H15" i="1"/>
  <c r="H7" i="1"/>
  <c r="G923" i="1"/>
  <c r="G906" i="1"/>
  <c r="G987" i="1"/>
  <c r="G955" i="1"/>
  <c r="G1002" i="1"/>
  <c r="G970" i="1"/>
  <c r="G938" i="1"/>
  <c r="G858" i="1"/>
  <c r="G998" i="1"/>
  <c r="G966" i="1"/>
  <c r="G934" i="1"/>
  <c r="G902" i="1"/>
  <c r="G870" i="1"/>
  <c r="G930" i="1"/>
  <c r="G866" i="1"/>
  <c r="G891" i="1"/>
  <c r="G994" i="1"/>
  <c r="G962" i="1"/>
  <c r="G898" i="1"/>
  <c r="G874" i="1"/>
  <c r="G850" i="1"/>
  <c r="G976" i="1"/>
  <c r="G944" i="1"/>
  <c r="G912" i="1"/>
  <c r="G880" i="1"/>
  <c r="G853" i="1"/>
  <c r="G845" i="1"/>
  <c r="G841" i="1"/>
  <c r="G991" i="1"/>
  <c r="G983" i="1"/>
  <c r="G959" i="1"/>
  <c r="G951" i="1"/>
  <c r="G927" i="1"/>
  <c r="G919" i="1"/>
  <c r="G895" i="1"/>
  <c r="G887" i="1"/>
  <c r="G863" i="1"/>
  <c r="G980" i="1"/>
  <c r="G972" i="1"/>
  <c r="G948" i="1"/>
  <c r="G940" i="1"/>
  <c r="G916" i="1"/>
  <c r="G908" i="1"/>
  <c r="G884" i="1"/>
  <c r="G876" i="1"/>
  <c r="G227" i="1"/>
  <c r="G219" i="1"/>
  <c r="G195" i="1"/>
  <c r="G187" i="1"/>
  <c r="G163" i="1"/>
  <c r="G314" i="1"/>
  <c r="G234" i="1"/>
  <c r="G170" i="1"/>
  <c r="G138" i="1"/>
  <c r="G321" i="1"/>
  <c r="G257" i="1"/>
  <c r="G177" i="1"/>
  <c r="G129" i="1"/>
  <c r="G121" i="1"/>
  <c r="G768" i="1"/>
  <c r="G744" i="1"/>
  <c r="G736" i="1"/>
  <c r="G720" i="1"/>
  <c r="G712" i="1"/>
  <c r="G696" i="1"/>
  <c r="G839" i="1"/>
  <c r="G703" i="1"/>
  <c r="G695" i="1"/>
  <c r="G654" i="1"/>
  <c r="G574" i="1"/>
  <c r="G510" i="1"/>
  <c r="G478" i="1"/>
  <c r="G446" i="1"/>
  <c r="G414" i="1"/>
  <c r="G780" i="1"/>
  <c r="G716" i="1"/>
  <c r="G692" i="1"/>
  <c r="G668" i="1"/>
  <c r="G612" i="1"/>
  <c r="G540" i="1"/>
  <c r="G404" i="1"/>
  <c r="G555" i="1"/>
  <c r="G491" i="1"/>
  <c r="G427" i="1"/>
  <c r="G834" i="1"/>
  <c r="G826" i="1"/>
  <c r="G802" i="1"/>
  <c r="G706" i="1"/>
  <c r="G682" i="1"/>
  <c r="G650" i="1"/>
  <c r="G618" i="1"/>
  <c r="G586" i="1"/>
  <c r="G522" i="1"/>
  <c r="G498" i="1"/>
  <c r="G442" i="1"/>
  <c r="G434" i="1"/>
  <c r="G378" i="1"/>
  <c r="G370" i="1"/>
  <c r="G804" i="1"/>
  <c r="G772" i="1"/>
  <c r="G756" i="1"/>
  <c r="G740" i="1"/>
  <c r="G724" i="1"/>
  <c r="G604" i="1"/>
  <c r="G548" i="1"/>
  <c r="G484" i="1"/>
  <c r="G731" i="1"/>
  <c r="G675" i="1"/>
  <c r="G635" i="1"/>
  <c r="G579" i="1"/>
  <c r="G817" i="1"/>
  <c r="G809" i="1"/>
  <c r="G793" i="1"/>
  <c r="G785" i="1"/>
  <c r="G777" i="1"/>
  <c r="G753" i="1"/>
  <c r="G729" i="1"/>
  <c r="G697" i="1"/>
  <c r="G689" i="1"/>
  <c r="G633" i="1"/>
  <c r="G625" i="1"/>
  <c r="G593" i="1"/>
  <c r="G569" i="1"/>
  <c r="G561" i="1"/>
  <c r="G537" i="1"/>
  <c r="G529" i="1"/>
  <c r="G505" i="1"/>
  <c r="G473" i="1"/>
  <c r="G465" i="1"/>
  <c r="G409" i="1"/>
  <c r="G385" i="1"/>
  <c r="G829" i="1"/>
  <c r="G821" i="1"/>
  <c r="G813" i="1"/>
  <c r="G797" i="1"/>
  <c r="G789" i="1"/>
  <c r="G765" i="1"/>
  <c r="G661" i="1"/>
  <c r="G597" i="1"/>
  <c r="G517" i="1"/>
  <c r="G461" i="1"/>
  <c r="G453" i="1"/>
  <c r="G421" i="1"/>
  <c r="G397" i="1"/>
  <c r="G389" i="1"/>
  <c r="G365" i="1"/>
  <c r="G357" i="1"/>
  <c r="G333" i="1"/>
  <c r="G301" i="1"/>
  <c r="G293" i="1"/>
  <c r="G277" i="1"/>
  <c r="G261" i="1"/>
  <c r="G270" i="1"/>
  <c r="G340" i="1"/>
  <c r="G308" i="1"/>
  <c r="G276" i="1"/>
  <c r="G244" i="1"/>
  <c r="G350" i="1"/>
  <c r="G326" i="1"/>
  <c r="G262" i="1"/>
  <c r="G347" i="1"/>
  <c r="G291" i="1"/>
  <c r="G283" i="1"/>
  <c r="G251" i="1"/>
  <c r="G206" i="1"/>
  <c r="G198" i="1"/>
  <c r="G237" i="1"/>
  <c r="G229" i="1"/>
  <c r="G213" i="1"/>
  <c r="G205" i="1"/>
  <c r="G197" i="1"/>
  <c r="G173" i="1"/>
  <c r="G165" i="1"/>
  <c r="G180" i="1"/>
  <c r="G156" i="1"/>
  <c r="G149" i="1"/>
  <c r="G117" i="1"/>
  <c r="G109" i="1"/>
  <c r="G116" i="1"/>
  <c r="G92" i="1"/>
  <c r="G142" i="1"/>
  <c r="G107" i="1"/>
  <c r="G99" i="1"/>
  <c r="G85" i="1"/>
  <c r="G77" i="1"/>
  <c r="G84" i="1"/>
  <c r="G75" i="1"/>
  <c r="G68" i="1"/>
  <c r="G60" i="1"/>
  <c r="O5" i="1"/>
  <c r="N10" i="1"/>
  <c r="O32" i="1"/>
  <c r="N16" i="1"/>
  <c r="O8" i="1"/>
  <c r="O51" i="1"/>
  <c r="O49" i="1"/>
  <c r="G436" i="1"/>
  <c r="G748" i="1"/>
  <c r="G643" i="1"/>
  <c r="G524" i="1"/>
  <c r="L4" i="1"/>
  <c r="P4" i="1" s="1"/>
  <c r="G956" i="1"/>
  <c r="G269" i="1"/>
  <c r="G892" i="1"/>
  <c r="G812" i="1"/>
  <c r="M16" i="1"/>
  <c r="O16" i="1" s="1"/>
  <c r="G997" i="1"/>
  <c r="G989" i="1"/>
  <c r="G981" i="1"/>
  <c r="G973" i="1"/>
  <c r="G965" i="1"/>
  <c r="G957" i="1"/>
  <c r="G949" i="1"/>
  <c r="G941" i="1"/>
  <c r="G933" i="1"/>
  <c r="G925" i="1"/>
  <c r="G917" i="1"/>
  <c r="G909" i="1"/>
  <c r="G901" i="1"/>
  <c r="G893" i="1"/>
  <c r="G885" i="1"/>
  <c r="G877" i="1"/>
  <c r="G869" i="1"/>
  <c r="G861" i="1"/>
  <c r="G837" i="1"/>
  <c r="G805" i="1"/>
  <c r="G781" i="1"/>
  <c r="G773" i="1"/>
  <c r="G757" i="1"/>
  <c r="G749" i="1"/>
  <c r="G741" i="1"/>
  <c r="G733" i="1"/>
  <c r="G725" i="1"/>
  <c r="G717" i="1"/>
  <c r="G709" i="1"/>
  <c r="G701" i="1"/>
  <c r="G693" i="1"/>
  <c r="G685" i="1"/>
  <c r="G677" i="1"/>
  <c r="G669" i="1"/>
  <c r="G653" i="1"/>
  <c r="G645" i="1"/>
  <c r="G637" i="1"/>
  <c r="G629" i="1"/>
  <c r="G621" i="1"/>
  <c r="G613" i="1"/>
  <c r="G589" i="1"/>
  <c r="G581" i="1"/>
  <c r="G565" i="1"/>
  <c r="G557" i="1"/>
  <c r="G549" i="1"/>
  <c r="G541" i="1"/>
  <c r="G533" i="1"/>
  <c r="G525" i="1"/>
  <c r="G509" i="1"/>
  <c r="G493" i="1"/>
  <c r="G485" i="1"/>
  <c r="G477" i="1"/>
  <c r="G469" i="1"/>
  <c r="G445" i="1"/>
  <c r="G437" i="1"/>
  <c r="G429" i="1"/>
  <c r="G413" i="1"/>
  <c r="G405" i="1"/>
  <c r="G381" i="1"/>
  <c r="G373" i="1"/>
  <c r="G349" i="1"/>
  <c r="G341" i="1"/>
  <c r="G325" i="1"/>
  <c r="G317" i="1"/>
  <c r="G857" i="1"/>
  <c r="G605" i="1"/>
  <c r="G425" i="1"/>
  <c r="G996" i="1"/>
  <c r="G988" i="1"/>
  <c r="G964" i="1"/>
  <c r="G932" i="1"/>
  <c r="G924" i="1"/>
  <c r="G900" i="1"/>
  <c r="G868" i="1"/>
  <c r="G860" i="1"/>
  <c r="G852" i="1"/>
  <c r="G844" i="1"/>
  <c r="G836" i="1"/>
  <c r="G828" i="1"/>
  <c r="G820" i="1"/>
  <c r="G796" i="1"/>
  <c r="G788" i="1"/>
  <c r="G764" i="1"/>
  <c r="G732" i="1"/>
  <c r="G700" i="1"/>
  <c r="G684" i="1"/>
  <c r="G676" i="1"/>
  <c r="G660" i="1"/>
  <c r="G652" i="1"/>
  <c r="G644" i="1"/>
  <c r="G636" i="1"/>
  <c r="G620" i="1"/>
  <c r="G596" i="1"/>
  <c r="G588" i="1"/>
  <c r="G580" i="1"/>
  <c r="G572" i="1"/>
  <c r="G564" i="1"/>
  <c r="G556" i="1"/>
  <c r="G532" i="1"/>
  <c r="G516" i="1"/>
  <c r="G508" i="1"/>
  <c r="G500" i="1"/>
  <c r="G492" i="1"/>
  <c r="G476" i="1"/>
  <c r="G468" i="1"/>
  <c r="G460" i="1"/>
  <c r="G452" i="1"/>
  <c r="G444" i="1"/>
  <c r="G428" i="1"/>
  <c r="G420" i="1"/>
  <c r="G412" i="1"/>
  <c r="G396" i="1"/>
  <c r="G388" i="1"/>
  <c r="G380" i="1"/>
  <c r="G372" i="1"/>
  <c r="G364" i="1"/>
  <c r="G356" i="1"/>
  <c r="G348" i="1"/>
  <c r="G332" i="1"/>
  <c r="G324" i="1"/>
  <c r="G316" i="1"/>
  <c r="G300" i="1"/>
  <c r="G292" i="1"/>
  <c r="G284" i="1"/>
  <c r="G268" i="1"/>
  <c r="G260" i="1"/>
  <c r="G252" i="1"/>
  <c r="G236" i="1"/>
  <c r="G228" i="1"/>
  <c r="G220" i="1"/>
  <c r="G212" i="1"/>
  <c r="G204" i="1"/>
  <c r="G196" i="1"/>
  <c r="G188" i="1"/>
  <c r="G172" i="1"/>
  <c r="G164" i="1"/>
  <c r="G148" i="1"/>
  <c r="G140" i="1"/>
  <c r="G132" i="1"/>
  <c r="G124" i="1"/>
  <c r="G108" i="1"/>
  <c r="G100" i="1"/>
  <c r="G76" i="1"/>
  <c r="G946" i="1"/>
  <c r="G848" i="1"/>
  <c r="G708" i="1"/>
  <c r="G573" i="1"/>
  <c r="G346" i="1"/>
  <c r="O40" i="1"/>
  <c r="L65" i="1"/>
  <c r="P65" i="1" s="1"/>
  <c r="G995" i="1"/>
  <c r="G979" i="1"/>
  <c r="G963" i="1"/>
  <c r="G947" i="1"/>
  <c r="G939" i="1"/>
  <c r="G931" i="1"/>
  <c r="G915" i="1"/>
  <c r="G907" i="1"/>
  <c r="G899" i="1"/>
  <c r="G883" i="1"/>
  <c r="G875" i="1"/>
  <c r="G859" i="1"/>
  <c r="G851" i="1"/>
  <c r="G843" i="1"/>
  <c r="G835" i="1"/>
  <c r="G827" i="1"/>
  <c r="G811" i="1"/>
  <c r="G803" i="1"/>
  <c r="G795" i="1"/>
  <c r="G787" i="1"/>
  <c r="G779" i="1"/>
  <c r="G771" i="1"/>
  <c r="G755" i="1"/>
  <c r="G747" i="1"/>
  <c r="G739" i="1"/>
  <c r="G723" i="1"/>
  <c r="G715" i="1"/>
  <c r="G707" i="1"/>
  <c r="G699" i="1"/>
  <c r="G691" i="1"/>
  <c r="G683" i="1"/>
  <c r="G667" i="1"/>
  <c r="G659" i="1"/>
  <c r="G651" i="1"/>
  <c r="G627" i="1"/>
  <c r="G619" i="1"/>
  <c r="G611" i="1"/>
  <c r="G603" i="1"/>
  <c r="G595" i="1"/>
  <c r="G587" i="1"/>
  <c r="G571" i="1"/>
  <c r="G563" i="1"/>
  <c r="G539" i="1"/>
  <c r="G531" i="1"/>
  <c r="G523" i="1"/>
  <c r="G515" i="1"/>
  <c r="G507" i="1"/>
  <c r="G499" i="1"/>
  <c r="G483" i="1"/>
  <c r="G475" i="1"/>
  <c r="G467" i="1"/>
  <c r="G459" i="1"/>
  <c r="G451" i="1"/>
  <c r="G443" i="1"/>
  <c r="G435" i="1"/>
  <c r="G419" i="1"/>
  <c r="G411" i="1"/>
  <c r="G403" i="1"/>
  <c r="G395" i="1"/>
  <c r="G387" i="1"/>
  <c r="G379" i="1"/>
  <c r="G371" i="1"/>
  <c r="G363" i="1"/>
  <c r="G355" i="1"/>
  <c r="G339" i="1"/>
  <c r="G331" i="1"/>
  <c r="G323" i="1"/>
  <c r="G315" i="1"/>
  <c r="G307" i="1"/>
  <c r="G299" i="1"/>
  <c r="G275" i="1"/>
  <c r="G267" i="1"/>
  <c r="G259" i="1"/>
  <c r="G243" i="1"/>
  <c r="G235" i="1"/>
  <c r="G211" i="1"/>
  <c r="G203" i="1"/>
  <c r="G179" i="1"/>
  <c r="G171" i="1"/>
  <c r="G155" i="1"/>
  <c r="G147" i="1"/>
  <c r="G139" i="1"/>
  <c r="G131" i="1"/>
  <c r="G123" i="1"/>
  <c r="G115" i="1"/>
  <c r="G91" i="1"/>
  <c r="G83" i="1"/>
  <c r="G67" i="1"/>
  <c r="G59" i="1"/>
  <c r="G929" i="1"/>
  <c r="G819" i="1"/>
  <c r="G547" i="1"/>
  <c r="G289" i="1"/>
  <c r="L56" i="1"/>
  <c r="N56" i="1" s="1"/>
  <c r="G986" i="1"/>
  <c r="G978" i="1"/>
  <c r="G954" i="1"/>
  <c r="G922" i="1"/>
  <c r="G914" i="1"/>
  <c r="G890" i="1"/>
  <c r="G882" i="1"/>
  <c r="G842" i="1"/>
  <c r="G818" i="1"/>
  <c r="G810" i="1"/>
  <c r="G794" i="1"/>
  <c r="G786" i="1"/>
  <c r="G778" i="1"/>
  <c r="G770" i="1"/>
  <c r="G762" i="1"/>
  <c r="G754" i="1"/>
  <c r="G746" i="1"/>
  <c r="G738" i="1"/>
  <c r="G730" i="1"/>
  <c r="G722" i="1"/>
  <c r="G714" i="1"/>
  <c r="G698" i="1"/>
  <c r="G690" i="1"/>
  <c r="G674" i="1"/>
  <c r="G666" i="1"/>
  <c r="G658" i="1"/>
  <c r="G642" i="1"/>
  <c r="G634" i="1"/>
  <c r="G626" i="1"/>
  <c r="G610" i="1"/>
  <c r="G602" i="1"/>
  <c r="G594" i="1"/>
  <c r="G578" i="1"/>
  <c r="G570" i="1"/>
  <c r="G562" i="1"/>
  <c r="G554" i="1"/>
  <c r="G546" i="1"/>
  <c r="G530" i="1"/>
  <c r="G514" i="1"/>
  <c r="G506" i="1"/>
  <c r="G490" i="1"/>
  <c r="G482" i="1"/>
  <c r="G474" i="1"/>
  <c r="G466" i="1"/>
  <c r="G458" i="1"/>
  <c r="G450" i="1"/>
  <c r="G426" i="1"/>
  <c r="G418" i="1"/>
  <c r="G410" i="1"/>
  <c r="G402" i="1"/>
  <c r="G394" i="1"/>
  <c r="G386" i="1"/>
  <c r="G362" i="1"/>
  <c r="G354" i="1"/>
  <c r="G338" i="1"/>
  <c r="G330" i="1"/>
  <c r="G322" i="1"/>
  <c r="G306" i="1"/>
  <c r="G298" i="1"/>
  <c r="G290" i="1"/>
  <c r="G282" i="1"/>
  <c r="G274" i="1"/>
  <c r="G266" i="1"/>
  <c r="G258" i="1"/>
  <c r="G250" i="1"/>
  <c r="G242" i="1"/>
  <c r="G226" i="1"/>
  <c r="G218" i="1"/>
  <c r="G210" i="1"/>
  <c r="G202" i="1"/>
  <c r="G194" i="1"/>
  <c r="G186" i="1"/>
  <c r="G178" i="1"/>
  <c r="G162" i="1"/>
  <c r="G154" i="1"/>
  <c r="G146" i="1"/>
  <c r="G130" i="1"/>
  <c r="G122" i="1"/>
  <c r="G114" i="1"/>
  <c r="G106" i="1"/>
  <c r="G98" i="1"/>
  <c r="G90" i="1"/>
  <c r="G82" i="1"/>
  <c r="G66" i="1"/>
  <c r="G58" i="1"/>
  <c r="G538" i="1"/>
  <c r="L40" i="1"/>
  <c r="N40" i="1" s="1"/>
  <c r="G1001" i="1"/>
  <c r="G993" i="1"/>
  <c r="G977" i="1"/>
  <c r="G969" i="1"/>
  <c r="G961" i="1"/>
  <c r="G953" i="1"/>
  <c r="G945" i="1"/>
  <c r="G937" i="1"/>
  <c r="G921" i="1"/>
  <c r="G905" i="1"/>
  <c r="G897" i="1"/>
  <c r="G889" i="1"/>
  <c r="G881" i="1"/>
  <c r="G873" i="1"/>
  <c r="G849" i="1"/>
  <c r="G833" i="1"/>
  <c r="G825" i="1"/>
  <c r="G801" i="1"/>
  <c r="G769" i="1"/>
  <c r="G745" i="1"/>
  <c r="G737" i="1"/>
  <c r="G721" i="1"/>
  <c r="G713" i="1"/>
  <c r="G705" i="1"/>
  <c r="G681" i="1"/>
  <c r="G665" i="1"/>
  <c r="G657" i="1"/>
  <c r="G649" i="1"/>
  <c r="G641" i="1"/>
  <c r="G617" i="1"/>
  <c r="G601" i="1"/>
  <c r="G585" i="1"/>
  <c r="G577" i="1"/>
  <c r="G553" i="1"/>
  <c r="G545" i="1"/>
  <c r="G521" i="1"/>
  <c r="G513" i="1"/>
  <c r="G497" i="1"/>
  <c r="G489" i="1"/>
  <c r="G481" i="1"/>
  <c r="G457" i="1"/>
  <c r="G449" i="1"/>
  <c r="G441" i="1"/>
  <c r="G433" i="1"/>
  <c r="G417" i="1"/>
  <c r="G401" i="1"/>
  <c r="G393" i="1"/>
  <c r="G377" i="1"/>
  <c r="G369" i="1"/>
  <c r="G361" i="1"/>
  <c r="G353" i="1"/>
  <c r="G345" i="1"/>
  <c r="G337" i="1"/>
  <c r="G329" i="1"/>
  <c r="G313" i="1"/>
  <c r="G305" i="1"/>
  <c r="G297" i="1"/>
  <c r="G281" i="1"/>
  <c r="G273" i="1"/>
  <c r="G265" i="1"/>
  <c r="G249" i="1"/>
  <c r="G241" i="1"/>
  <c r="G233" i="1"/>
  <c r="G217" i="1"/>
  <c r="G209" i="1"/>
  <c r="G201" i="1"/>
  <c r="G193" i="1"/>
  <c r="G185" i="1"/>
  <c r="G169" i="1"/>
  <c r="G153" i="1"/>
  <c r="G145" i="1"/>
  <c r="G137" i="1"/>
  <c r="G113" i="1"/>
  <c r="G105" i="1"/>
  <c r="G97" i="1"/>
  <c r="G89" i="1"/>
  <c r="G81" i="1"/>
  <c r="G73" i="1"/>
  <c r="G65" i="1"/>
  <c r="G57" i="1"/>
  <c r="G913" i="1"/>
  <c r="G673" i="1"/>
  <c r="G225" i="1"/>
  <c r="G1000" i="1"/>
  <c r="G992" i="1"/>
  <c r="G984" i="1"/>
  <c r="G968" i="1"/>
  <c r="G960" i="1"/>
  <c r="G952" i="1"/>
  <c r="G936" i="1"/>
  <c r="G928" i="1"/>
  <c r="G920" i="1"/>
  <c r="G904" i="1"/>
  <c r="G896" i="1"/>
  <c r="G888" i="1"/>
  <c r="G872" i="1"/>
  <c r="G864" i="1"/>
  <c r="G856" i="1"/>
  <c r="G840" i="1"/>
  <c r="G832" i="1"/>
  <c r="G824" i="1"/>
  <c r="G816" i="1"/>
  <c r="G808" i="1"/>
  <c r="G800" i="1"/>
  <c r="G784" i="1"/>
  <c r="G776" i="1"/>
  <c r="G760" i="1"/>
  <c r="G752" i="1"/>
  <c r="G728" i="1"/>
  <c r="G704" i="1"/>
  <c r="G985" i="1"/>
  <c r="G792" i="1"/>
  <c r="G501" i="1"/>
  <c r="G161" i="1"/>
  <c r="O4" i="1"/>
  <c r="M58" i="1"/>
  <c r="O58" i="1" s="1"/>
  <c r="G999" i="1"/>
  <c r="G975" i="1"/>
  <c r="G967" i="1"/>
  <c r="G943" i="1"/>
  <c r="G935" i="1"/>
  <c r="G911" i="1"/>
  <c r="G903" i="1"/>
  <c r="G879" i="1"/>
  <c r="G871" i="1"/>
  <c r="G855" i="1"/>
  <c r="G847" i="1"/>
  <c r="G831" i="1"/>
  <c r="G823" i="1"/>
  <c r="G815" i="1"/>
  <c r="G807" i="1"/>
  <c r="G799" i="1"/>
  <c r="G791" i="1"/>
  <c r="G783" i="1"/>
  <c r="G775" i="1"/>
  <c r="G767" i="1"/>
  <c r="G759" i="1"/>
  <c r="G751" i="1"/>
  <c r="G743" i="1"/>
  <c r="G735" i="1"/>
  <c r="G727" i="1"/>
  <c r="G719" i="1"/>
  <c r="G711" i="1"/>
  <c r="G971" i="1"/>
  <c r="G867" i="1"/>
  <c r="G763" i="1"/>
  <c r="G628" i="1"/>
  <c r="G74" i="1"/>
  <c r="M27" i="1"/>
  <c r="O27" i="1" s="1"/>
  <c r="G990" i="1"/>
  <c r="G982" i="1"/>
  <c r="G974" i="1"/>
  <c r="G958" i="1"/>
  <c r="G950" i="1"/>
  <c r="G942" i="1"/>
  <c r="G926" i="1"/>
  <c r="G918" i="1"/>
  <c r="G910" i="1"/>
  <c r="G894" i="1"/>
  <c r="G886" i="1"/>
  <c r="G878" i="1"/>
  <c r="G862" i="1"/>
  <c r="G854" i="1"/>
  <c r="G846" i="1"/>
  <c r="G838" i="1"/>
  <c r="G830" i="1"/>
  <c r="G822" i="1"/>
  <c r="G814" i="1"/>
  <c r="G806" i="1"/>
  <c r="G798" i="1"/>
  <c r="G790" i="1"/>
  <c r="G782" i="1"/>
  <c r="G774" i="1"/>
  <c r="G766" i="1"/>
  <c r="G758" i="1"/>
  <c r="G750" i="1"/>
  <c r="G742" i="1"/>
  <c r="G734" i="1"/>
  <c r="G726" i="1"/>
  <c r="G718" i="1"/>
  <c r="G710" i="1"/>
  <c r="G702" i="1"/>
  <c r="G694" i="1"/>
  <c r="G686" i="1"/>
  <c r="G678" i="1"/>
  <c r="G670" i="1"/>
  <c r="G662" i="1"/>
  <c r="G646" i="1"/>
  <c r="G638" i="1"/>
  <c r="G630" i="1"/>
  <c r="G622" i="1"/>
  <c r="G614" i="1"/>
  <c r="G606" i="1"/>
  <c r="G598" i="1"/>
  <c r="G590" i="1"/>
  <c r="G582" i="1"/>
  <c r="G566" i="1"/>
  <c r="G558" i="1"/>
  <c r="G550" i="1"/>
  <c r="G542" i="1"/>
  <c r="G534" i="1"/>
  <c r="G526" i="1"/>
  <c r="G518" i="1"/>
  <c r="G502" i="1"/>
  <c r="G494" i="1"/>
  <c r="G486" i="1"/>
  <c r="G470" i="1"/>
  <c r="G462" i="1"/>
  <c r="G454" i="1"/>
  <c r="G438" i="1"/>
  <c r="G430" i="1"/>
  <c r="G422" i="1"/>
  <c r="G406" i="1"/>
  <c r="G398" i="1"/>
  <c r="G390" i="1"/>
  <c r="G382" i="1"/>
  <c r="G374" i="1"/>
  <c r="G366" i="1"/>
  <c r="G358" i="1"/>
  <c r="G342" i="1"/>
  <c r="G334" i="1"/>
  <c r="G318" i="1"/>
  <c r="G310" i="1"/>
  <c r="G302" i="1"/>
  <c r="G294" i="1"/>
  <c r="G286" i="1"/>
  <c r="G278" i="1"/>
  <c r="G254" i="1"/>
  <c r="G246" i="1"/>
  <c r="G238" i="1"/>
  <c r="G230" i="1"/>
  <c r="G222" i="1"/>
  <c r="G214" i="1"/>
  <c r="G190" i="1"/>
  <c r="G182" i="1"/>
  <c r="G174" i="1"/>
  <c r="G166" i="1"/>
  <c r="G158" i="1"/>
  <c r="G150" i="1"/>
  <c r="G134" i="1"/>
  <c r="G126" i="1"/>
  <c r="G118" i="1"/>
  <c r="G110" i="1"/>
  <c r="G102" i="1"/>
  <c r="G94" i="1"/>
  <c r="G86" i="1"/>
  <c r="G78" i="1"/>
  <c r="G70" i="1"/>
  <c r="G62" i="1"/>
  <c r="G54" i="1"/>
  <c r="G865" i="1"/>
  <c r="G761" i="1"/>
  <c r="G609" i="1"/>
  <c r="G309" i="1"/>
  <c r="G285" i="1"/>
  <c r="G253" i="1"/>
  <c r="G245" i="1"/>
  <c r="G221" i="1"/>
  <c r="G189" i="1"/>
  <c r="G181" i="1"/>
  <c r="G157" i="1"/>
  <c r="G133" i="1"/>
  <c r="G125" i="1"/>
  <c r="G101" i="1"/>
  <c r="G93" i="1"/>
  <c r="G69" i="1"/>
  <c r="G61" i="1"/>
  <c r="G53" i="1"/>
  <c r="G141" i="1"/>
  <c r="G136" i="1"/>
  <c r="G688" i="1"/>
  <c r="G680" i="1"/>
  <c r="G664" i="1"/>
  <c r="G656" i="1"/>
  <c r="G648" i="1"/>
  <c r="G640" i="1"/>
  <c r="G632" i="1"/>
  <c r="G624" i="1"/>
  <c r="G616" i="1"/>
  <c r="G608" i="1"/>
  <c r="G600" i="1"/>
  <c r="G592" i="1"/>
  <c r="G584" i="1"/>
  <c r="G576" i="1"/>
  <c r="G568" i="1"/>
  <c r="G560" i="1"/>
  <c r="G552" i="1"/>
  <c r="G544" i="1"/>
  <c r="G536" i="1"/>
  <c r="G528" i="1"/>
  <c r="G520" i="1"/>
  <c r="G512" i="1"/>
  <c r="G504" i="1"/>
  <c r="G496" i="1"/>
  <c r="G488" i="1"/>
  <c r="G480" i="1"/>
  <c r="G472" i="1"/>
  <c r="G464" i="1"/>
  <c r="G456" i="1"/>
  <c r="G448" i="1"/>
  <c r="G440" i="1"/>
  <c r="G432" i="1"/>
  <c r="G424" i="1"/>
  <c r="G416" i="1"/>
  <c r="G408" i="1"/>
  <c r="G400" i="1"/>
  <c r="G392" i="1"/>
  <c r="G384" i="1"/>
  <c r="G376" i="1"/>
  <c r="G368" i="1"/>
  <c r="G360" i="1"/>
  <c r="G352" i="1"/>
  <c r="G344" i="1"/>
  <c r="G336" i="1"/>
  <c r="G328" i="1"/>
  <c r="G320" i="1"/>
  <c r="G312" i="1"/>
  <c r="G304" i="1"/>
  <c r="G296" i="1"/>
  <c r="G288" i="1"/>
  <c r="G280" i="1"/>
  <c r="G272" i="1"/>
  <c r="G264" i="1"/>
  <c r="G256" i="1"/>
  <c r="G248" i="1"/>
  <c r="G240" i="1"/>
  <c r="G232" i="1"/>
  <c r="G224" i="1"/>
  <c r="G216" i="1"/>
  <c r="G208" i="1"/>
  <c r="G200" i="1"/>
  <c r="G192" i="1"/>
  <c r="G184" i="1"/>
  <c r="G176" i="1"/>
  <c r="G168" i="1"/>
  <c r="G160" i="1"/>
  <c r="G152" i="1"/>
  <c r="G144" i="1"/>
  <c r="G128" i="1"/>
  <c r="G120" i="1"/>
  <c r="G112" i="1"/>
  <c r="G104" i="1"/>
  <c r="G96" i="1"/>
  <c r="G88" i="1"/>
  <c r="G80" i="1"/>
  <c r="G72" i="1"/>
  <c r="G64" i="1"/>
  <c r="G56" i="1"/>
  <c r="G672" i="1"/>
  <c r="G687" i="1"/>
  <c r="G679" i="1"/>
  <c r="G671" i="1"/>
  <c r="G663" i="1"/>
  <c r="G655" i="1"/>
  <c r="G647" i="1"/>
  <c r="G639" i="1"/>
  <c r="G631" i="1"/>
  <c r="G623" i="1"/>
  <c r="G615" i="1"/>
  <c r="G607" i="1"/>
  <c r="G599" i="1"/>
  <c r="G591" i="1"/>
  <c r="G583" i="1"/>
  <c r="G575" i="1"/>
  <c r="G567" i="1"/>
  <c r="G559" i="1"/>
  <c r="G551" i="1"/>
  <c r="G543" i="1"/>
  <c r="G535" i="1"/>
  <c r="G527" i="1"/>
  <c r="G519" i="1"/>
  <c r="G511" i="1"/>
  <c r="G503" i="1"/>
  <c r="G495" i="1"/>
  <c r="G487" i="1"/>
  <c r="G479" i="1"/>
  <c r="G471" i="1"/>
  <c r="G463" i="1"/>
  <c r="G455" i="1"/>
  <c r="G447" i="1"/>
  <c r="G439" i="1"/>
  <c r="G431" i="1"/>
  <c r="G423" i="1"/>
  <c r="G415" i="1"/>
  <c r="G407" i="1"/>
  <c r="G399" i="1"/>
  <c r="G391" i="1"/>
  <c r="G383" i="1"/>
  <c r="G375" i="1"/>
  <c r="G367" i="1"/>
  <c r="G359" i="1"/>
  <c r="G351" i="1"/>
  <c r="G343" i="1"/>
  <c r="G335" i="1"/>
  <c r="G327" i="1"/>
  <c r="G319" i="1"/>
  <c r="G311" i="1"/>
  <c r="G303" i="1"/>
  <c r="G295" i="1"/>
  <c r="G287" i="1"/>
  <c r="G279" i="1"/>
  <c r="G271" i="1"/>
  <c r="G263" i="1"/>
  <c r="G255" i="1"/>
  <c r="G247" i="1"/>
  <c r="G239" i="1"/>
  <c r="G231" i="1"/>
  <c r="G223" i="1"/>
  <c r="G215" i="1"/>
  <c r="G207" i="1"/>
  <c r="G199" i="1"/>
  <c r="G191" i="1"/>
  <c r="G183" i="1"/>
  <c r="G175" i="1"/>
  <c r="G167" i="1"/>
  <c r="G159" i="1"/>
  <c r="G151" i="1"/>
  <c r="G143" i="1"/>
  <c r="G135" i="1"/>
  <c r="G127" i="1"/>
  <c r="G119" i="1"/>
  <c r="G111" i="1"/>
  <c r="G103" i="1"/>
  <c r="G95" i="1"/>
  <c r="G87" i="1"/>
  <c r="G79" i="1"/>
  <c r="G71" i="1"/>
  <c r="G63" i="1"/>
  <c r="G55" i="1"/>
  <c r="G2" i="1"/>
  <c r="O35" i="1"/>
  <c r="O19" i="1"/>
  <c r="O26" i="1"/>
  <c r="G33" i="1"/>
  <c r="G25" i="1"/>
  <c r="G40" i="1"/>
  <c r="G46" i="1"/>
  <c r="M961" i="1"/>
  <c r="O961" i="1" s="1"/>
  <c r="L961" i="1"/>
  <c r="N961" i="1" s="1"/>
  <c r="L908" i="1"/>
  <c r="N908" i="1" s="1"/>
  <c r="L487" i="1"/>
  <c r="N487" i="1" s="1"/>
  <c r="L69" i="1"/>
  <c r="N69" i="1" s="1"/>
  <c r="L844" i="1"/>
  <c r="P844" i="1" s="1"/>
  <c r="L296" i="1"/>
  <c r="P296" i="1" s="1"/>
  <c r="G48" i="1"/>
  <c r="G32" i="1"/>
  <c r="G24" i="1"/>
  <c r="G16" i="1"/>
  <c r="G8" i="1"/>
  <c r="L833" i="1"/>
  <c r="P833" i="1" s="1"/>
  <c r="L272" i="1"/>
  <c r="N272" i="1" s="1"/>
  <c r="G47" i="1"/>
  <c r="G39" i="1"/>
  <c r="G31" i="1"/>
  <c r="G23" i="1"/>
  <c r="G15" i="1"/>
  <c r="G7" i="1"/>
  <c r="L807" i="1"/>
  <c r="N807" i="1" s="1"/>
  <c r="L152" i="1"/>
  <c r="P152" i="1" s="1"/>
  <c r="G38" i="1"/>
  <c r="G30" i="1"/>
  <c r="G22" i="1"/>
  <c r="G14" i="1"/>
  <c r="G6" i="1"/>
  <c r="M716" i="1"/>
  <c r="O716" i="1" s="1"/>
  <c r="L716" i="1"/>
  <c r="N716" i="1" s="1"/>
  <c r="M596" i="1"/>
  <c r="O596" i="1" s="1"/>
  <c r="L596" i="1"/>
  <c r="M858" i="1"/>
  <c r="O858" i="1" s="1"/>
  <c r="L858" i="1"/>
  <c r="N858" i="1" s="1"/>
  <c r="M18" i="1"/>
  <c r="O18" i="1" s="1"/>
  <c r="L18" i="1"/>
  <c r="L780" i="1"/>
  <c r="P780" i="1" s="1"/>
  <c r="L149" i="1"/>
  <c r="N149" i="1" s="1"/>
  <c r="L32" i="1"/>
  <c r="N32" i="1" s="1"/>
  <c r="M10" i="1"/>
  <c r="O10" i="1" s="1"/>
  <c r="G45" i="1"/>
  <c r="G37" i="1"/>
  <c r="G29" i="1"/>
  <c r="G21" i="1"/>
  <c r="G13" i="1"/>
  <c r="G5" i="1"/>
  <c r="L652" i="1"/>
  <c r="P652" i="1" s="1"/>
  <c r="L125" i="1"/>
  <c r="N125" i="1" s="1"/>
  <c r="L24" i="1"/>
  <c r="N24" i="1" s="1"/>
  <c r="L72" i="1"/>
  <c r="N72" i="1" s="1"/>
  <c r="M72" i="1"/>
  <c r="O72" i="1" s="1"/>
  <c r="M48" i="1"/>
  <c r="O48" i="1" s="1"/>
  <c r="L48" i="1"/>
  <c r="N48" i="1" s="1"/>
  <c r="L972" i="1"/>
  <c r="P972" i="1" s="1"/>
  <c r="L624" i="1"/>
  <c r="P624" i="1" s="1"/>
  <c r="L99" i="1"/>
  <c r="P99" i="1" s="1"/>
  <c r="L19" i="1"/>
  <c r="N19" i="1" s="1"/>
  <c r="G51" i="1"/>
  <c r="G43" i="1"/>
  <c r="G35" i="1"/>
  <c r="M176" i="1"/>
  <c r="O176" i="1" s="1"/>
  <c r="L176" i="1"/>
  <c r="N176" i="1" s="1"/>
  <c r="L935" i="1"/>
  <c r="P935" i="1" s="1"/>
  <c r="L524" i="1"/>
  <c r="P524" i="1" s="1"/>
  <c r="L97" i="1"/>
  <c r="N97" i="1" s="1"/>
  <c r="L8" i="1"/>
  <c r="P8" i="1" s="1"/>
  <c r="G50" i="1"/>
  <c r="G42" i="1"/>
  <c r="G34" i="1"/>
  <c r="G26" i="1"/>
  <c r="G18" i="1"/>
  <c r="G10" i="1"/>
  <c r="L68" i="1"/>
  <c r="P68" i="1" s="1"/>
  <c r="G52" i="1"/>
  <c r="G44" i="1"/>
  <c r="G36" i="1"/>
  <c r="G28" i="1"/>
  <c r="G20" i="1"/>
  <c r="G12" i="1"/>
  <c r="G4" i="1"/>
  <c r="L127" i="1"/>
  <c r="N127" i="1" s="1"/>
  <c r="G49" i="1"/>
  <c r="G41" i="1"/>
  <c r="G17" i="1"/>
  <c r="G9" i="1"/>
  <c r="G27" i="1"/>
  <c r="G19" i="1"/>
  <c r="G11" i="1"/>
  <c r="G3" i="1"/>
  <c r="M997" i="1"/>
  <c r="O997" i="1" s="1"/>
  <c r="L997" i="1"/>
  <c r="N997" i="1" s="1"/>
  <c r="L989" i="1"/>
  <c r="N989" i="1" s="1"/>
  <c r="M989" i="1"/>
  <c r="O989" i="1" s="1"/>
  <c r="L981" i="1"/>
  <c r="M981" i="1"/>
  <c r="O981" i="1" s="1"/>
  <c r="L973" i="1"/>
  <c r="M973" i="1"/>
  <c r="O973" i="1" s="1"/>
  <c r="M965" i="1"/>
  <c r="O965" i="1" s="1"/>
  <c r="L965" i="1"/>
  <c r="N965" i="1" s="1"/>
  <c r="M957" i="1"/>
  <c r="O957" i="1" s="1"/>
  <c r="L957" i="1"/>
  <c r="L949" i="1"/>
  <c r="N949" i="1" s="1"/>
  <c r="M949" i="1"/>
  <c r="O949" i="1" s="1"/>
  <c r="L941" i="1"/>
  <c r="M941" i="1"/>
  <c r="O941" i="1" s="1"/>
  <c r="M933" i="1"/>
  <c r="O933" i="1" s="1"/>
  <c r="L933" i="1"/>
  <c r="N933" i="1" s="1"/>
  <c r="M925" i="1"/>
  <c r="O925" i="1" s="1"/>
  <c r="L925" i="1"/>
  <c r="L917" i="1"/>
  <c r="M917" i="1"/>
  <c r="O917" i="1" s="1"/>
  <c r="M909" i="1"/>
  <c r="O909" i="1" s="1"/>
  <c r="L909" i="1"/>
  <c r="N429" i="1"/>
  <c r="M995" i="1"/>
  <c r="O995" i="1" s="1"/>
  <c r="L995" i="1"/>
  <c r="L987" i="1"/>
  <c r="M987" i="1"/>
  <c r="O987" i="1" s="1"/>
  <c r="M979" i="1"/>
  <c r="O979" i="1" s="1"/>
  <c r="L979" i="1"/>
  <c r="N979" i="1" s="1"/>
  <c r="M971" i="1"/>
  <c r="O971" i="1" s="1"/>
  <c r="L971" i="1"/>
  <c r="N971" i="1" s="1"/>
  <c r="M963" i="1"/>
  <c r="O963" i="1" s="1"/>
  <c r="L963" i="1"/>
  <c r="M955" i="1"/>
  <c r="O955" i="1" s="1"/>
  <c r="L955" i="1"/>
  <c r="N955" i="1" s="1"/>
  <c r="M939" i="1"/>
  <c r="O939" i="1" s="1"/>
  <c r="L939" i="1"/>
  <c r="M931" i="1"/>
  <c r="O931" i="1" s="1"/>
  <c r="L931" i="1"/>
  <c r="N931" i="1" s="1"/>
  <c r="M923" i="1"/>
  <c r="O923" i="1" s="1"/>
  <c r="L923" i="1"/>
  <c r="M915" i="1"/>
  <c r="O915" i="1" s="1"/>
  <c r="L915" i="1"/>
  <c r="N915" i="1" s="1"/>
  <c r="M907" i="1"/>
  <c r="O907" i="1" s="1"/>
  <c r="L907" i="1"/>
  <c r="M899" i="1"/>
  <c r="O899" i="1" s="1"/>
  <c r="L899" i="1"/>
  <c r="M891" i="1"/>
  <c r="O891" i="1" s="1"/>
  <c r="L891" i="1"/>
  <c r="N891" i="1" s="1"/>
  <c r="M883" i="1"/>
  <c r="O883" i="1" s="1"/>
  <c r="L883" i="1"/>
  <c r="N883" i="1" s="1"/>
  <c r="M875" i="1"/>
  <c r="O875" i="1" s="1"/>
  <c r="L875" i="1"/>
  <c r="N875" i="1" s="1"/>
  <c r="M867" i="1"/>
  <c r="O867" i="1" s="1"/>
  <c r="L867" i="1"/>
  <c r="N867" i="1" s="1"/>
  <c r="M859" i="1"/>
  <c r="O859" i="1" s="1"/>
  <c r="L859" i="1"/>
  <c r="M851" i="1"/>
  <c r="O851" i="1" s="1"/>
  <c r="L851" i="1"/>
  <c r="N851" i="1" s="1"/>
  <c r="M843" i="1"/>
  <c r="O843" i="1" s="1"/>
  <c r="L843" i="1"/>
  <c r="M835" i="1"/>
  <c r="O835" i="1" s="1"/>
  <c r="L835" i="1"/>
  <c r="M827" i="1"/>
  <c r="L827" i="1"/>
  <c r="N827" i="1" s="1"/>
  <c r="M819" i="1"/>
  <c r="O819" i="1" s="1"/>
  <c r="L819" i="1"/>
  <c r="N819" i="1" s="1"/>
  <c r="M811" i="1"/>
  <c r="O811" i="1" s="1"/>
  <c r="L811" i="1"/>
  <c r="M803" i="1"/>
  <c r="O803" i="1" s="1"/>
  <c r="L803" i="1"/>
  <c r="M795" i="1"/>
  <c r="O795" i="1" s="1"/>
  <c r="L795" i="1"/>
  <c r="M787" i="1"/>
  <c r="O787" i="1" s="1"/>
  <c r="L787" i="1"/>
  <c r="N787" i="1" s="1"/>
  <c r="M779" i="1"/>
  <c r="O779" i="1" s="1"/>
  <c r="L779" i="1"/>
  <c r="M771" i="1"/>
  <c r="O771" i="1" s="1"/>
  <c r="L771" i="1"/>
  <c r="N771" i="1" s="1"/>
  <c r="M763" i="1"/>
  <c r="O763" i="1" s="1"/>
  <c r="L763" i="1"/>
  <c r="N763" i="1" s="1"/>
  <c r="M747" i="1"/>
  <c r="O747" i="1" s="1"/>
  <c r="L747" i="1"/>
  <c r="N747" i="1" s="1"/>
  <c r="M739" i="1"/>
  <c r="O739" i="1" s="1"/>
  <c r="L739" i="1"/>
  <c r="M731" i="1"/>
  <c r="O731" i="1" s="1"/>
  <c r="L731" i="1"/>
  <c r="M723" i="1"/>
  <c r="O723" i="1" s="1"/>
  <c r="L723" i="1"/>
  <c r="N723" i="1" s="1"/>
  <c r="M715" i="1"/>
  <c r="O715" i="1" s="1"/>
  <c r="L715" i="1"/>
  <c r="N715" i="1" s="1"/>
  <c r="M707" i="1"/>
  <c r="O707" i="1" s="1"/>
  <c r="L707" i="1"/>
  <c r="N707" i="1" s="1"/>
  <c r="M699" i="1"/>
  <c r="O699" i="1" s="1"/>
  <c r="L699" i="1"/>
  <c r="M691" i="1"/>
  <c r="O691" i="1" s="1"/>
  <c r="L691" i="1"/>
  <c r="M683" i="1"/>
  <c r="O683" i="1" s="1"/>
  <c r="L683" i="1"/>
  <c r="N683" i="1" s="1"/>
  <c r="M675" i="1"/>
  <c r="O675" i="1" s="1"/>
  <c r="L675" i="1"/>
  <c r="M667" i="1"/>
  <c r="O667" i="1" s="1"/>
  <c r="L667" i="1"/>
  <c r="N667" i="1" s="1"/>
  <c r="M659" i="1"/>
  <c r="O659" i="1" s="1"/>
  <c r="L659" i="1"/>
  <c r="M651" i="1"/>
  <c r="O651" i="1" s="1"/>
  <c r="L651" i="1"/>
  <c r="M643" i="1"/>
  <c r="O643" i="1" s="1"/>
  <c r="L643" i="1"/>
  <c r="M635" i="1"/>
  <c r="O635" i="1" s="1"/>
  <c r="L635" i="1"/>
  <c r="M627" i="1"/>
  <c r="O627" i="1" s="1"/>
  <c r="L627" i="1"/>
  <c r="N627" i="1" s="1"/>
  <c r="L619" i="1"/>
  <c r="M619" i="1"/>
  <c r="O619" i="1" s="1"/>
  <c r="M611" i="1"/>
  <c r="O611" i="1" s="1"/>
  <c r="L611" i="1"/>
  <c r="M603" i="1"/>
  <c r="O603" i="1" s="1"/>
  <c r="L603" i="1"/>
  <c r="N603" i="1" s="1"/>
  <c r="M595" i="1"/>
  <c r="O595" i="1" s="1"/>
  <c r="L595" i="1"/>
  <c r="N595" i="1" s="1"/>
  <c r="M587" i="1"/>
  <c r="O587" i="1" s="1"/>
  <c r="L587" i="1"/>
  <c r="N587" i="1" s="1"/>
  <c r="M579" i="1"/>
  <c r="O579" i="1" s="1"/>
  <c r="L579" i="1"/>
  <c r="M571" i="1"/>
  <c r="O571" i="1" s="1"/>
  <c r="L571" i="1"/>
  <c r="L563" i="1"/>
  <c r="M563" i="1"/>
  <c r="O563" i="1" s="1"/>
  <c r="L555" i="1"/>
  <c r="N555" i="1" s="1"/>
  <c r="M555" i="1"/>
  <c r="O555" i="1" s="1"/>
  <c r="M547" i="1"/>
  <c r="O547" i="1" s="1"/>
  <c r="L547" i="1"/>
  <c r="M539" i="1"/>
  <c r="O539" i="1" s="1"/>
  <c r="L539" i="1"/>
  <c r="N539" i="1" s="1"/>
  <c r="M531" i="1"/>
  <c r="O531" i="1" s="1"/>
  <c r="L531" i="1"/>
  <c r="M523" i="1"/>
  <c r="O523" i="1" s="1"/>
  <c r="L523" i="1"/>
  <c r="N523" i="1" s="1"/>
  <c r="M515" i="1"/>
  <c r="O515" i="1" s="1"/>
  <c r="L515" i="1"/>
  <c r="M507" i="1"/>
  <c r="O507" i="1" s="1"/>
  <c r="L507" i="1"/>
  <c r="N507" i="1" s="1"/>
  <c r="L499" i="1"/>
  <c r="M499" i="1"/>
  <c r="O499" i="1" s="1"/>
  <c r="L491" i="1"/>
  <c r="N491" i="1" s="1"/>
  <c r="M491" i="1"/>
  <c r="O491" i="1" s="1"/>
  <c r="M483" i="1"/>
  <c r="O483" i="1" s="1"/>
  <c r="L483" i="1"/>
  <c r="M475" i="1"/>
  <c r="O475" i="1" s="1"/>
  <c r="L475" i="1"/>
  <c r="N475" i="1" s="1"/>
  <c r="M467" i="1"/>
  <c r="O467" i="1" s="1"/>
  <c r="L467" i="1"/>
  <c r="M459" i="1"/>
  <c r="O459" i="1" s="1"/>
  <c r="L459" i="1"/>
  <c r="N459" i="1" s="1"/>
  <c r="M451" i="1"/>
  <c r="O451" i="1" s="1"/>
  <c r="L451" i="1"/>
  <c r="M443" i="1"/>
  <c r="O443" i="1" s="1"/>
  <c r="L443" i="1"/>
  <c r="N443" i="1" s="1"/>
  <c r="M435" i="1"/>
  <c r="O435" i="1" s="1"/>
  <c r="L435" i="1"/>
  <c r="N435" i="1" s="1"/>
  <c r="M427" i="1"/>
  <c r="L427" i="1"/>
  <c r="N427" i="1" s="1"/>
  <c r="M419" i="1"/>
  <c r="O419" i="1" s="1"/>
  <c r="L419" i="1"/>
  <c r="M411" i="1"/>
  <c r="O411" i="1" s="1"/>
  <c r="L411" i="1"/>
  <c r="M403" i="1"/>
  <c r="O403" i="1" s="1"/>
  <c r="L403" i="1"/>
  <c r="M395" i="1"/>
  <c r="O395" i="1" s="1"/>
  <c r="L395" i="1"/>
  <c r="N395" i="1" s="1"/>
  <c r="M387" i="1"/>
  <c r="O387" i="1" s="1"/>
  <c r="L387" i="1"/>
  <c r="N387" i="1" s="1"/>
  <c r="M379" i="1"/>
  <c r="L379" i="1"/>
  <c r="N379" i="1" s="1"/>
  <c r="M371" i="1"/>
  <c r="O371" i="1" s="1"/>
  <c r="L371" i="1"/>
  <c r="L363" i="1"/>
  <c r="M363" i="1"/>
  <c r="O363" i="1" s="1"/>
  <c r="M355" i="1"/>
  <c r="O355" i="1" s="1"/>
  <c r="L355" i="1"/>
  <c r="M347" i="1"/>
  <c r="O347" i="1" s="1"/>
  <c r="L347" i="1"/>
  <c r="N347" i="1" s="1"/>
  <c r="L339" i="1"/>
  <c r="N339" i="1" s="1"/>
  <c r="M339" i="1"/>
  <c r="O339" i="1" s="1"/>
  <c r="M331" i="1"/>
  <c r="O331" i="1" s="1"/>
  <c r="L331" i="1"/>
  <c r="N331" i="1" s="1"/>
  <c r="M323" i="1"/>
  <c r="O323" i="1" s="1"/>
  <c r="L323" i="1"/>
  <c r="N323" i="1" s="1"/>
  <c r="M315" i="1"/>
  <c r="O315" i="1" s="1"/>
  <c r="L315" i="1"/>
  <c r="N315" i="1" s="1"/>
  <c r="M307" i="1"/>
  <c r="O307" i="1" s="1"/>
  <c r="L307" i="1"/>
  <c r="M299" i="1"/>
  <c r="L299" i="1"/>
  <c r="N299" i="1" s="1"/>
  <c r="M291" i="1"/>
  <c r="O291" i="1" s="1"/>
  <c r="L291" i="1"/>
  <c r="L283" i="1"/>
  <c r="N283" i="1" s="1"/>
  <c r="M283" i="1"/>
  <c r="O283" i="1" s="1"/>
  <c r="M275" i="1"/>
  <c r="O275" i="1" s="1"/>
  <c r="L275" i="1"/>
  <c r="M267" i="1"/>
  <c r="O267" i="1" s="1"/>
  <c r="L267" i="1"/>
  <c r="N267" i="1" s="1"/>
  <c r="M259" i="1"/>
  <c r="O259" i="1" s="1"/>
  <c r="L259" i="1"/>
  <c r="L251" i="1"/>
  <c r="N251" i="1" s="1"/>
  <c r="M251" i="1"/>
  <c r="O251" i="1" s="1"/>
  <c r="M243" i="1"/>
  <c r="O243" i="1" s="1"/>
  <c r="L243" i="1"/>
  <c r="M235" i="1"/>
  <c r="O235" i="1" s="1"/>
  <c r="L235" i="1"/>
  <c r="N235" i="1" s="1"/>
  <c r="M227" i="1"/>
  <c r="O227" i="1" s="1"/>
  <c r="L227" i="1"/>
  <c r="M219" i="1"/>
  <c r="O219" i="1" s="1"/>
  <c r="L219" i="1"/>
  <c r="N219" i="1" s="1"/>
  <c r="M211" i="1"/>
  <c r="O211" i="1" s="1"/>
  <c r="L211" i="1"/>
  <c r="M203" i="1"/>
  <c r="O203" i="1" s="1"/>
  <c r="L203" i="1"/>
  <c r="M195" i="1"/>
  <c r="O195" i="1" s="1"/>
  <c r="L195" i="1"/>
  <c r="M187" i="1"/>
  <c r="O187" i="1" s="1"/>
  <c r="L187" i="1"/>
  <c r="N187" i="1" s="1"/>
  <c r="M179" i="1"/>
  <c r="O179" i="1" s="1"/>
  <c r="L179" i="1"/>
  <c r="M2" i="1"/>
  <c r="O2" i="1" s="1"/>
  <c r="L2" i="1"/>
  <c r="N2" i="1" s="1"/>
  <c r="M994" i="1"/>
  <c r="O994" i="1" s="1"/>
  <c r="L994" i="1"/>
  <c r="M986" i="1"/>
  <c r="O986" i="1" s="1"/>
  <c r="L986" i="1"/>
  <c r="N986" i="1" s="1"/>
  <c r="M978" i="1"/>
  <c r="O978" i="1" s="1"/>
  <c r="L978" i="1"/>
  <c r="N978" i="1" s="1"/>
  <c r="M970" i="1"/>
  <c r="L970" i="1"/>
  <c r="N970" i="1" s="1"/>
  <c r="M962" i="1"/>
  <c r="O962" i="1" s="1"/>
  <c r="L962" i="1"/>
  <c r="N962" i="1" s="1"/>
  <c r="M954" i="1"/>
  <c r="O954" i="1" s="1"/>
  <c r="L954" i="1"/>
  <c r="N954" i="1" s="1"/>
  <c r="M946" i="1"/>
  <c r="O946" i="1" s="1"/>
  <c r="L946" i="1"/>
  <c r="N946" i="1" s="1"/>
  <c r="M938" i="1"/>
  <c r="L938" i="1"/>
  <c r="N938" i="1" s="1"/>
  <c r="M930" i="1"/>
  <c r="O930" i="1" s="1"/>
  <c r="L930" i="1"/>
  <c r="N930" i="1" s="1"/>
  <c r="M922" i="1"/>
  <c r="O922" i="1" s="1"/>
  <c r="L922" i="1"/>
  <c r="N922" i="1" s="1"/>
  <c r="M914" i="1"/>
  <c r="O914" i="1" s="1"/>
  <c r="L914" i="1"/>
  <c r="N914" i="1" s="1"/>
  <c r="M906" i="1"/>
  <c r="O906" i="1" s="1"/>
  <c r="L906" i="1"/>
  <c r="N906" i="1" s="1"/>
  <c r="M898" i="1"/>
  <c r="O898" i="1" s="1"/>
  <c r="L898" i="1"/>
  <c r="M890" i="1"/>
  <c r="O890" i="1" s="1"/>
  <c r="L890" i="1"/>
  <c r="M882" i="1"/>
  <c r="O882" i="1" s="1"/>
  <c r="L882" i="1"/>
  <c r="M874" i="1"/>
  <c r="O874" i="1" s="1"/>
  <c r="L874" i="1"/>
  <c r="N874" i="1" s="1"/>
  <c r="M866" i="1"/>
  <c r="O866" i="1" s="1"/>
  <c r="L866" i="1"/>
  <c r="M850" i="1"/>
  <c r="O850" i="1" s="1"/>
  <c r="L850" i="1"/>
  <c r="M842" i="1"/>
  <c r="O842" i="1" s="1"/>
  <c r="L842" i="1"/>
  <c r="N842" i="1" s="1"/>
  <c r="M834" i="1"/>
  <c r="O834" i="1" s="1"/>
  <c r="L834" i="1"/>
  <c r="N834" i="1" s="1"/>
  <c r="L826" i="1"/>
  <c r="N826" i="1" s="1"/>
  <c r="M826" i="1"/>
  <c r="O826" i="1" s="1"/>
  <c r="M818" i="1"/>
  <c r="O818" i="1" s="1"/>
  <c r="L818" i="1"/>
  <c r="M810" i="1"/>
  <c r="O810" i="1" s="1"/>
  <c r="L810" i="1"/>
  <c r="M802" i="1"/>
  <c r="O802" i="1" s="1"/>
  <c r="L802" i="1"/>
  <c r="M794" i="1"/>
  <c r="O794" i="1" s="1"/>
  <c r="L794" i="1"/>
  <c r="L786" i="1"/>
  <c r="N786" i="1" s="1"/>
  <c r="M786" i="1"/>
  <c r="O786" i="1" s="1"/>
  <c r="M778" i="1"/>
  <c r="O778" i="1" s="1"/>
  <c r="L778" i="1"/>
  <c r="M770" i="1"/>
  <c r="O770" i="1" s="1"/>
  <c r="L770" i="1"/>
  <c r="N770" i="1" s="1"/>
  <c r="M762" i="1"/>
  <c r="O762" i="1" s="1"/>
  <c r="L762" i="1"/>
  <c r="M754" i="1"/>
  <c r="O754" i="1" s="1"/>
  <c r="L754" i="1"/>
  <c r="M746" i="1"/>
  <c r="O746" i="1" s="1"/>
  <c r="L746" i="1"/>
  <c r="M738" i="1"/>
  <c r="O738" i="1" s="1"/>
  <c r="L738" i="1"/>
  <c r="N738" i="1" s="1"/>
  <c r="M722" i="1"/>
  <c r="O722" i="1" s="1"/>
  <c r="L722" i="1"/>
  <c r="M714" i="1"/>
  <c r="O714" i="1" s="1"/>
  <c r="L714" i="1"/>
  <c r="N714" i="1" s="1"/>
  <c r="M706" i="1"/>
  <c r="O706" i="1" s="1"/>
  <c r="L706" i="1"/>
  <c r="N706" i="1" s="1"/>
  <c r="M698" i="1"/>
  <c r="O698" i="1" s="1"/>
  <c r="L698" i="1"/>
  <c r="L690" i="1"/>
  <c r="N690" i="1" s="1"/>
  <c r="M690" i="1"/>
  <c r="O690" i="1" s="1"/>
  <c r="M682" i="1"/>
  <c r="O682" i="1" s="1"/>
  <c r="L682" i="1"/>
  <c r="L674" i="1"/>
  <c r="M674" i="1"/>
  <c r="O674" i="1" s="1"/>
  <c r="M666" i="1"/>
  <c r="O666" i="1" s="1"/>
  <c r="L666" i="1"/>
  <c r="N666" i="1" s="1"/>
  <c r="M658" i="1"/>
  <c r="O658" i="1" s="1"/>
  <c r="L658" i="1"/>
  <c r="M650" i="1"/>
  <c r="O650" i="1" s="1"/>
  <c r="L650" i="1"/>
  <c r="L642" i="1"/>
  <c r="N642" i="1" s="1"/>
  <c r="M642" i="1"/>
  <c r="O642" i="1" s="1"/>
  <c r="M634" i="1"/>
  <c r="O634" i="1" s="1"/>
  <c r="L634" i="1"/>
  <c r="N634" i="1" s="1"/>
  <c r="L626" i="1"/>
  <c r="M626" i="1"/>
  <c r="O626" i="1" s="1"/>
  <c r="L618" i="1"/>
  <c r="N618" i="1" s="1"/>
  <c r="M618" i="1"/>
  <c r="O618" i="1" s="1"/>
  <c r="M610" i="1"/>
  <c r="O610" i="1" s="1"/>
  <c r="L610" i="1"/>
  <c r="M602" i="1"/>
  <c r="O602" i="1" s="1"/>
  <c r="L602" i="1"/>
  <c r="N602" i="1" s="1"/>
  <c r="M594" i="1"/>
  <c r="O594" i="1" s="1"/>
  <c r="L594" i="1"/>
  <c r="L586" i="1"/>
  <c r="N586" i="1" s="1"/>
  <c r="M586" i="1"/>
  <c r="O586" i="1" s="1"/>
  <c r="L578" i="1"/>
  <c r="M578" i="1"/>
  <c r="O578" i="1" s="1"/>
  <c r="M570" i="1"/>
  <c r="O570" i="1" s="1"/>
  <c r="L570" i="1"/>
  <c r="N570" i="1" s="1"/>
  <c r="L562" i="1"/>
  <c r="M562" i="1"/>
  <c r="O562" i="1" s="1"/>
  <c r="L554" i="1"/>
  <c r="N554" i="1" s="1"/>
  <c r="M554" i="1"/>
  <c r="O554" i="1" s="1"/>
  <c r="L947" i="1"/>
  <c r="L755" i="1"/>
  <c r="P755" i="1" s="1"/>
  <c r="L730" i="1"/>
  <c r="L743" i="1"/>
  <c r="P743" i="1" s="1"/>
  <c r="L640" i="1"/>
  <c r="L505" i="1"/>
  <c r="P505" i="1" s="1"/>
  <c r="L320" i="1"/>
  <c r="P320" i="1" s="1"/>
  <c r="M801" i="1"/>
  <c r="L801" i="1"/>
  <c r="N801" i="1" s="1"/>
  <c r="M992" i="1"/>
  <c r="L992" i="1"/>
  <c r="N992" i="1" s="1"/>
  <c r="M976" i="1"/>
  <c r="O976" i="1" s="1"/>
  <c r="L976" i="1"/>
  <c r="M960" i="1"/>
  <c r="O960" i="1" s="1"/>
  <c r="L960" i="1"/>
  <c r="N960" i="1" s="1"/>
  <c r="M944" i="1"/>
  <c r="O944" i="1" s="1"/>
  <c r="L944" i="1"/>
  <c r="N944" i="1" s="1"/>
  <c r="M928" i="1"/>
  <c r="O928" i="1" s="1"/>
  <c r="L928" i="1"/>
  <c r="M912" i="1"/>
  <c r="O912" i="1" s="1"/>
  <c r="L912" i="1"/>
  <c r="N912" i="1" s="1"/>
  <c r="M896" i="1"/>
  <c r="O896" i="1" s="1"/>
  <c r="L896" i="1"/>
  <c r="M880" i="1"/>
  <c r="O880" i="1" s="1"/>
  <c r="L880" i="1"/>
  <c r="M864" i="1"/>
  <c r="O864" i="1" s="1"/>
  <c r="L864" i="1"/>
  <c r="N864" i="1" s="1"/>
  <c r="M848" i="1"/>
  <c r="O848" i="1" s="1"/>
  <c r="L848" i="1"/>
  <c r="M832" i="1"/>
  <c r="O832" i="1" s="1"/>
  <c r="L832" i="1"/>
  <c r="N832" i="1" s="1"/>
  <c r="L816" i="1"/>
  <c r="N816" i="1" s="1"/>
  <c r="M816" i="1"/>
  <c r="O816" i="1" s="1"/>
  <c r="M800" i="1"/>
  <c r="O800" i="1" s="1"/>
  <c r="L800" i="1"/>
  <c r="M784" i="1"/>
  <c r="O784" i="1" s="1"/>
  <c r="L784" i="1"/>
  <c r="M768" i="1"/>
  <c r="O768" i="1" s="1"/>
  <c r="L768" i="1"/>
  <c r="M760" i="1"/>
  <c r="O760" i="1" s="1"/>
  <c r="L760" i="1"/>
  <c r="M744" i="1"/>
  <c r="O744" i="1" s="1"/>
  <c r="L744" i="1"/>
  <c r="N744" i="1" s="1"/>
  <c r="M728" i="1"/>
  <c r="O728" i="1" s="1"/>
  <c r="L728" i="1"/>
  <c r="L712" i="1"/>
  <c r="N712" i="1" s="1"/>
  <c r="M712" i="1"/>
  <c r="O712" i="1" s="1"/>
  <c r="L696" i="1"/>
  <c r="N696" i="1" s="1"/>
  <c r="M696" i="1"/>
  <c r="O696" i="1" s="1"/>
  <c r="M680" i="1"/>
  <c r="O680" i="1" s="1"/>
  <c r="L680" i="1"/>
  <c r="N680" i="1" s="1"/>
  <c r="M664" i="1"/>
  <c r="O664" i="1" s="1"/>
  <c r="L664" i="1"/>
  <c r="M656" i="1"/>
  <c r="O656" i="1" s="1"/>
  <c r="L656" i="1"/>
  <c r="N656" i="1" s="1"/>
  <c r="L648" i="1"/>
  <c r="N648" i="1" s="1"/>
  <c r="M648" i="1"/>
  <c r="O648" i="1" s="1"/>
  <c r="M608" i="1"/>
  <c r="O608" i="1" s="1"/>
  <c r="L608" i="1"/>
  <c r="N608" i="1" s="1"/>
  <c r="L544" i="1"/>
  <c r="N544" i="1" s="1"/>
  <c r="M544" i="1"/>
  <c r="O544" i="1" s="1"/>
  <c r="M528" i="1"/>
  <c r="O528" i="1" s="1"/>
  <c r="L528" i="1"/>
  <c r="N528" i="1" s="1"/>
  <c r="M512" i="1"/>
  <c r="O512" i="1" s="1"/>
  <c r="L512" i="1"/>
  <c r="M496" i="1"/>
  <c r="O496" i="1" s="1"/>
  <c r="L496" i="1"/>
  <c r="N496" i="1" s="1"/>
  <c r="L480" i="1"/>
  <c r="N480" i="1" s="1"/>
  <c r="M480" i="1"/>
  <c r="O480" i="1" s="1"/>
  <c r="M464" i="1"/>
  <c r="O464" i="1" s="1"/>
  <c r="L464" i="1"/>
  <c r="M448" i="1"/>
  <c r="O448" i="1" s="1"/>
  <c r="L448" i="1"/>
  <c r="M432" i="1"/>
  <c r="O432" i="1" s="1"/>
  <c r="L432" i="1"/>
  <c r="N432" i="1" s="1"/>
  <c r="M416" i="1"/>
  <c r="O416" i="1" s="1"/>
  <c r="L416" i="1"/>
  <c r="M400" i="1"/>
  <c r="O400" i="1" s="1"/>
  <c r="L400" i="1"/>
  <c r="N400" i="1" s="1"/>
  <c r="M384" i="1"/>
  <c r="O384" i="1" s="1"/>
  <c r="L384" i="1"/>
  <c r="M376" i="1"/>
  <c r="O376" i="1" s="1"/>
  <c r="L376" i="1"/>
  <c r="N376" i="1" s="1"/>
  <c r="M360" i="1"/>
  <c r="O360" i="1" s="1"/>
  <c r="L360" i="1"/>
  <c r="N360" i="1" s="1"/>
  <c r="M352" i="1"/>
  <c r="O352" i="1" s="1"/>
  <c r="L352" i="1"/>
  <c r="N352" i="1" s="1"/>
  <c r="M344" i="1"/>
  <c r="O344" i="1" s="1"/>
  <c r="L344" i="1"/>
  <c r="M336" i="1"/>
  <c r="O336" i="1" s="1"/>
  <c r="L336" i="1"/>
  <c r="N336" i="1" s="1"/>
  <c r="M328" i="1"/>
  <c r="O328" i="1" s="1"/>
  <c r="L328" i="1"/>
  <c r="N328" i="1" s="1"/>
  <c r="M288" i="1"/>
  <c r="O288" i="1" s="1"/>
  <c r="L288" i="1"/>
  <c r="N288" i="1" s="1"/>
  <c r="M280" i="1"/>
  <c r="O280" i="1" s="1"/>
  <c r="L280" i="1"/>
  <c r="M232" i="1"/>
  <c r="O232" i="1" s="1"/>
  <c r="L232" i="1"/>
  <c r="N232" i="1" s="1"/>
  <c r="N200" i="1"/>
  <c r="L248" i="1"/>
  <c r="P248" i="1" s="1"/>
  <c r="M991" i="1"/>
  <c r="O991" i="1" s="1"/>
  <c r="L991" i="1"/>
  <c r="N991" i="1" s="1"/>
  <c r="M983" i="1"/>
  <c r="O983" i="1" s="1"/>
  <c r="L983" i="1"/>
  <c r="M975" i="1"/>
  <c r="O975" i="1" s="1"/>
  <c r="L975" i="1"/>
  <c r="M967" i="1"/>
  <c r="O967" i="1" s="1"/>
  <c r="L967" i="1"/>
  <c r="N967" i="1" s="1"/>
  <c r="M959" i="1"/>
  <c r="O959" i="1" s="1"/>
  <c r="L959" i="1"/>
  <c r="N959" i="1" s="1"/>
  <c r="M951" i="1"/>
  <c r="O951" i="1" s="1"/>
  <c r="L951" i="1"/>
  <c r="M943" i="1"/>
  <c r="O943" i="1" s="1"/>
  <c r="L943" i="1"/>
  <c r="M927" i="1"/>
  <c r="O927" i="1" s="1"/>
  <c r="L927" i="1"/>
  <c r="M919" i="1"/>
  <c r="O919" i="1" s="1"/>
  <c r="L919" i="1"/>
  <c r="M911" i="1"/>
  <c r="O911" i="1" s="1"/>
  <c r="L911" i="1"/>
  <c r="M903" i="1"/>
  <c r="O903" i="1" s="1"/>
  <c r="L903" i="1"/>
  <c r="N903" i="1" s="1"/>
  <c r="M895" i="1"/>
  <c r="O895" i="1" s="1"/>
  <c r="L895" i="1"/>
  <c r="M887" i="1"/>
  <c r="O887" i="1" s="1"/>
  <c r="L887" i="1"/>
  <c r="N887" i="1" s="1"/>
  <c r="M879" i="1"/>
  <c r="O879" i="1" s="1"/>
  <c r="L879" i="1"/>
  <c r="N879" i="1" s="1"/>
  <c r="M863" i="1"/>
  <c r="O863" i="1" s="1"/>
  <c r="L863" i="1"/>
  <c r="M855" i="1"/>
  <c r="O855" i="1" s="1"/>
  <c r="L855" i="1"/>
  <c r="M847" i="1"/>
  <c r="O847" i="1" s="1"/>
  <c r="L847" i="1"/>
  <c r="N847" i="1" s="1"/>
  <c r="M839" i="1"/>
  <c r="O839" i="1" s="1"/>
  <c r="L839" i="1"/>
  <c r="M831" i="1"/>
  <c r="O831" i="1" s="1"/>
  <c r="L831" i="1"/>
  <c r="N831" i="1" s="1"/>
  <c r="M823" i="1"/>
  <c r="O823" i="1" s="1"/>
  <c r="L823" i="1"/>
  <c r="M815" i="1"/>
  <c r="O815" i="1" s="1"/>
  <c r="L815" i="1"/>
  <c r="M799" i="1"/>
  <c r="O799" i="1" s="1"/>
  <c r="L799" i="1"/>
  <c r="M791" i="1"/>
  <c r="O791" i="1" s="1"/>
  <c r="L791" i="1"/>
  <c r="N791" i="1" s="1"/>
  <c r="M783" i="1"/>
  <c r="O783" i="1" s="1"/>
  <c r="L783" i="1"/>
  <c r="M775" i="1"/>
  <c r="O775" i="1" s="1"/>
  <c r="L775" i="1"/>
  <c r="N775" i="1" s="1"/>
  <c r="M767" i="1"/>
  <c r="O767" i="1" s="1"/>
  <c r="L767" i="1"/>
  <c r="N767" i="1" s="1"/>
  <c r="M759" i="1"/>
  <c r="O759" i="1" s="1"/>
  <c r="L759" i="1"/>
  <c r="M751" i="1"/>
  <c r="O751" i="1" s="1"/>
  <c r="L751" i="1"/>
  <c r="M735" i="1"/>
  <c r="O735" i="1" s="1"/>
  <c r="L735" i="1"/>
  <c r="M727" i="1"/>
  <c r="O727" i="1" s="1"/>
  <c r="L727" i="1"/>
  <c r="N727" i="1" s="1"/>
  <c r="M719" i="1"/>
  <c r="O719" i="1" s="1"/>
  <c r="L719" i="1"/>
  <c r="M711" i="1"/>
  <c r="O711" i="1" s="1"/>
  <c r="L711" i="1"/>
  <c r="N711" i="1" s="1"/>
  <c r="M703" i="1"/>
  <c r="O703" i="1" s="1"/>
  <c r="L703" i="1"/>
  <c r="N703" i="1" s="1"/>
  <c r="M695" i="1"/>
  <c r="O695" i="1" s="1"/>
  <c r="L695" i="1"/>
  <c r="N695" i="1" s="1"/>
  <c r="M687" i="1"/>
  <c r="O687" i="1" s="1"/>
  <c r="L687" i="1"/>
  <c r="M671" i="1"/>
  <c r="O671" i="1" s="1"/>
  <c r="L671" i="1"/>
  <c r="N671" i="1" s="1"/>
  <c r="M663" i="1"/>
  <c r="O663" i="1" s="1"/>
  <c r="L663" i="1"/>
  <c r="M655" i="1"/>
  <c r="O655" i="1" s="1"/>
  <c r="L655" i="1"/>
  <c r="N655" i="1" s="1"/>
  <c r="M647" i="1"/>
  <c r="O647" i="1" s="1"/>
  <c r="L647" i="1"/>
  <c r="M639" i="1"/>
  <c r="O639" i="1" s="1"/>
  <c r="L639" i="1"/>
  <c r="M631" i="1"/>
  <c r="O631" i="1" s="1"/>
  <c r="L631" i="1"/>
  <c r="M623" i="1"/>
  <c r="O623" i="1" s="1"/>
  <c r="L623" i="1"/>
  <c r="N623" i="1" s="1"/>
  <c r="M615" i="1"/>
  <c r="O615" i="1" s="1"/>
  <c r="L615" i="1"/>
  <c r="N615" i="1" s="1"/>
  <c r="M607" i="1"/>
  <c r="O607" i="1" s="1"/>
  <c r="L607" i="1"/>
  <c r="L599" i="1"/>
  <c r="N599" i="1" s="1"/>
  <c r="M599" i="1"/>
  <c r="O599" i="1" s="1"/>
  <c r="L591" i="1"/>
  <c r="M591" i="1"/>
  <c r="O591" i="1" s="1"/>
  <c r="M583" i="1"/>
  <c r="O583" i="1" s="1"/>
  <c r="L583" i="1"/>
  <c r="N583" i="1" s="1"/>
  <c r="M575" i="1"/>
  <c r="O575" i="1" s="1"/>
  <c r="L575" i="1"/>
  <c r="M567" i="1"/>
  <c r="O567" i="1" s="1"/>
  <c r="L567" i="1"/>
  <c r="N567" i="1" s="1"/>
  <c r="M559" i="1"/>
  <c r="O559" i="1" s="1"/>
  <c r="L559" i="1"/>
  <c r="M551" i="1"/>
  <c r="O551" i="1" s="1"/>
  <c r="L551" i="1"/>
  <c r="N551" i="1" s="1"/>
  <c r="M543" i="1"/>
  <c r="O543" i="1" s="1"/>
  <c r="L543" i="1"/>
  <c r="N543" i="1" s="1"/>
  <c r="M535" i="1"/>
  <c r="O535" i="1" s="1"/>
  <c r="L535" i="1"/>
  <c r="N535" i="1" s="1"/>
  <c r="M527" i="1"/>
  <c r="O527" i="1" s="1"/>
  <c r="L527" i="1"/>
  <c r="M519" i="1"/>
  <c r="O519" i="1" s="1"/>
  <c r="L519" i="1"/>
  <c r="M511" i="1"/>
  <c r="O511" i="1" s="1"/>
  <c r="L511" i="1"/>
  <c r="M503" i="1"/>
  <c r="O503" i="1" s="1"/>
  <c r="L503" i="1"/>
  <c r="N503" i="1" s="1"/>
  <c r="M495" i="1"/>
  <c r="O495" i="1" s="1"/>
  <c r="L495" i="1"/>
  <c r="M479" i="1"/>
  <c r="O479" i="1" s="1"/>
  <c r="L479" i="1"/>
  <c r="M471" i="1"/>
  <c r="O471" i="1" s="1"/>
  <c r="L471" i="1"/>
  <c r="M463" i="1"/>
  <c r="O463" i="1" s="1"/>
  <c r="L463" i="1"/>
  <c r="M455" i="1"/>
  <c r="O455" i="1" s="1"/>
  <c r="L455" i="1"/>
  <c r="M447" i="1"/>
  <c r="O447" i="1" s="1"/>
  <c r="L447" i="1"/>
  <c r="N447" i="1" s="1"/>
  <c r="M439" i="1"/>
  <c r="O439" i="1" s="1"/>
  <c r="L439" i="1"/>
  <c r="M431" i="1"/>
  <c r="O431" i="1" s="1"/>
  <c r="L431" i="1"/>
  <c r="M423" i="1"/>
  <c r="O423" i="1" s="1"/>
  <c r="L423" i="1"/>
  <c r="M415" i="1"/>
  <c r="O415" i="1" s="1"/>
  <c r="L415" i="1"/>
  <c r="M407" i="1"/>
  <c r="O407" i="1" s="1"/>
  <c r="L407" i="1"/>
  <c r="N407" i="1" s="1"/>
  <c r="M399" i="1"/>
  <c r="O399" i="1" s="1"/>
  <c r="L399" i="1"/>
  <c r="M391" i="1"/>
  <c r="O391" i="1" s="1"/>
  <c r="L391" i="1"/>
  <c r="N391" i="1" s="1"/>
  <c r="M383" i="1"/>
  <c r="O383" i="1" s="1"/>
  <c r="L383" i="1"/>
  <c r="M375" i="1"/>
  <c r="O375" i="1" s="1"/>
  <c r="L375" i="1"/>
  <c r="M367" i="1"/>
  <c r="O367" i="1" s="1"/>
  <c r="L367" i="1"/>
  <c r="M359" i="1"/>
  <c r="O359" i="1" s="1"/>
  <c r="L359" i="1"/>
  <c r="M351" i="1"/>
  <c r="O351" i="1" s="1"/>
  <c r="L351" i="1"/>
  <c r="M343" i="1"/>
  <c r="O343" i="1" s="1"/>
  <c r="L343" i="1"/>
  <c r="M335" i="1"/>
  <c r="O335" i="1" s="1"/>
  <c r="L335" i="1"/>
  <c r="M327" i="1"/>
  <c r="O327" i="1" s="1"/>
  <c r="L327" i="1"/>
  <c r="N327" i="1" s="1"/>
  <c r="M319" i="1"/>
  <c r="O319" i="1" s="1"/>
  <c r="L319" i="1"/>
  <c r="N319" i="1" s="1"/>
  <c r="M311" i="1"/>
  <c r="O311" i="1" s="1"/>
  <c r="L311" i="1"/>
  <c r="M303" i="1"/>
  <c r="O303" i="1" s="1"/>
  <c r="L303" i="1"/>
  <c r="N303" i="1" s="1"/>
  <c r="M295" i="1"/>
  <c r="O295" i="1" s="1"/>
  <c r="L295" i="1"/>
  <c r="M287" i="1"/>
  <c r="O287" i="1" s="1"/>
  <c r="L287" i="1"/>
  <c r="M279" i="1"/>
  <c r="O279" i="1" s="1"/>
  <c r="L279" i="1"/>
  <c r="N279" i="1" s="1"/>
  <c r="M271" i="1"/>
  <c r="O271" i="1" s="1"/>
  <c r="L271" i="1"/>
  <c r="N271" i="1" s="1"/>
  <c r="M263" i="1"/>
  <c r="O263" i="1" s="1"/>
  <c r="L263" i="1"/>
  <c r="M255" i="1"/>
  <c r="O255" i="1" s="1"/>
  <c r="L255" i="1"/>
  <c r="N255" i="1" s="1"/>
  <c r="M247" i="1"/>
  <c r="O247" i="1" s="1"/>
  <c r="L247" i="1"/>
  <c r="M239" i="1"/>
  <c r="O239" i="1" s="1"/>
  <c r="L239" i="1"/>
  <c r="N239" i="1" s="1"/>
  <c r="M231" i="1"/>
  <c r="O231" i="1" s="1"/>
  <c r="L231" i="1"/>
  <c r="M215" i="1"/>
  <c r="O215" i="1" s="1"/>
  <c r="L215" i="1"/>
  <c r="M207" i="1"/>
  <c r="O207" i="1" s="1"/>
  <c r="L207" i="1"/>
  <c r="N207" i="1" s="1"/>
  <c r="M191" i="1"/>
  <c r="O191" i="1" s="1"/>
  <c r="L191" i="1"/>
  <c r="N191" i="1" s="1"/>
  <c r="M183" i="1"/>
  <c r="O183" i="1" s="1"/>
  <c r="L183" i="1"/>
  <c r="M167" i="1"/>
  <c r="O167" i="1" s="1"/>
  <c r="L167" i="1"/>
  <c r="M159" i="1"/>
  <c r="O159" i="1" s="1"/>
  <c r="L159" i="1"/>
  <c r="M151" i="1"/>
  <c r="O151" i="1" s="1"/>
  <c r="L151" i="1"/>
  <c r="M143" i="1"/>
  <c r="L143" i="1"/>
  <c r="N143" i="1" s="1"/>
  <c r="L999" i="1"/>
  <c r="P999" i="1" s="1"/>
  <c r="L897" i="1"/>
  <c r="L223" i="1"/>
  <c r="M1001" i="1"/>
  <c r="O1001" i="1" s="1"/>
  <c r="L1001" i="1"/>
  <c r="M993" i="1"/>
  <c r="O993" i="1" s="1"/>
  <c r="L993" i="1"/>
  <c r="M985" i="1"/>
  <c r="O985" i="1" s="1"/>
  <c r="L985" i="1"/>
  <c r="M977" i="1"/>
  <c r="L977" i="1"/>
  <c r="N977" i="1" s="1"/>
  <c r="M969" i="1"/>
  <c r="O969" i="1" s="1"/>
  <c r="L969" i="1"/>
  <c r="L953" i="1"/>
  <c r="M953" i="1"/>
  <c r="O953" i="1" s="1"/>
  <c r="M945" i="1"/>
  <c r="L945" i="1"/>
  <c r="N945" i="1" s="1"/>
  <c r="L937" i="1"/>
  <c r="N937" i="1" s="1"/>
  <c r="M937" i="1"/>
  <c r="O937" i="1" s="1"/>
  <c r="M929" i="1"/>
  <c r="O929" i="1" s="1"/>
  <c r="L929" i="1"/>
  <c r="M921" i="1"/>
  <c r="O921" i="1" s="1"/>
  <c r="L921" i="1"/>
  <c r="N921" i="1" s="1"/>
  <c r="M913" i="1"/>
  <c r="O913" i="1" s="1"/>
  <c r="L913" i="1"/>
  <c r="N913" i="1" s="1"/>
  <c r="M905" i="1"/>
  <c r="L905" i="1"/>
  <c r="N905" i="1" s="1"/>
  <c r="L889" i="1"/>
  <c r="M889" i="1"/>
  <c r="O889" i="1" s="1"/>
  <c r="M881" i="1"/>
  <c r="O881" i="1" s="1"/>
  <c r="L881" i="1"/>
  <c r="N881" i="1" s="1"/>
  <c r="M873" i="1"/>
  <c r="O873" i="1" s="1"/>
  <c r="L873" i="1"/>
  <c r="N873" i="1" s="1"/>
  <c r="M865" i="1"/>
  <c r="O865" i="1" s="1"/>
  <c r="L865" i="1"/>
  <c r="N865" i="1" s="1"/>
  <c r="M857" i="1"/>
  <c r="O857" i="1" s="1"/>
  <c r="L857" i="1"/>
  <c r="M849" i="1"/>
  <c r="O849" i="1" s="1"/>
  <c r="L849" i="1"/>
  <c r="N849" i="1" s="1"/>
  <c r="M841" i="1"/>
  <c r="O841" i="1" s="1"/>
  <c r="L841" i="1"/>
  <c r="N841" i="1" s="1"/>
  <c r="M825" i="1"/>
  <c r="L825" i="1"/>
  <c r="N825" i="1" s="1"/>
  <c r="M817" i="1"/>
  <c r="O817" i="1" s="1"/>
  <c r="L817" i="1"/>
  <c r="M809" i="1"/>
  <c r="O809" i="1" s="1"/>
  <c r="L809" i="1"/>
  <c r="N809" i="1" s="1"/>
  <c r="M793" i="1"/>
  <c r="L793" i="1"/>
  <c r="N793" i="1" s="1"/>
  <c r="M785" i="1"/>
  <c r="O785" i="1" s="1"/>
  <c r="L785" i="1"/>
  <c r="M777" i="1"/>
  <c r="O777" i="1" s="1"/>
  <c r="L777" i="1"/>
  <c r="N777" i="1" s="1"/>
  <c r="M761" i="1"/>
  <c r="O761" i="1" s="1"/>
  <c r="L761" i="1"/>
  <c r="M753" i="1"/>
  <c r="O753" i="1" s="1"/>
  <c r="L753" i="1"/>
  <c r="N753" i="1" s="1"/>
  <c r="M745" i="1"/>
  <c r="L745" i="1"/>
  <c r="N745" i="1" s="1"/>
  <c r="M737" i="1"/>
  <c r="O737" i="1" s="1"/>
  <c r="L737" i="1"/>
  <c r="N737" i="1" s="1"/>
  <c r="M729" i="1"/>
  <c r="O729" i="1" s="1"/>
  <c r="L729" i="1"/>
  <c r="N729" i="1" s="1"/>
  <c r="M721" i="1"/>
  <c r="L721" i="1"/>
  <c r="N721" i="1" s="1"/>
  <c r="M713" i="1"/>
  <c r="O713" i="1" s="1"/>
  <c r="L713" i="1"/>
  <c r="N713" i="1" s="1"/>
  <c r="M697" i="1"/>
  <c r="O697" i="1" s="1"/>
  <c r="L697" i="1"/>
  <c r="L689" i="1"/>
  <c r="M689" i="1"/>
  <c r="O689" i="1" s="1"/>
  <c r="M681" i="1"/>
  <c r="L681" i="1"/>
  <c r="N681" i="1" s="1"/>
  <c r="M673" i="1"/>
  <c r="L673" i="1"/>
  <c r="N673" i="1" s="1"/>
  <c r="M665" i="1"/>
  <c r="O665" i="1" s="1"/>
  <c r="L665" i="1"/>
  <c r="N665" i="1" s="1"/>
  <c r="M657" i="1"/>
  <c r="O657" i="1" s="1"/>
  <c r="L657" i="1"/>
  <c r="N657" i="1" s="1"/>
  <c r="M649" i="1"/>
  <c r="O649" i="1" s="1"/>
  <c r="L649" i="1"/>
  <c r="N649" i="1" s="1"/>
  <c r="M641" i="1"/>
  <c r="L641" i="1"/>
  <c r="N641" i="1" s="1"/>
  <c r="M633" i="1"/>
  <c r="O633" i="1" s="1"/>
  <c r="L633" i="1"/>
  <c r="M625" i="1"/>
  <c r="O625" i="1" s="1"/>
  <c r="L625" i="1"/>
  <c r="N625" i="1" s="1"/>
  <c r="M617" i="1"/>
  <c r="L617" i="1"/>
  <c r="N617" i="1" s="1"/>
  <c r="M609" i="1"/>
  <c r="O609" i="1" s="1"/>
  <c r="L609" i="1"/>
  <c r="N609" i="1" s="1"/>
  <c r="M601" i="1"/>
  <c r="O601" i="1" s="1"/>
  <c r="L601" i="1"/>
  <c r="M593" i="1"/>
  <c r="O593" i="1" s="1"/>
  <c r="L593" i="1"/>
  <c r="M585" i="1"/>
  <c r="O585" i="1" s="1"/>
  <c r="L585" i="1"/>
  <c r="N585" i="1" s="1"/>
  <c r="M577" i="1"/>
  <c r="L577" i="1"/>
  <c r="N577" i="1" s="1"/>
  <c r="M569" i="1"/>
  <c r="O569" i="1" s="1"/>
  <c r="L569" i="1"/>
  <c r="M561" i="1"/>
  <c r="O561" i="1" s="1"/>
  <c r="L561" i="1"/>
  <c r="N561" i="1" s="1"/>
  <c r="M553" i="1"/>
  <c r="L553" i="1"/>
  <c r="N553" i="1" s="1"/>
  <c r="M545" i="1"/>
  <c r="O545" i="1" s="1"/>
  <c r="L545" i="1"/>
  <c r="N545" i="1" s="1"/>
  <c r="M537" i="1"/>
  <c r="O537" i="1" s="1"/>
  <c r="L537" i="1"/>
  <c r="M529" i="1"/>
  <c r="O529" i="1" s="1"/>
  <c r="L529" i="1"/>
  <c r="M521" i="1"/>
  <c r="L521" i="1"/>
  <c r="N521" i="1" s="1"/>
  <c r="M513" i="1"/>
  <c r="L513" i="1"/>
  <c r="N513" i="1" s="1"/>
  <c r="M497" i="1"/>
  <c r="O497" i="1" s="1"/>
  <c r="L497" i="1"/>
  <c r="N497" i="1" s="1"/>
  <c r="M489" i="1"/>
  <c r="O489" i="1" s="1"/>
  <c r="L489" i="1"/>
  <c r="N489" i="1" s="1"/>
  <c r="M481" i="1"/>
  <c r="L481" i="1"/>
  <c r="N481" i="1" s="1"/>
  <c r="M473" i="1"/>
  <c r="O473" i="1" s="1"/>
  <c r="L473" i="1"/>
  <c r="M457" i="1"/>
  <c r="O457" i="1" s="1"/>
  <c r="L457" i="1"/>
  <c r="M449" i="1"/>
  <c r="O449" i="1" s="1"/>
  <c r="L449" i="1"/>
  <c r="N449" i="1" s="1"/>
  <c r="M441" i="1"/>
  <c r="L441" i="1"/>
  <c r="N441" i="1" s="1"/>
  <c r="M433" i="1"/>
  <c r="L433" i="1"/>
  <c r="N433" i="1" s="1"/>
  <c r="M425" i="1"/>
  <c r="O425" i="1" s="1"/>
  <c r="L425" i="1"/>
  <c r="M417" i="1"/>
  <c r="O417" i="1" s="1"/>
  <c r="L417" i="1"/>
  <c r="N417" i="1" s="1"/>
  <c r="M409" i="1"/>
  <c r="L409" i="1"/>
  <c r="N409" i="1" s="1"/>
  <c r="M401" i="1"/>
  <c r="O401" i="1" s="1"/>
  <c r="L401" i="1"/>
  <c r="N401" i="1" s="1"/>
  <c r="M385" i="1"/>
  <c r="O385" i="1" s="1"/>
  <c r="L385" i="1"/>
  <c r="M377" i="1"/>
  <c r="O377" i="1" s="1"/>
  <c r="L377" i="1"/>
  <c r="M361" i="1"/>
  <c r="O361" i="1" s="1"/>
  <c r="L361" i="1"/>
  <c r="M353" i="1"/>
  <c r="O353" i="1" s="1"/>
  <c r="L353" i="1"/>
  <c r="N353" i="1" s="1"/>
  <c r="M337" i="1"/>
  <c r="O337" i="1" s="1"/>
  <c r="L337" i="1"/>
  <c r="N337" i="1" s="1"/>
  <c r="M329" i="1"/>
  <c r="O329" i="1" s="1"/>
  <c r="L329" i="1"/>
  <c r="M321" i="1"/>
  <c r="O321" i="1" s="1"/>
  <c r="L321" i="1"/>
  <c r="M313" i="1"/>
  <c r="L313" i="1"/>
  <c r="N313" i="1" s="1"/>
  <c r="M305" i="1"/>
  <c r="O305" i="1" s="1"/>
  <c r="L305" i="1"/>
  <c r="M297" i="1"/>
  <c r="O297" i="1" s="1"/>
  <c r="L297" i="1"/>
  <c r="N297" i="1" s="1"/>
  <c r="M289" i="1"/>
  <c r="L289" i="1"/>
  <c r="N289" i="1" s="1"/>
  <c r="M281" i="1"/>
  <c r="L281" i="1"/>
  <c r="N281" i="1" s="1"/>
  <c r="M273" i="1"/>
  <c r="O273" i="1" s="1"/>
  <c r="L273" i="1"/>
  <c r="M265" i="1"/>
  <c r="O265" i="1" s="1"/>
  <c r="L265" i="1"/>
  <c r="M257" i="1"/>
  <c r="O257" i="1" s="1"/>
  <c r="L257" i="1"/>
  <c r="N257" i="1" s="1"/>
  <c r="M249" i="1"/>
  <c r="O249" i="1" s="1"/>
  <c r="L249" i="1"/>
  <c r="N249" i="1" s="1"/>
  <c r="M241" i="1"/>
  <c r="O241" i="1" s="1"/>
  <c r="L241" i="1"/>
  <c r="M233" i="1"/>
  <c r="O233" i="1" s="1"/>
  <c r="L233" i="1"/>
  <c r="M225" i="1"/>
  <c r="O225" i="1" s="1"/>
  <c r="L225" i="1"/>
  <c r="N225" i="1" s="1"/>
  <c r="M217" i="1"/>
  <c r="L217" i="1"/>
  <c r="N217" i="1" s="1"/>
  <c r="M209" i="1"/>
  <c r="O209" i="1" s="1"/>
  <c r="L209" i="1"/>
  <c r="M201" i="1"/>
  <c r="O201" i="1" s="1"/>
  <c r="L201" i="1"/>
  <c r="N201" i="1" s="1"/>
  <c r="M193" i="1"/>
  <c r="O193" i="1" s="1"/>
  <c r="L193" i="1"/>
  <c r="N193" i="1" s="1"/>
  <c r="M185" i="1"/>
  <c r="L185" i="1"/>
  <c r="N185" i="1" s="1"/>
  <c r="M177" i="1"/>
  <c r="O177" i="1" s="1"/>
  <c r="L177" i="1"/>
  <c r="M169" i="1"/>
  <c r="O169" i="1" s="1"/>
  <c r="L169" i="1"/>
  <c r="M161" i="1"/>
  <c r="O161" i="1" s="1"/>
  <c r="L161" i="1"/>
  <c r="M153" i="1"/>
  <c r="L153" i="1"/>
  <c r="N153" i="1" s="1"/>
  <c r="M145" i="1"/>
  <c r="O145" i="1" s="1"/>
  <c r="L145" i="1"/>
  <c r="M137" i="1"/>
  <c r="O137" i="1" s="1"/>
  <c r="L137" i="1"/>
  <c r="N137" i="1" s="1"/>
  <c r="M129" i="1"/>
  <c r="L129" i="1"/>
  <c r="N129" i="1" s="1"/>
  <c r="M121" i="1"/>
  <c r="O121" i="1" s="1"/>
  <c r="L121" i="1"/>
  <c r="N121" i="1" s="1"/>
  <c r="M113" i="1"/>
  <c r="O113" i="1" s="1"/>
  <c r="L113" i="1"/>
  <c r="M105" i="1"/>
  <c r="O105" i="1" s="1"/>
  <c r="L105" i="1"/>
  <c r="L465" i="1"/>
  <c r="N465" i="1" s="1"/>
  <c r="M1000" i="1"/>
  <c r="O1000" i="1" s="1"/>
  <c r="L1000" i="1"/>
  <c r="N1000" i="1" s="1"/>
  <c r="M984" i="1"/>
  <c r="O984" i="1" s="1"/>
  <c r="L984" i="1"/>
  <c r="L968" i="1"/>
  <c r="M968" i="1"/>
  <c r="O968" i="1" s="1"/>
  <c r="M952" i="1"/>
  <c r="O952" i="1" s="1"/>
  <c r="L952" i="1"/>
  <c r="N952" i="1" s="1"/>
  <c r="L936" i="1"/>
  <c r="N936" i="1" s="1"/>
  <c r="M936" i="1"/>
  <c r="O936" i="1" s="1"/>
  <c r="M920" i="1"/>
  <c r="O920" i="1" s="1"/>
  <c r="L920" i="1"/>
  <c r="L904" i="1"/>
  <c r="N904" i="1" s="1"/>
  <c r="M904" i="1"/>
  <c r="O904" i="1" s="1"/>
  <c r="M888" i="1"/>
  <c r="O888" i="1" s="1"/>
  <c r="L888" i="1"/>
  <c r="N888" i="1" s="1"/>
  <c r="L872" i="1"/>
  <c r="M872" i="1"/>
  <c r="O872" i="1" s="1"/>
  <c r="M856" i="1"/>
  <c r="O856" i="1" s="1"/>
  <c r="L856" i="1"/>
  <c r="M840" i="1"/>
  <c r="O840" i="1" s="1"/>
  <c r="L840" i="1"/>
  <c r="M824" i="1"/>
  <c r="O824" i="1" s="1"/>
  <c r="L824" i="1"/>
  <c r="N824" i="1" s="1"/>
  <c r="L808" i="1"/>
  <c r="M808" i="1"/>
  <c r="O808" i="1" s="1"/>
  <c r="L792" i="1"/>
  <c r="M792" i="1"/>
  <c r="O792" i="1" s="1"/>
  <c r="M776" i="1"/>
  <c r="O776" i="1" s="1"/>
  <c r="L776" i="1"/>
  <c r="N776" i="1" s="1"/>
  <c r="L752" i="1"/>
  <c r="M752" i="1"/>
  <c r="O752" i="1" s="1"/>
  <c r="M736" i="1"/>
  <c r="O736" i="1" s="1"/>
  <c r="L736" i="1"/>
  <c r="N736" i="1" s="1"/>
  <c r="M720" i="1"/>
  <c r="O720" i="1" s="1"/>
  <c r="L720" i="1"/>
  <c r="M704" i="1"/>
  <c r="O704" i="1" s="1"/>
  <c r="L704" i="1"/>
  <c r="N704" i="1" s="1"/>
  <c r="M688" i="1"/>
  <c r="O688" i="1" s="1"/>
  <c r="L688" i="1"/>
  <c r="N688" i="1" s="1"/>
  <c r="L672" i="1"/>
  <c r="N672" i="1" s="1"/>
  <c r="M672" i="1"/>
  <c r="O672" i="1" s="1"/>
  <c r="M632" i="1"/>
  <c r="O632" i="1" s="1"/>
  <c r="L632" i="1"/>
  <c r="N632" i="1" s="1"/>
  <c r="M616" i="1"/>
  <c r="O616" i="1" s="1"/>
  <c r="L616" i="1"/>
  <c r="N616" i="1" s="1"/>
  <c r="M600" i="1"/>
  <c r="O600" i="1" s="1"/>
  <c r="L600" i="1"/>
  <c r="N600" i="1" s="1"/>
  <c r="M592" i="1"/>
  <c r="O592" i="1" s="1"/>
  <c r="L592" i="1"/>
  <c r="N592" i="1" s="1"/>
  <c r="M584" i="1"/>
  <c r="O584" i="1" s="1"/>
  <c r="L584" i="1"/>
  <c r="L576" i="1"/>
  <c r="M576" i="1"/>
  <c r="O576" i="1" s="1"/>
  <c r="M568" i="1"/>
  <c r="O568" i="1" s="1"/>
  <c r="L568" i="1"/>
  <c r="N568" i="1" s="1"/>
  <c r="M552" i="1"/>
  <c r="O552" i="1" s="1"/>
  <c r="L552" i="1"/>
  <c r="N552" i="1" s="1"/>
  <c r="M536" i="1"/>
  <c r="O536" i="1" s="1"/>
  <c r="L536" i="1"/>
  <c r="M520" i="1"/>
  <c r="O520" i="1" s="1"/>
  <c r="L520" i="1"/>
  <c r="N520" i="1" s="1"/>
  <c r="M504" i="1"/>
  <c r="O504" i="1" s="1"/>
  <c r="L504" i="1"/>
  <c r="N504" i="1" s="1"/>
  <c r="M488" i="1"/>
  <c r="O488" i="1" s="1"/>
  <c r="L488" i="1"/>
  <c r="N488" i="1" s="1"/>
  <c r="M472" i="1"/>
  <c r="O472" i="1" s="1"/>
  <c r="L472" i="1"/>
  <c r="L456" i="1"/>
  <c r="M456" i="1"/>
  <c r="O456" i="1" s="1"/>
  <c r="M440" i="1"/>
  <c r="O440" i="1" s="1"/>
  <c r="L440" i="1"/>
  <c r="N440" i="1" s="1"/>
  <c r="M424" i="1"/>
  <c r="O424" i="1" s="1"/>
  <c r="L424" i="1"/>
  <c r="N424" i="1" s="1"/>
  <c r="M408" i="1"/>
  <c r="O408" i="1" s="1"/>
  <c r="L408" i="1"/>
  <c r="M392" i="1"/>
  <c r="O392" i="1" s="1"/>
  <c r="L392" i="1"/>
  <c r="N392" i="1" s="1"/>
  <c r="M368" i="1"/>
  <c r="O368" i="1" s="1"/>
  <c r="L368" i="1"/>
  <c r="N368" i="1" s="1"/>
  <c r="M312" i="1"/>
  <c r="O312" i="1" s="1"/>
  <c r="L312" i="1"/>
  <c r="N312" i="1" s="1"/>
  <c r="M304" i="1"/>
  <c r="O304" i="1" s="1"/>
  <c r="L304" i="1"/>
  <c r="N304" i="1" s="1"/>
  <c r="M264" i="1"/>
  <c r="O264" i="1" s="1"/>
  <c r="L264" i="1"/>
  <c r="M256" i="1"/>
  <c r="O256" i="1" s="1"/>
  <c r="L256" i="1"/>
  <c r="N256" i="1" s="1"/>
  <c r="L240" i="1"/>
  <c r="N240" i="1" s="1"/>
  <c r="M240" i="1"/>
  <c r="O240" i="1" s="1"/>
  <c r="L705" i="1"/>
  <c r="N705" i="1" s="1"/>
  <c r="M998" i="1"/>
  <c r="O998" i="1" s="1"/>
  <c r="L998" i="1"/>
  <c r="L990" i="1"/>
  <c r="M990" i="1"/>
  <c r="O990" i="1" s="1"/>
  <c r="M982" i="1"/>
  <c r="O982" i="1" s="1"/>
  <c r="L982" i="1"/>
  <c r="M974" i="1"/>
  <c r="O974" i="1" s="1"/>
  <c r="L974" i="1"/>
  <c r="M966" i="1"/>
  <c r="L966" i="1"/>
  <c r="N966" i="1" s="1"/>
  <c r="L958" i="1"/>
  <c r="M958" i="1"/>
  <c r="O958" i="1" s="1"/>
  <c r="L950" i="1"/>
  <c r="M950" i="1"/>
  <c r="O950" i="1" s="1"/>
  <c r="M942" i="1"/>
  <c r="O942" i="1" s="1"/>
  <c r="L942" i="1"/>
  <c r="N942" i="1" s="1"/>
  <c r="L934" i="1"/>
  <c r="M934" i="1"/>
  <c r="O934" i="1" s="1"/>
  <c r="M926" i="1"/>
  <c r="O926" i="1" s="1"/>
  <c r="L926" i="1"/>
  <c r="L918" i="1"/>
  <c r="M918" i="1"/>
  <c r="O918" i="1" s="1"/>
  <c r="M910" i="1"/>
  <c r="O910" i="1" s="1"/>
  <c r="L910" i="1"/>
  <c r="M902" i="1"/>
  <c r="O902" i="1" s="1"/>
  <c r="L902" i="1"/>
  <c r="M894" i="1"/>
  <c r="O894" i="1" s="1"/>
  <c r="L894" i="1"/>
  <c r="L886" i="1"/>
  <c r="M886" i="1"/>
  <c r="O886" i="1" s="1"/>
  <c r="M878" i="1"/>
  <c r="O878" i="1" s="1"/>
  <c r="L878" i="1"/>
  <c r="L870" i="1"/>
  <c r="N870" i="1" s="1"/>
  <c r="M870" i="1"/>
  <c r="O870" i="1" s="1"/>
  <c r="M862" i="1"/>
  <c r="O862" i="1" s="1"/>
  <c r="L862" i="1"/>
  <c r="L854" i="1"/>
  <c r="M854" i="1"/>
  <c r="O854" i="1" s="1"/>
  <c r="M846" i="1"/>
  <c r="O846" i="1" s="1"/>
  <c r="L846" i="1"/>
  <c r="M838" i="1"/>
  <c r="O838" i="1" s="1"/>
  <c r="L838" i="1"/>
  <c r="M830" i="1"/>
  <c r="O830" i="1" s="1"/>
  <c r="L830" i="1"/>
  <c r="L822" i="1"/>
  <c r="M822" i="1"/>
  <c r="O822" i="1" s="1"/>
  <c r="M814" i="1"/>
  <c r="O814" i="1" s="1"/>
  <c r="L814" i="1"/>
  <c r="L806" i="1"/>
  <c r="M806" i="1"/>
  <c r="O806" i="1" s="1"/>
  <c r="M798" i="1"/>
  <c r="O798" i="1" s="1"/>
  <c r="L798" i="1"/>
  <c r="L790" i="1"/>
  <c r="M790" i="1"/>
  <c r="O790" i="1" s="1"/>
  <c r="M782" i="1"/>
  <c r="O782" i="1" s="1"/>
  <c r="L782" i="1"/>
  <c r="N782" i="1" s="1"/>
  <c r="L774" i="1"/>
  <c r="M774" i="1"/>
  <c r="O774" i="1" s="1"/>
  <c r="M766" i="1"/>
  <c r="O766" i="1" s="1"/>
  <c r="L766" i="1"/>
  <c r="M758" i="1"/>
  <c r="O758" i="1" s="1"/>
  <c r="L758" i="1"/>
  <c r="M750" i="1"/>
  <c r="O750" i="1" s="1"/>
  <c r="L750" i="1"/>
  <c r="L742" i="1"/>
  <c r="M742" i="1"/>
  <c r="O742" i="1" s="1"/>
  <c r="M734" i="1"/>
  <c r="O734" i="1" s="1"/>
  <c r="L734" i="1"/>
  <c r="L726" i="1"/>
  <c r="M726" i="1"/>
  <c r="O726" i="1" s="1"/>
  <c r="M718" i="1"/>
  <c r="O718" i="1" s="1"/>
  <c r="L718" i="1"/>
  <c r="M710" i="1"/>
  <c r="O710" i="1" s="1"/>
  <c r="L710" i="1"/>
  <c r="M702" i="1"/>
  <c r="O702" i="1" s="1"/>
  <c r="L702" i="1"/>
  <c r="M694" i="1"/>
  <c r="O694" i="1" s="1"/>
  <c r="L694" i="1"/>
  <c r="M686" i="1"/>
  <c r="O686" i="1" s="1"/>
  <c r="L686" i="1"/>
  <c r="L678" i="1"/>
  <c r="N678" i="1" s="1"/>
  <c r="M678" i="1"/>
  <c r="O678" i="1" s="1"/>
  <c r="M670" i="1"/>
  <c r="O670" i="1" s="1"/>
  <c r="L670" i="1"/>
  <c r="M662" i="1"/>
  <c r="O662" i="1" s="1"/>
  <c r="L662" i="1"/>
  <c r="L654" i="1"/>
  <c r="M654" i="1"/>
  <c r="O654" i="1" s="1"/>
  <c r="M646" i="1"/>
  <c r="O646" i="1" s="1"/>
  <c r="L646" i="1"/>
  <c r="M638" i="1"/>
  <c r="O638" i="1" s="1"/>
  <c r="L638" i="1"/>
  <c r="L630" i="1"/>
  <c r="N630" i="1" s="1"/>
  <c r="M630" i="1"/>
  <c r="O630" i="1" s="1"/>
  <c r="M622" i="1"/>
  <c r="O622" i="1" s="1"/>
  <c r="L622" i="1"/>
  <c r="M614" i="1"/>
  <c r="O614" i="1" s="1"/>
  <c r="L614" i="1"/>
  <c r="M606" i="1"/>
  <c r="O606" i="1" s="1"/>
  <c r="L606" i="1"/>
  <c r="M598" i="1"/>
  <c r="O598" i="1" s="1"/>
  <c r="L598" i="1"/>
  <c r="L590" i="1"/>
  <c r="M590" i="1"/>
  <c r="O590" i="1" s="1"/>
  <c r="L582" i="1"/>
  <c r="M582" i="1"/>
  <c r="O582" i="1" s="1"/>
  <c r="M574" i="1"/>
  <c r="O574" i="1" s="1"/>
  <c r="L574" i="1"/>
  <c r="M566" i="1"/>
  <c r="O566" i="1" s="1"/>
  <c r="L566" i="1"/>
  <c r="M558" i="1"/>
  <c r="O558" i="1" s="1"/>
  <c r="L558" i="1"/>
  <c r="M550" i="1"/>
  <c r="O550" i="1" s="1"/>
  <c r="L550" i="1"/>
  <c r="M534" i="1"/>
  <c r="O534" i="1" s="1"/>
  <c r="L534" i="1"/>
  <c r="M526" i="1"/>
  <c r="O526" i="1" s="1"/>
  <c r="L526" i="1"/>
  <c r="M518" i="1"/>
  <c r="O518" i="1" s="1"/>
  <c r="L518" i="1"/>
  <c r="M510" i="1"/>
  <c r="O510" i="1" s="1"/>
  <c r="L510" i="1"/>
  <c r="M502" i="1"/>
  <c r="O502" i="1" s="1"/>
  <c r="L502" i="1"/>
  <c r="M494" i="1"/>
  <c r="O494" i="1" s="1"/>
  <c r="L494" i="1"/>
  <c r="M486" i="1"/>
  <c r="O486" i="1" s="1"/>
  <c r="L486" i="1"/>
  <c r="M478" i="1"/>
  <c r="O478" i="1" s="1"/>
  <c r="L478" i="1"/>
  <c r="L470" i="1"/>
  <c r="M470" i="1"/>
  <c r="O470" i="1" s="1"/>
  <c r="M462" i="1"/>
  <c r="O462" i="1" s="1"/>
  <c r="L462" i="1"/>
  <c r="L454" i="1"/>
  <c r="M454" i="1"/>
  <c r="O454" i="1" s="1"/>
  <c r="M446" i="1"/>
  <c r="O446" i="1" s="1"/>
  <c r="L446" i="1"/>
  <c r="L438" i="1"/>
  <c r="M438" i="1"/>
  <c r="O438" i="1" s="1"/>
  <c r="M430" i="1"/>
  <c r="O430" i="1" s="1"/>
  <c r="L430" i="1"/>
  <c r="L422" i="1"/>
  <c r="N422" i="1" s="1"/>
  <c r="M422" i="1"/>
  <c r="O422" i="1" s="1"/>
  <c r="M414" i="1"/>
  <c r="O414" i="1" s="1"/>
  <c r="L414" i="1"/>
  <c r="M406" i="1"/>
  <c r="O406" i="1" s="1"/>
  <c r="L406" i="1"/>
  <c r="M398" i="1"/>
  <c r="O398" i="1" s="1"/>
  <c r="L398" i="1"/>
  <c r="M390" i="1"/>
  <c r="O390" i="1" s="1"/>
  <c r="L390" i="1"/>
  <c r="M382" i="1"/>
  <c r="O382" i="1" s="1"/>
  <c r="L382" i="1"/>
  <c r="L374" i="1"/>
  <c r="M374" i="1"/>
  <c r="O374" i="1" s="1"/>
  <c r="M366" i="1"/>
  <c r="O366" i="1" s="1"/>
  <c r="L366" i="1"/>
  <c r="L358" i="1"/>
  <c r="M358" i="1"/>
  <c r="O358" i="1" s="1"/>
  <c r="M350" i="1"/>
  <c r="O350" i="1" s="1"/>
  <c r="L350" i="1"/>
  <c r="M342" i="1"/>
  <c r="O342" i="1" s="1"/>
  <c r="L342" i="1"/>
  <c r="M334" i="1"/>
  <c r="O334" i="1" s="1"/>
  <c r="L334" i="1"/>
  <c r="M326" i="1"/>
  <c r="O326" i="1" s="1"/>
  <c r="L326" i="1"/>
  <c r="M318" i="1"/>
  <c r="O318" i="1" s="1"/>
  <c r="L318" i="1"/>
  <c r="M310" i="1"/>
  <c r="O310" i="1" s="1"/>
  <c r="L310" i="1"/>
  <c r="M302" i="1"/>
  <c r="O302" i="1" s="1"/>
  <c r="L302" i="1"/>
  <c r="M294" i="1"/>
  <c r="O294" i="1" s="1"/>
  <c r="L294" i="1"/>
  <c r="M286" i="1"/>
  <c r="L286" i="1"/>
  <c r="N286" i="1" s="1"/>
  <c r="M278" i="1"/>
  <c r="O278" i="1" s="1"/>
  <c r="L278" i="1"/>
  <c r="M270" i="1"/>
  <c r="O270" i="1" s="1"/>
  <c r="L270" i="1"/>
  <c r="M262" i="1"/>
  <c r="O262" i="1" s="1"/>
  <c r="L262" i="1"/>
  <c r="M254" i="1"/>
  <c r="O254" i="1" s="1"/>
  <c r="L254" i="1"/>
  <c r="M246" i="1"/>
  <c r="O246" i="1" s="1"/>
  <c r="L246" i="1"/>
  <c r="M238" i="1"/>
  <c r="O238" i="1" s="1"/>
  <c r="L238" i="1"/>
  <c r="M230" i="1"/>
  <c r="O230" i="1" s="1"/>
  <c r="L230" i="1"/>
  <c r="M222" i="1"/>
  <c r="O222" i="1" s="1"/>
  <c r="L222" i="1"/>
  <c r="M214" i="1"/>
  <c r="O214" i="1" s="1"/>
  <c r="L214" i="1"/>
  <c r="M206" i="1"/>
  <c r="O206" i="1" s="1"/>
  <c r="L206" i="1"/>
  <c r="M198" i="1"/>
  <c r="O198" i="1" s="1"/>
  <c r="L198" i="1"/>
  <c r="M190" i="1"/>
  <c r="O190" i="1" s="1"/>
  <c r="L190" i="1"/>
  <c r="M182" i="1"/>
  <c r="O182" i="1" s="1"/>
  <c r="L182" i="1"/>
  <c r="M174" i="1"/>
  <c r="O174" i="1" s="1"/>
  <c r="L174" i="1"/>
  <c r="M166" i="1"/>
  <c r="O166" i="1" s="1"/>
  <c r="L166" i="1"/>
  <c r="M158" i="1"/>
  <c r="O158" i="1" s="1"/>
  <c r="L158" i="1"/>
  <c r="M150" i="1"/>
  <c r="O150" i="1" s="1"/>
  <c r="L150" i="1"/>
  <c r="M142" i="1"/>
  <c r="O142" i="1" s="1"/>
  <c r="L142" i="1"/>
  <c r="M134" i="1"/>
  <c r="O134" i="1" s="1"/>
  <c r="L134" i="1"/>
  <c r="M126" i="1"/>
  <c r="O126" i="1" s="1"/>
  <c r="L126" i="1"/>
  <c r="M118" i="1"/>
  <c r="O118" i="1" s="1"/>
  <c r="L118" i="1"/>
  <c r="M110" i="1"/>
  <c r="O110" i="1" s="1"/>
  <c r="L110" i="1"/>
  <c r="M102" i="1"/>
  <c r="O102" i="1" s="1"/>
  <c r="L102" i="1"/>
  <c r="M94" i="1"/>
  <c r="O94" i="1" s="1"/>
  <c r="L94" i="1"/>
  <c r="N94" i="1" s="1"/>
  <c r="M86" i="1"/>
  <c r="O86" i="1" s="1"/>
  <c r="L86" i="1"/>
  <c r="M78" i="1"/>
  <c r="O78" i="1" s="1"/>
  <c r="L78" i="1"/>
  <c r="M70" i="1"/>
  <c r="O70" i="1" s="1"/>
  <c r="L70" i="1"/>
  <c r="M62" i="1"/>
  <c r="O62" i="1" s="1"/>
  <c r="L62" i="1"/>
  <c r="M54" i="1"/>
  <c r="O54" i="1" s="1"/>
  <c r="L54" i="1"/>
  <c r="M46" i="1"/>
  <c r="O46" i="1" s="1"/>
  <c r="L46" i="1"/>
  <c r="M38" i="1"/>
  <c r="O38" i="1" s="1"/>
  <c r="L38" i="1"/>
  <c r="M30" i="1"/>
  <c r="O30" i="1" s="1"/>
  <c r="L30" i="1"/>
  <c r="M22" i="1"/>
  <c r="O22" i="1" s="1"/>
  <c r="L22" i="1"/>
  <c r="M14" i="1"/>
  <c r="O14" i="1" s="1"/>
  <c r="L14" i="1"/>
  <c r="M6" i="1"/>
  <c r="O6" i="1" s="1"/>
  <c r="L6" i="1"/>
  <c r="L679" i="1"/>
  <c r="L560" i="1"/>
  <c r="L393" i="1"/>
  <c r="L199" i="1"/>
  <c r="N199" i="1" s="1"/>
  <c r="L871" i="1"/>
  <c r="P871" i="1" s="1"/>
  <c r="L769" i="1"/>
  <c r="L542" i="1"/>
  <c r="L369" i="1"/>
  <c r="P369" i="1" s="1"/>
  <c r="L345" i="1"/>
  <c r="L175" i="1"/>
  <c r="M216" i="1"/>
  <c r="O216" i="1" s="1"/>
  <c r="L216" i="1"/>
  <c r="M192" i="1"/>
  <c r="O192" i="1" s="1"/>
  <c r="L192" i="1"/>
  <c r="N192" i="1" s="1"/>
  <c r="M168" i="1"/>
  <c r="O168" i="1" s="1"/>
  <c r="L168" i="1"/>
  <c r="M144" i="1"/>
  <c r="O144" i="1" s="1"/>
  <c r="L144" i="1"/>
  <c r="N144" i="1" s="1"/>
  <c r="M128" i="1"/>
  <c r="O128" i="1" s="1"/>
  <c r="L128" i="1"/>
  <c r="M120" i="1"/>
  <c r="O120" i="1" s="1"/>
  <c r="L120" i="1"/>
  <c r="N120" i="1" s="1"/>
  <c r="M104" i="1"/>
  <c r="O104" i="1" s="1"/>
  <c r="L104" i="1"/>
  <c r="M88" i="1"/>
  <c r="O88" i="1" s="1"/>
  <c r="L88" i="1"/>
  <c r="M80" i="1"/>
  <c r="O80" i="1" s="1"/>
  <c r="L80" i="1"/>
  <c r="N80" i="1" s="1"/>
  <c r="L988" i="1"/>
  <c r="L924" i="1"/>
  <c r="N924" i="1" s="1"/>
  <c r="L860" i="1"/>
  <c r="L796" i="1"/>
  <c r="L732" i="1"/>
  <c r="L668" i="1"/>
  <c r="P668" i="1" s="1"/>
  <c r="L629" i="1"/>
  <c r="L549" i="1"/>
  <c r="L452" i="1"/>
  <c r="L208" i="1"/>
  <c r="P208" i="1" s="1"/>
  <c r="L184" i="1"/>
  <c r="P184" i="1" s="1"/>
  <c r="L135" i="1"/>
  <c r="P135" i="1" s="1"/>
  <c r="L108" i="1"/>
  <c r="N108" i="1" s="1"/>
  <c r="L77" i="1"/>
  <c r="P77" i="1" s="1"/>
  <c r="L49" i="1"/>
  <c r="N49" i="1" s="1"/>
  <c r="M900" i="1"/>
  <c r="O900" i="1" s="1"/>
  <c r="M749" i="1"/>
  <c r="M322" i="1"/>
  <c r="M200" i="1"/>
  <c r="O200" i="1" s="1"/>
  <c r="M74" i="1"/>
  <c r="L948" i="1"/>
  <c r="N948" i="1" s="1"/>
  <c r="L884" i="1"/>
  <c r="P884" i="1" s="1"/>
  <c r="L820" i="1"/>
  <c r="N820" i="1" s="1"/>
  <c r="L756" i="1"/>
  <c r="L692" i="1"/>
  <c r="L613" i="1"/>
  <c r="L597" i="1"/>
  <c r="L580" i="1"/>
  <c r="N580" i="1" s="1"/>
  <c r="L525" i="1"/>
  <c r="L444" i="1"/>
  <c r="P444" i="1" s="1"/>
  <c r="L420" i="1"/>
  <c r="P420" i="1" s="1"/>
  <c r="L224" i="1"/>
  <c r="P224" i="1" s="1"/>
  <c r="M845" i="1"/>
  <c r="M733" i="1"/>
  <c r="M628" i="1"/>
  <c r="M396" i="1"/>
  <c r="M290" i="1"/>
  <c r="O290" i="1" s="1"/>
  <c r="M188" i="1"/>
  <c r="O188" i="1" s="1"/>
  <c r="M461" i="1"/>
  <c r="M156" i="1"/>
  <c r="L85" i="1"/>
  <c r="N85" i="1" s="1"/>
  <c r="M85" i="1"/>
  <c r="O85" i="1" s="1"/>
  <c r="M61" i="1"/>
  <c r="O61" i="1" s="1"/>
  <c r="L61" i="1"/>
  <c r="L53" i="1"/>
  <c r="M53" i="1"/>
  <c r="O53" i="1" s="1"/>
  <c r="M45" i="1"/>
  <c r="O45" i="1" s="1"/>
  <c r="L45" i="1"/>
  <c r="M29" i="1"/>
  <c r="O29" i="1" s="1"/>
  <c r="L29" i="1"/>
  <c r="L13" i="1"/>
  <c r="M13" i="1"/>
  <c r="O13" i="1" s="1"/>
  <c r="L996" i="1"/>
  <c r="P996" i="1" s="1"/>
  <c r="L932" i="1"/>
  <c r="P932" i="1" s="1"/>
  <c r="L868" i="1"/>
  <c r="L804" i="1"/>
  <c r="L740" i="1"/>
  <c r="L676" i="1"/>
  <c r="P676" i="1" s="1"/>
  <c r="L541" i="1"/>
  <c r="L485" i="1"/>
  <c r="P485" i="1" s="1"/>
  <c r="L245" i="1"/>
  <c r="L221" i="1"/>
  <c r="L197" i="1"/>
  <c r="L173" i="1"/>
  <c r="P173" i="1" s="1"/>
  <c r="L148" i="1"/>
  <c r="P148" i="1" s="1"/>
  <c r="L124" i="1"/>
  <c r="P124" i="1" s="1"/>
  <c r="L96" i="1"/>
  <c r="L37" i="1"/>
  <c r="P37" i="1" s="1"/>
  <c r="M885" i="1"/>
  <c r="M828" i="1"/>
  <c r="O828" i="1" s="1"/>
  <c r="M773" i="1"/>
  <c r="O773" i="1" s="1"/>
  <c r="M546" i="1"/>
  <c r="M460" i="1"/>
  <c r="O460" i="1" s="1"/>
  <c r="M277" i="1"/>
  <c r="O277" i="1" s="1"/>
  <c r="M155" i="1"/>
  <c r="M901" i="1"/>
  <c r="O901" i="1" s="1"/>
  <c r="L901" i="1"/>
  <c r="M893" i="1"/>
  <c r="O893" i="1" s="1"/>
  <c r="L893" i="1"/>
  <c r="L877" i="1"/>
  <c r="N877" i="1" s="1"/>
  <c r="M877" i="1"/>
  <c r="O877" i="1" s="1"/>
  <c r="L861" i="1"/>
  <c r="M861" i="1"/>
  <c r="O861" i="1" s="1"/>
  <c r="M853" i="1"/>
  <c r="O853" i="1" s="1"/>
  <c r="L853" i="1"/>
  <c r="N853" i="1" s="1"/>
  <c r="M837" i="1"/>
  <c r="O837" i="1" s="1"/>
  <c r="L837" i="1"/>
  <c r="N837" i="1" s="1"/>
  <c r="M829" i="1"/>
  <c r="O829" i="1" s="1"/>
  <c r="L829" i="1"/>
  <c r="M821" i="1"/>
  <c r="O821" i="1" s="1"/>
  <c r="L821" i="1"/>
  <c r="M813" i="1"/>
  <c r="O813" i="1" s="1"/>
  <c r="L813" i="1"/>
  <c r="N813" i="1" s="1"/>
  <c r="L805" i="1"/>
  <c r="M805" i="1"/>
  <c r="O805" i="1" s="1"/>
  <c r="M797" i="1"/>
  <c r="O797" i="1" s="1"/>
  <c r="L797" i="1"/>
  <c r="M789" i="1"/>
  <c r="O789" i="1" s="1"/>
  <c r="L789" i="1"/>
  <c r="N789" i="1" s="1"/>
  <c r="L781" i="1"/>
  <c r="N781" i="1" s="1"/>
  <c r="M781" i="1"/>
  <c r="O781" i="1" s="1"/>
  <c r="N773" i="1"/>
  <c r="L765" i="1"/>
  <c r="N765" i="1" s="1"/>
  <c r="M765" i="1"/>
  <c r="O765" i="1" s="1"/>
  <c r="M757" i="1"/>
  <c r="O757" i="1" s="1"/>
  <c r="L757" i="1"/>
  <c r="L741" i="1"/>
  <c r="N741" i="1" s="1"/>
  <c r="M741" i="1"/>
  <c r="O741" i="1" s="1"/>
  <c r="M725" i="1"/>
  <c r="O725" i="1" s="1"/>
  <c r="L725" i="1"/>
  <c r="L717" i="1"/>
  <c r="M717" i="1"/>
  <c r="O717" i="1" s="1"/>
  <c r="L701" i="1"/>
  <c r="M701" i="1"/>
  <c r="O701" i="1" s="1"/>
  <c r="M693" i="1"/>
  <c r="O693" i="1" s="1"/>
  <c r="L693" i="1"/>
  <c r="L685" i="1"/>
  <c r="M685" i="1"/>
  <c r="O685" i="1" s="1"/>
  <c r="M677" i="1"/>
  <c r="O677" i="1" s="1"/>
  <c r="L677" i="1"/>
  <c r="M669" i="1"/>
  <c r="O669" i="1" s="1"/>
  <c r="L669" i="1"/>
  <c r="M661" i="1"/>
  <c r="O661" i="1" s="1"/>
  <c r="L661" i="1"/>
  <c r="M645" i="1"/>
  <c r="O645" i="1" s="1"/>
  <c r="L645" i="1"/>
  <c r="N645" i="1" s="1"/>
  <c r="M637" i="1"/>
  <c r="O637" i="1" s="1"/>
  <c r="L637" i="1"/>
  <c r="M621" i="1"/>
  <c r="O621" i="1" s="1"/>
  <c r="L621" i="1"/>
  <c r="N621" i="1" s="1"/>
  <c r="M581" i="1"/>
  <c r="O581" i="1" s="1"/>
  <c r="L581" i="1"/>
  <c r="N581" i="1" s="1"/>
  <c r="M573" i="1"/>
  <c r="O573" i="1" s="1"/>
  <c r="L573" i="1"/>
  <c r="N573" i="1" s="1"/>
  <c r="M565" i="1"/>
  <c r="O565" i="1" s="1"/>
  <c r="L565" i="1"/>
  <c r="M557" i="1"/>
  <c r="O557" i="1" s="1"/>
  <c r="L557" i="1"/>
  <c r="M517" i="1"/>
  <c r="O517" i="1" s="1"/>
  <c r="L517" i="1"/>
  <c r="M509" i="1"/>
  <c r="O509" i="1" s="1"/>
  <c r="L509" i="1"/>
  <c r="N509" i="1" s="1"/>
  <c r="M501" i="1"/>
  <c r="O501" i="1" s="1"/>
  <c r="L501" i="1"/>
  <c r="M469" i="1"/>
  <c r="O469" i="1" s="1"/>
  <c r="L469" i="1"/>
  <c r="L445" i="1"/>
  <c r="M445" i="1"/>
  <c r="O445" i="1" s="1"/>
  <c r="L437" i="1"/>
  <c r="N437" i="1" s="1"/>
  <c r="M437" i="1"/>
  <c r="O437" i="1" s="1"/>
  <c r="M421" i="1"/>
  <c r="O421" i="1" s="1"/>
  <c r="L421" i="1"/>
  <c r="M413" i="1"/>
  <c r="O413" i="1" s="1"/>
  <c r="L413" i="1"/>
  <c r="M397" i="1"/>
  <c r="O397" i="1" s="1"/>
  <c r="L397" i="1"/>
  <c r="M389" i="1"/>
  <c r="O389" i="1" s="1"/>
  <c r="L389" i="1"/>
  <c r="N389" i="1" s="1"/>
  <c r="M373" i="1"/>
  <c r="O373" i="1" s="1"/>
  <c r="L373" i="1"/>
  <c r="M365" i="1"/>
  <c r="O365" i="1" s="1"/>
  <c r="L365" i="1"/>
  <c r="M349" i="1"/>
  <c r="O349" i="1" s="1"/>
  <c r="L349" i="1"/>
  <c r="N349" i="1" s="1"/>
  <c r="M325" i="1"/>
  <c r="O325" i="1" s="1"/>
  <c r="L325" i="1"/>
  <c r="M301" i="1"/>
  <c r="O301" i="1" s="1"/>
  <c r="L301" i="1"/>
  <c r="M253" i="1"/>
  <c r="O253" i="1" s="1"/>
  <c r="L253" i="1"/>
  <c r="M229" i="1"/>
  <c r="O229" i="1" s="1"/>
  <c r="L229" i="1"/>
  <c r="M213" i="1"/>
  <c r="O213" i="1" s="1"/>
  <c r="L213" i="1"/>
  <c r="M205" i="1"/>
  <c r="O205" i="1" s="1"/>
  <c r="L205" i="1"/>
  <c r="M189" i="1"/>
  <c r="O189" i="1" s="1"/>
  <c r="L189" i="1"/>
  <c r="M181" i="1"/>
  <c r="O181" i="1" s="1"/>
  <c r="L181" i="1"/>
  <c r="N181" i="1" s="1"/>
  <c r="M165" i="1"/>
  <c r="O165" i="1" s="1"/>
  <c r="L165" i="1"/>
  <c r="M157" i="1"/>
  <c r="O157" i="1" s="1"/>
  <c r="L157" i="1"/>
  <c r="M141" i="1"/>
  <c r="O141" i="1" s="1"/>
  <c r="L141" i="1"/>
  <c r="M133" i="1"/>
  <c r="O133" i="1" s="1"/>
  <c r="L133" i="1"/>
  <c r="N133" i="1" s="1"/>
  <c r="L117" i="1"/>
  <c r="M117" i="1"/>
  <c r="O117" i="1" s="1"/>
  <c r="M101" i="1"/>
  <c r="O101" i="1" s="1"/>
  <c r="L101" i="1"/>
  <c r="M636" i="1"/>
  <c r="O636" i="1" s="1"/>
  <c r="L636" i="1"/>
  <c r="L612" i="1"/>
  <c r="N612" i="1" s="1"/>
  <c r="M612" i="1"/>
  <c r="O612" i="1" s="1"/>
  <c r="M572" i="1"/>
  <c r="O572" i="1" s="1"/>
  <c r="L572" i="1"/>
  <c r="M564" i="1"/>
  <c r="O564" i="1" s="1"/>
  <c r="L564" i="1"/>
  <c r="N564" i="1" s="1"/>
  <c r="M556" i="1"/>
  <c r="O556" i="1" s="1"/>
  <c r="L556" i="1"/>
  <c r="M548" i="1"/>
  <c r="O548" i="1" s="1"/>
  <c r="L548" i="1"/>
  <c r="L508" i="1"/>
  <c r="M508" i="1"/>
  <c r="O508" i="1" s="1"/>
  <c r="M500" i="1"/>
  <c r="O500" i="1" s="1"/>
  <c r="L500" i="1"/>
  <c r="N500" i="1" s="1"/>
  <c r="M492" i="1"/>
  <c r="L492" i="1"/>
  <c r="N492" i="1" s="1"/>
  <c r="M468" i="1"/>
  <c r="O468" i="1" s="1"/>
  <c r="L468" i="1"/>
  <c r="M436" i="1"/>
  <c r="O436" i="1" s="1"/>
  <c r="L436" i="1"/>
  <c r="N436" i="1" s="1"/>
  <c r="M412" i="1"/>
  <c r="O412" i="1" s="1"/>
  <c r="L412" i="1"/>
  <c r="M388" i="1"/>
  <c r="O388" i="1" s="1"/>
  <c r="L388" i="1"/>
  <c r="N388" i="1" s="1"/>
  <c r="M372" i="1"/>
  <c r="O372" i="1" s="1"/>
  <c r="L372" i="1"/>
  <c r="M364" i="1"/>
  <c r="O364" i="1" s="1"/>
  <c r="L364" i="1"/>
  <c r="N364" i="1" s="1"/>
  <c r="M348" i="1"/>
  <c r="O348" i="1" s="1"/>
  <c r="L348" i="1"/>
  <c r="N348" i="1" s="1"/>
  <c r="L340" i="1"/>
  <c r="N340" i="1" s="1"/>
  <c r="M340" i="1"/>
  <c r="O340" i="1" s="1"/>
  <c r="M332" i="1"/>
  <c r="O332" i="1" s="1"/>
  <c r="L332" i="1"/>
  <c r="M324" i="1"/>
  <c r="O324" i="1" s="1"/>
  <c r="L324" i="1"/>
  <c r="N324" i="1" s="1"/>
  <c r="M316" i="1"/>
  <c r="L316" i="1"/>
  <c r="N316" i="1" s="1"/>
  <c r="L300" i="1"/>
  <c r="N300" i="1" s="1"/>
  <c r="M300" i="1"/>
  <c r="O300" i="1" s="1"/>
  <c r="M292" i="1"/>
  <c r="O292" i="1" s="1"/>
  <c r="L292" i="1"/>
  <c r="L276" i="1"/>
  <c r="M276" i="1"/>
  <c r="O276" i="1" s="1"/>
  <c r="M268" i="1"/>
  <c r="O268" i="1" s="1"/>
  <c r="L268" i="1"/>
  <c r="N268" i="1" s="1"/>
  <c r="M252" i="1"/>
  <c r="O252" i="1" s="1"/>
  <c r="L252" i="1"/>
  <c r="N252" i="1" s="1"/>
  <c r="L236" i="1"/>
  <c r="N236" i="1" s="1"/>
  <c r="M236" i="1"/>
  <c r="O236" i="1" s="1"/>
  <c r="M228" i="1"/>
  <c r="O228" i="1" s="1"/>
  <c r="L228" i="1"/>
  <c r="N228" i="1" s="1"/>
  <c r="M204" i="1"/>
  <c r="O204" i="1" s="1"/>
  <c r="L204" i="1"/>
  <c r="M180" i="1"/>
  <c r="O180" i="1" s="1"/>
  <c r="L180" i="1"/>
  <c r="N180" i="1" s="1"/>
  <c r="M172" i="1"/>
  <c r="O172" i="1" s="1"/>
  <c r="L172" i="1"/>
  <c r="N172" i="1" s="1"/>
  <c r="M140" i="1"/>
  <c r="O140" i="1" s="1"/>
  <c r="L140" i="1"/>
  <c r="N140" i="1" s="1"/>
  <c r="M132" i="1"/>
  <c r="O132" i="1" s="1"/>
  <c r="L132" i="1"/>
  <c r="N132" i="1" s="1"/>
  <c r="M100" i="1"/>
  <c r="O100" i="1" s="1"/>
  <c r="L100" i="1"/>
  <c r="N100" i="1" s="1"/>
  <c r="L92" i="1"/>
  <c r="N92" i="1" s="1"/>
  <c r="M92" i="1"/>
  <c r="O92" i="1" s="1"/>
  <c r="M76" i="1"/>
  <c r="O76" i="1" s="1"/>
  <c r="L76" i="1"/>
  <c r="N76" i="1" s="1"/>
  <c r="M60" i="1"/>
  <c r="O60" i="1" s="1"/>
  <c r="L60" i="1"/>
  <c r="N60" i="1" s="1"/>
  <c r="M44" i="1"/>
  <c r="O44" i="1" s="1"/>
  <c r="L44" i="1"/>
  <c r="N44" i="1" s="1"/>
  <c r="M28" i="1"/>
  <c r="O28" i="1" s="1"/>
  <c r="L28" i="1"/>
  <c r="N28" i="1" s="1"/>
  <c r="M20" i="1"/>
  <c r="O20" i="1" s="1"/>
  <c r="L20" i="1"/>
  <c r="M12" i="1"/>
  <c r="O12" i="1" s="1"/>
  <c r="L12" i="1"/>
  <c r="N12" i="1" s="1"/>
  <c r="L956" i="1"/>
  <c r="P956" i="1" s="1"/>
  <c r="L892" i="1"/>
  <c r="N892" i="1" s="1"/>
  <c r="L764" i="1"/>
  <c r="L700" i="1"/>
  <c r="P700" i="1" s="1"/>
  <c r="L540" i="1"/>
  <c r="P540" i="1" s="1"/>
  <c r="L484" i="1"/>
  <c r="L341" i="1"/>
  <c r="P341" i="1" s="1"/>
  <c r="L317" i="1"/>
  <c r="L293" i="1"/>
  <c r="P293" i="1" s="1"/>
  <c r="L269" i="1"/>
  <c r="P269" i="1" s="1"/>
  <c r="L244" i="1"/>
  <c r="L220" i="1"/>
  <c r="L196" i="1"/>
  <c r="L171" i="1"/>
  <c r="N171" i="1" s="1"/>
  <c r="L147" i="1"/>
  <c r="L123" i="1"/>
  <c r="L93" i="1"/>
  <c r="L64" i="1"/>
  <c r="L36" i="1"/>
  <c r="L5" i="1"/>
  <c r="M605" i="1"/>
  <c r="O605" i="1" s="1"/>
  <c r="M530" i="1"/>
  <c r="M370" i="1"/>
  <c r="M250" i="1"/>
  <c r="M21" i="1"/>
  <c r="O21" i="1" s="1"/>
  <c r="M131" i="1"/>
  <c r="O131" i="1" s="1"/>
  <c r="L131" i="1"/>
  <c r="M115" i="1"/>
  <c r="O115" i="1" s="1"/>
  <c r="L115" i="1"/>
  <c r="M107" i="1"/>
  <c r="O107" i="1" s="1"/>
  <c r="L107" i="1"/>
  <c r="M91" i="1"/>
  <c r="O91" i="1" s="1"/>
  <c r="L91" i="1"/>
  <c r="M75" i="1"/>
  <c r="O75" i="1" s="1"/>
  <c r="L75" i="1"/>
  <c r="N75" i="1" s="1"/>
  <c r="M67" i="1"/>
  <c r="O67" i="1" s="1"/>
  <c r="L67" i="1"/>
  <c r="M59" i="1"/>
  <c r="O59" i="1" s="1"/>
  <c r="L59" i="1"/>
  <c r="N59" i="1" s="1"/>
  <c r="M43" i="1"/>
  <c r="O43" i="1" s="1"/>
  <c r="L43" i="1"/>
  <c r="M11" i="1"/>
  <c r="O11" i="1" s="1"/>
  <c r="L11" i="1"/>
  <c r="L3" i="1"/>
  <c r="M3" i="1"/>
  <c r="O3" i="1" s="1"/>
  <c r="L980" i="1"/>
  <c r="L916" i="1"/>
  <c r="L852" i="1"/>
  <c r="P852" i="1" s="1"/>
  <c r="L788" i="1"/>
  <c r="L724" i="1"/>
  <c r="L660" i="1"/>
  <c r="N660" i="1" s="1"/>
  <c r="L620" i="1"/>
  <c r="P620" i="1" s="1"/>
  <c r="L589" i="1"/>
  <c r="P589" i="1" s="1"/>
  <c r="L516" i="1"/>
  <c r="L477" i="1"/>
  <c r="P477" i="1" s="1"/>
  <c r="L309" i="1"/>
  <c r="P309" i="1" s="1"/>
  <c r="L285" i="1"/>
  <c r="L261" i="1"/>
  <c r="L237" i="1"/>
  <c r="L212" i="1"/>
  <c r="L164" i="1"/>
  <c r="L139" i="1"/>
  <c r="L84" i="1"/>
  <c r="L35" i="1"/>
  <c r="M869" i="1"/>
  <c r="O869" i="1" s="1"/>
  <c r="M812" i="1"/>
  <c r="M653" i="1"/>
  <c r="O653" i="1" s="1"/>
  <c r="M604" i="1"/>
  <c r="M429" i="1"/>
  <c r="O429" i="1" s="1"/>
  <c r="M116" i="1"/>
  <c r="O116" i="1" s="1"/>
  <c r="M538" i="1"/>
  <c r="O538" i="1" s="1"/>
  <c r="L538" i="1"/>
  <c r="N538" i="1" s="1"/>
  <c r="M522" i="1"/>
  <c r="O522" i="1" s="1"/>
  <c r="L522" i="1"/>
  <c r="L514" i="1"/>
  <c r="M514" i="1"/>
  <c r="O514" i="1" s="1"/>
  <c r="M506" i="1"/>
  <c r="O506" i="1" s="1"/>
  <c r="L506" i="1"/>
  <c r="N506" i="1" s="1"/>
  <c r="L498" i="1"/>
  <c r="N498" i="1" s="1"/>
  <c r="M498" i="1"/>
  <c r="O498" i="1" s="1"/>
  <c r="M490" i="1"/>
  <c r="O490" i="1" s="1"/>
  <c r="L490" i="1"/>
  <c r="L482" i="1"/>
  <c r="M482" i="1"/>
  <c r="O482" i="1" s="1"/>
  <c r="M474" i="1"/>
  <c r="O474" i="1" s="1"/>
  <c r="L474" i="1"/>
  <c r="N474" i="1" s="1"/>
  <c r="L466" i="1"/>
  <c r="N466" i="1" s="1"/>
  <c r="M466" i="1"/>
  <c r="O466" i="1" s="1"/>
  <c r="M458" i="1"/>
  <c r="O458" i="1" s="1"/>
  <c r="L458" i="1"/>
  <c r="L450" i="1"/>
  <c r="M450" i="1"/>
  <c r="O450" i="1" s="1"/>
  <c r="M442" i="1"/>
  <c r="O442" i="1" s="1"/>
  <c r="L442" i="1"/>
  <c r="N442" i="1" s="1"/>
  <c r="L434" i="1"/>
  <c r="N434" i="1" s="1"/>
  <c r="M434" i="1"/>
  <c r="O434" i="1" s="1"/>
  <c r="M426" i="1"/>
  <c r="O426" i="1" s="1"/>
  <c r="L426" i="1"/>
  <c r="M418" i="1"/>
  <c r="O418" i="1" s="1"/>
  <c r="L418" i="1"/>
  <c r="N418" i="1" s="1"/>
  <c r="M410" i="1"/>
  <c r="O410" i="1" s="1"/>
  <c r="L410" i="1"/>
  <c r="M402" i="1"/>
  <c r="O402" i="1" s="1"/>
  <c r="L402" i="1"/>
  <c r="M394" i="1"/>
  <c r="O394" i="1" s="1"/>
  <c r="L394" i="1"/>
  <c r="N394" i="1" s="1"/>
  <c r="L386" i="1"/>
  <c r="N386" i="1" s="1"/>
  <c r="M386" i="1"/>
  <c r="O386" i="1" s="1"/>
  <c r="M378" i="1"/>
  <c r="O378" i="1" s="1"/>
  <c r="L378" i="1"/>
  <c r="M362" i="1"/>
  <c r="O362" i="1" s="1"/>
  <c r="L362" i="1"/>
  <c r="L354" i="1"/>
  <c r="M354" i="1"/>
  <c r="O354" i="1" s="1"/>
  <c r="M346" i="1"/>
  <c r="O346" i="1" s="1"/>
  <c r="L346" i="1"/>
  <c r="N346" i="1" s="1"/>
  <c r="M338" i="1"/>
  <c r="O338" i="1" s="1"/>
  <c r="L338" i="1"/>
  <c r="L330" i="1"/>
  <c r="N330" i="1" s="1"/>
  <c r="M330" i="1"/>
  <c r="O330" i="1" s="1"/>
  <c r="L314" i="1"/>
  <c r="M314" i="1"/>
  <c r="O314" i="1" s="1"/>
  <c r="M306" i="1"/>
  <c r="O306" i="1" s="1"/>
  <c r="L306" i="1"/>
  <c r="N306" i="1" s="1"/>
  <c r="L298" i="1"/>
  <c r="M298" i="1"/>
  <c r="O298" i="1" s="1"/>
  <c r="N290" i="1"/>
  <c r="M282" i="1"/>
  <c r="O282" i="1" s="1"/>
  <c r="L282" i="1"/>
  <c r="M274" i="1"/>
  <c r="O274" i="1" s="1"/>
  <c r="L274" i="1"/>
  <c r="N274" i="1" s="1"/>
  <c r="M266" i="1"/>
  <c r="O266" i="1" s="1"/>
  <c r="L266" i="1"/>
  <c r="L258" i="1"/>
  <c r="M258" i="1"/>
  <c r="O258" i="1" s="1"/>
  <c r="M242" i="1"/>
  <c r="O242" i="1" s="1"/>
  <c r="L242" i="1"/>
  <c r="N242" i="1" s="1"/>
  <c r="M234" i="1"/>
  <c r="O234" i="1" s="1"/>
  <c r="L234" i="1"/>
  <c r="N234" i="1" s="1"/>
  <c r="M226" i="1"/>
  <c r="O226" i="1" s="1"/>
  <c r="L226" i="1"/>
  <c r="M218" i="1"/>
  <c r="O218" i="1" s="1"/>
  <c r="L218" i="1"/>
  <c r="M210" i="1"/>
  <c r="O210" i="1" s="1"/>
  <c r="L210" i="1"/>
  <c r="L202" i="1"/>
  <c r="N202" i="1" s="1"/>
  <c r="M202" i="1"/>
  <c r="O202" i="1" s="1"/>
  <c r="M194" i="1"/>
  <c r="O194" i="1" s="1"/>
  <c r="L194" i="1"/>
  <c r="M186" i="1"/>
  <c r="O186" i="1" s="1"/>
  <c r="L186" i="1"/>
  <c r="M178" i="1"/>
  <c r="O178" i="1" s="1"/>
  <c r="L178" i="1"/>
  <c r="N178" i="1" s="1"/>
  <c r="L170" i="1"/>
  <c r="N170" i="1" s="1"/>
  <c r="M170" i="1"/>
  <c r="O170" i="1" s="1"/>
  <c r="L162" i="1"/>
  <c r="M162" i="1"/>
  <c r="O162" i="1" s="1"/>
  <c r="M154" i="1"/>
  <c r="O154" i="1" s="1"/>
  <c r="L154" i="1"/>
  <c r="M146" i="1"/>
  <c r="O146" i="1" s="1"/>
  <c r="L146" i="1"/>
  <c r="N146" i="1" s="1"/>
  <c r="L138" i="1"/>
  <c r="N138" i="1" s="1"/>
  <c r="M138" i="1"/>
  <c r="O138" i="1" s="1"/>
  <c r="L130" i="1"/>
  <c r="N130" i="1" s="1"/>
  <c r="M130" i="1"/>
  <c r="O130" i="1" s="1"/>
  <c r="L122" i="1"/>
  <c r="M122" i="1"/>
  <c r="O122" i="1" s="1"/>
  <c r="M114" i="1"/>
  <c r="O114" i="1" s="1"/>
  <c r="L114" i="1"/>
  <c r="N114" i="1" s="1"/>
  <c r="L106" i="1"/>
  <c r="N106" i="1" s="1"/>
  <c r="M106" i="1"/>
  <c r="O106" i="1" s="1"/>
  <c r="L98" i="1"/>
  <c r="M98" i="1"/>
  <c r="O98" i="1" s="1"/>
  <c r="M90" i="1"/>
  <c r="O90" i="1" s="1"/>
  <c r="L90" i="1"/>
  <c r="M82" i="1"/>
  <c r="O82" i="1" s="1"/>
  <c r="L82" i="1"/>
  <c r="N82" i="1" s="1"/>
  <c r="L66" i="1"/>
  <c r="M66" i="1"/>
  <c r="O66" i="1" s="1"/>
  <c r="L940" i="1"/>
  <c r="L876" i="1"/>
  <c r="N876" i="1" s="1"/>
  <c r="L748" i="1"/>
  <c r="L684" i="1"/>
  <c r="L588" i="1"/>
  <c r="P588" i="1" s="1"/>
  <c r="L533" i="1"/>
  <c r="L476" i="1"/>
  <c r="P476" i="1" s="1"/>
  <c r="L405" i="1"/>
  <c r="P405" i="1" s="1"/>
  <c r="L381" i="1"/>
  <c r="N381" i="1" s="1"/>
  <c r="L357" i="1"/>
  <c r="P357" i="1" s="1"/>
  <c r="L333" i="1"/>
  <c r="L308" i="1"/>
  <c r="P308" i="1" s="1"/>
  <c r="L284" i="1"/>
  <c r="L260" i="1"/>
  <c r="L163" i="1"/>
  <c r="P163" i="1" s="1"/>
  <c r="L112" i="1"/>
  <c r="P112" i="1" s="1"/>
  <c r="L83" i="1"/>
  <c r="P83" i="1" s="1"/>
  <c r="L52" i="1"/>
  <c r="M709" i="1"/>
  <c r="M428" i="1"/>
  <c r="O428" i="1" s="1"/>
  <c r="M89" i="1"/>
  <c r="O89" i="1" s="1"/>
  <c r="L89" i="1"/>
  <c r="M73" i="1"/>
  <c r="O73" i="1" s="1"/>
  <c r="L73" i="1"/>
  <c r="N73" i="1" s="1"/>
  <c r="M57" i="1"/>
  <c r="O57" i="1" s="1"/>
  <c r="L57" i="1"/>
  <c r="N57" i="1" s="1"/>
  <c r="M41" i="1"/>
  <c r="L41" i="1"/>
  <c r="N41" i="1" s="1"/>
  <c r="M33" i="1"/>
  <c r="O33" i="1" s="1"/>
  <c r="L33" i="1"/>
  <c r="M25" i="1"/>
  <c r="O25" i="1" s="1"/>
  <c r="L25" i="1"/>
  <c r="M17" i="1"/>
  <c r="O17" i="1" s="1"/>
  <c r="L17" i="1"/>
  <c r="M9" i="1"/>
  <c r="L9" i="1"/>
  <c r="N9" i="1" s="1"/>
  <c r="L964" i="1"/>
  <c r="P964" i="1" s="1"/>
  <c r="L836" i="1"/>
  <c r="P836" i="1" s="1"/>
  <c r="L772" i="1"/>
  <c r="P772" i="1" s="1"/>
  <c r="L708" i="1"/>
  <c r="L644" i="1"/>
  <c r="P644" i="1" s="1"/>
  <c r="L532" i="1"/>
  <c r="L453" i="1"/>
  <c r="L404" i="1"/>
  <c r="P404" i="1" s="1"/>
  <c r="L380" i="1"/>
  <c r="P380" i="1" s="1"/>
  <c r="L356" i="1"/>
  <c r="P356" i="1" s="1"/>
  <c r="L160" i="1"/>
  <c r="P160" i="1" s="1"/>
  <c r="L136" i="1"/>
  <c r="L109" i="1"/>
  <c r="L81" i="1"/>
  <c r="P81" i="1" s="1"/>
  <c r="L51" i="1"/>
  <c r="M493" i="1"/>
  <c r="M50" i="1"/>
  <c r="O50" i="1" s="1"/>
  <c r="L50" i="1"/>
  <c r="N50" i="1" s="1"/>
  <c r="M42" i="1"/>
  <c r="O42" i="1" s="1"/>
  <c r="L42" i="1"/>
  <c r="N42" i="1" s="1"/>
  <c r="L34" i="1"/>
  <c r="M34" i="1"/>
  <c r="O34" i="1" s="1"/>
  <c r="M119" i="1"/>
  <c r="O119" i="1" s="1"/>
  <c r="L119" i="1"/>
  <c r="N119" i="1" s="1"/>
  <c r="M111" i="1"/>
  <c r="O111" i="1" s="1"/>
  <c r="L111" i="1"/>
  <c r="N111" i="1" s="1"/>
  <c r="M103" i="1"/>
  <c r="O103" i="1" s="1"/>
  <c r="L103" i="1"/>
  <c r="N103" i="1" s="1"/>
  <c r="M95" i="1"/>
  <c r="O95" i="1" s="1"/>
  <c r="L95" i="1"/>
  <c r="N95" i="1" s="1"/>
  <c r="M87" i="1"/>
  <c r="O87" i="1" s="1"/>
  <c r="L87" i="1"/>
  <c r="M79" i="1"/>
  <c r="O79" i="1" s="1"/>
  <c r="L79" i="1"/>
  <c r="M71" i="1"/>
  <c r="O71" i="1" s="1"/>
  <c r="L71" i="1"/>
  <c r="M63" i="1"/>
  <c r="O63" i="1" s="1"/>
  <c r="L63" i="1"/>
  <c r="M55" i="1"/>
  <c r="O55" i="1" s="1"/>
  <c r="L55" i="1"/>
  <c r="N55" i="1" s="1"/>
  <c r="M47" i="1"/>
  <c r="O47" i="1" s="1"/>
  <c r="L47" i="1"/>
  <c r="M39" i="1"/>
  <c r="O39" i="1" s="1"/>
  <c r="L39" i="1"/>
  <c r="M31" i="1"/>
  <c r="O31" i="1" s="1"/>
  <c r="L31" i="1"/>
  <c r="M23" i="1"/>
  <c r="O23" i="1" s="1"/>
  <c r="L23" i="1"/>
  <c r="M15" i="1"/>
  <c r="O15" i="1" s="1"/>
  <c r="L15" i="1"/>
  <c r="M7" i="1"/>
  <c r="O7" i="1" s="1"/>
  <c r="L7" i="1"/>
  <c r="L26" i="1"/>
  <c r="N26" i="1" s="1"/>
  <c r="N21" i="1"/>
  <c r="N845" i="1"/>
  <c r="N653" i="1"/>
  <c r="N74" i="1"/>
  <c r="N605" i="1"/>
  <c r="N277" i="1"/>
  <c r="N733" i="1"/>
  <c r="N885" i="1"/>
  <c r="N828" i="1"/>
  <c r="N604" i="1"/>
  <c r="N428" i="1"/>
  <c r="N156" i="1"/>
  <c r="N812" i="1"/>
  <c r="N628" i="1"/>
  <c r="N546" i="1"/>
  <c r="N27" i="1"/>
  <c r="N155" i="1"/>
  <c r="N188" i="1"/>
  <c r="N493" i="1"/>
  <c r="N461" i="1"/>
  <c r="N749" i="1"/>
  <c r="N709" i="1"/>
  <c r="O505" i="1"/>
  <c r="O345" i="1"/>
  <c r="O897" i="1"/>
  <c r="O755" i="1"/>
  <c r="O123" i="1"/>
  <c r="N370" i="1"/>
  <c r="N322" i="1"/>
  <c r="O833" i="1"/>
  <c r="O769" i="1"/>
  <c r="O705" i="1"/>
  <c r="O465" i="1"/>
  <c r="O393" i="1"/>
  <c r="O369" i="1"/>
  <c r="O199" i="1"/>
  <c r="O924" i="1"/>
  <c r="O284" i="1"/>
  <c r="O220" i="1"/>
  <c r="O580" i="1"/>
  <c r="O860" i="1"/>
  <c r="O908" i="1"/>
  <c r="N900" i="1"/>
  <c r="N116" i="1"/>
  <c r="N460" i="1"/>
  <c r="N396" i="1"/>
  <c r="I47" i="1" l="1"/>
  <c r="I2" i="1"/>
  <c r="I17" i="1"/>
  <c r="I20" i="1"/>
  <c r="I28" i="1"/>
  <c r="I13" i="1"/>
  <c r="I15" i="1"/>
  <c r="I56" i="1"/>
  <c r="I51" i="1"/>
  <c r="I36" i="1"/>
  <c r="I8" i="1"/>
  <c r="I49" i="1"/>
  <c r="I11" i="1"/>
  <c r="I7" i="1"/>
  <c r="I16" i="1"/>
  <c r="I25" i="1"/>
  <c r="I42" i="1"/>
  <c r="I44" i="1"/>
  <c r="I3" i="1"/>
  <c r="I24" i="1"/>
  <c r="I33" i="1"/>
  <c r="I45" i="1"/>
  <c r="I50" i="1"/>
  <c r="I38" i="1"/>
  <c r="I59" i="1"/>
  <c r="I23" i="1"/>
  <c r="I32" i="1"/>
  <c r="I41" i="1"/>
  <c r="I52" i="1"/>
  <c r="I58" i="1"/>
  <c r="I4" i="1"/>
  <c r="I46" i="1"/>
  <c r="I31" i="1"/>
  <c r="I22" i="1"/>
  <c r="I40" i="1"/>
  <c r="I53" i="1"/>
  <c r="I19" i="1"/>
  <c r="I29" i="1"/>
  <c r="I54" i="1"/>
  <c r="I5" i="1"/>
  <c r="I39" i="1"/>
  <c r="I48" i="1"/>
  <c r="I60" i="1"/>
  <c r="I57" i="1"/>
  <c r="I10" i="1"/>
  <c r="I30" i="1"/>
  <c r="I6" i="1"/>
  <c r="I27" i="1"/>
  <c r="I18" i="1"/>
  <c r="I12" i="1"/>
  <c r="I55" i="1"/>
  <c r="I35" i="1"/>
  <c r="I9" i="1"/>
  <c r="I26" i="1"/>
  <c r="I43" i="1"/>
  <c r="I14" i="1"/>
  <c r="I34" i="1"/>
  <c r="I37" i="1"/>
  <c r="I21" i="1"/>
  <c r="P985" i="1"/>
  <c r="P596" i="1"/>
  <c r="P361" i="1"/>
  <c r="P18" i="1"/>
  <c r="P727" i="1"/>
  <c r="P548" i="1"/>
  <c r="N4" i="1"/>
  <c r="P40" i="1"/>
  <c r="P979" i="1"/>
  <c r="P226" i="1"/>
  <c r="N652" i="1"/>
  <c r="N152" i="1"/>
  <c r="P145" i="1"/>
  <c r="P305" i="1"/>
  <c r="P762" i="1"/>
  <c r="P794" i="1"/>
  <c r="P227" i="1"/>
  <c r="P259" i="1"/>
  <c r="P419" i="1"/>
  <c r="P451" i="1"/>
  <c r="P547" i="1"/>
  <c r="P579" i="1"/>
  <c r="P643" i="1"/>
  <c r="P811" i="1"/>
  <c r="N833" i="1"/>
  <c r="P149" i="1"/>
  <c r="N972" i="1"/>
  <c r="P807" i="1"/>
  <c r="P108" i="1"/>
  <c r="N780" i="1"/>
  <c r="N124" i="1"/>
  <c r="P72" i="1"/>
  <c r="N65" i="1"/>
  <c r="P16" i="1"/>
  <c r="N293" i="1"/>
  <c r="N8" i="1"/>
  <c r="N361" i="1"/>
  <c r="P58" i="1"/>
  <c r="P56" i="1"/>
  <c r="P137" i="1"/>
  <c r="P282" i="1"/>
  <c r="P27" i="1"/>
  <c r="P556" i="1"/>
  <c r="P636" i="1"/>
  <c r="P141" i="1"/>
  <c r="P287" i="1"/>
  <c r="P415" i="1"/>
  <c r="P19" i="1"/>
  <c r="P48" i="1"/>
  <c r="N884" i="1"/>
  <c r="N68" i="1"/>
  <c r="P767" i="1"/>
  <c r="P201" i="1"/>
  <c r="P24" i="1"/>
  <c r="P97" i="1"/>
  <c r="P337" i="1"/>
  <c r="N624" i="1"/>
  <c r="P32" i="1"/>
  <c r="P127" i="1"/>
  <c r="P625" i="1"/>
  <c r="P487" i="1"/>
  <c r="N935" i="1"/>
  <c r="N485" i="1"/>
  <c r="N309" i="1"/>
  <c r="P561" i="1"/>
  <c r="N320" i="1"/>
  <c r="P422" i="1"/>
  <c r="N369" i="1"/>
  <c r="P716" i="1"/>
  <c r="P176" i="1"/>
  <c r="W24" i="1"/>
  <c r="P69" i="1"/>
  <c r="P961" i="1"/>
  <c r="N99" i="1"/>
  <c r="N844" i="1"/>
  <c r="P858" i="1"/>
  <c r="N596" i="1"/>
  <c r="P876" i="1"/>
  <c r="P272" i="1"/>
  <c r="N524" i="1"/>
  <c r="N18" i="1"/>
  <c r="P892" i="1"/>
  <c r="P10" i="1"/>
  <c r="P908" i="1"/>
  <c r="P125" i="1"/>
  <c r="N556" i="1"/>
  <c r="P962" i="1"/>
  <c r="N296" i="1"/>
  <c r="P323" i="1"/>
  <c r="P417" i="1"/>
  <c r="P277" i="1"/>
  <c r="P981" i="1"/>
  <c r="P973" i="1"/>
  <c r="P989" i="1"/>
  <c r="P782" i="1"/>
  <c r="P711" i="1"/>
  <c r="P564" i="1"/>
  <c r="P997" i="1"/>
  <c r="P924" i="1"/>
  <c r="P435" i="1"/>
  <c r="P773" i="1"/>
  <c r="N163" i="1"/>
  <c r="N356" i="1"/>
  <c r="P346" i="1"/>
  <c r="P978" i="1"/>
  <c r="P904" i="1"/>
  <c r="P586" i="1"/>
  <c r="P251" i="1"/>
  <c r="N208" i="1"/>
  <c r="N700" i="1"/>
  <c r="N836" i="1"/>
  <c r="P853" i="1"/>
  <c r="P912" i="1"/>
  <c r="P407" i="1"/>
  <c r="N999" i="1"/>
  <c r="N37" i="1"/>
  <c r="N755" i="1"/>
  <c r="P489" i="1"/>
  <c r="P729" i="1"/>
  <c r="N985" i="1"/>
  <c r="N420" i="1"/>
  <c r="N932" i="1"/>
  <c r="N668" i="1"/>
  <c r="P678" i="1"/>
  <c r="N77" i="1"/>
  <c r="N173" i="1"/>
  <c r="P290" i="1"/>
  <c r="P104" i="1"/>
  <c r="P168" i="1"/>
  <c r="P686" i="1"/>
  <c r="P159" i="1"/>
  <c r="P207" i="1"/>
  <c r="P279" i="1"/>
  <c r="P311" i="1"/>
  <c r="P343" i="1"/>
  <c r="P439" i="1"/>
  <c r="P575" i="1"/>
  <c r="P639" i="1"/>
  <c r="P751" i="1"/>
  <c r="P823" i="1"/>
  <c r="P855" i="1"/>
  <c r="P328" i="1"/>
  <c r="P360" i="1"/>
  <c r="P416" i="1"/>
  <c r="P664" i="1"/>
  <c r="P728" i="1"/>
  <c r="P784" i="1"/>
  <c r="P848" i="1"/>
  <c r="P684" i="1"/>
  <c r="N684" i="1"/>
  <c r="P379" i="1"/>
  <c r="O379" i="1"/>
  <c r="P714" i="1"/>
  <c r="P96" i="1"/>
  <c r="N96" i="1"/>
  <c r="P796" i="1"/>
  <c r="N796" i="1"/>
  <c r="O286" i="1"/>
  <c r="P286" i="1"/>
  <c r="N934" i="1"/>
  <c r="P934" i="1"/>
  <c r="O966" i="1"/>
  <c r="P966" i="1"/>
  <c r="P113" i="1"/>
  <c r="N113" i="1"/>
  <c r="N177" i="1"/>
  <c r="P177" i="1"/>
  <c r="N241" i="1"/>
  <c r="P241" i="1"/>
  <c r="P425" i="1"/>
  <c r="N425" i="1"/>
  <c r="N457" i="1"/>
  <c r="P457" i="1"/>
  <c r="N633" i="1"/>
  <c r="P633" i="1"/>
  <c r="P969" i="1"/>
  <c r="N969" i="1"/>
  <c r="P594" i="1"/>
  <c r="N594" i="1"/>
  <c r="P658" i="1"/>
  <c r="N658" i="1"/>
  <c r="P722" i="1"/>
  <c r="N722" i="1"/>
  <c r="P898" i="1"/>
  <c r="N898" i="1"/>
  <c r="N994" i="1"/>
  <c r="P994" i="1"/>
  <c r="P195" i="1"/>
  <c r="N195" i="1"/>
  <c r="P291" i="1"/>
  <c r="N291" i="1"/>
  <c r="N355" i="1"/>
  <c r="P355" i="1"/>
  <c r="N483" i="1"/>
  <c r="P483" i="1"/>
  <c r="N515" i="1"/>
  <c r="P515" i="1"/>
  <c r="P611" i="1"/>
  <c r="N611" i="1"/>
  <c r="P675" i="1"/>
  <c r="N675" i="1"/>
  <c r="P739" i="1"/>
  <c r="N739" i="1"/>
  <c r="N779" i="1"/>
  <c r="P779" i="1"/>
  <c r="P843" i="1"/>
  <c r="N843" i="1"/>
  <c r="N907" i="1"/>
  <c r="P907" i="1"/>
  <c r="P939" i="1"/>
  <c r="N939" i="1"/>
  <c r="N547" i="1"/>
  <c r="P580" i="1"/>
  <c r="P707" i="1"/>
  <c r="N305" i="1"/>
  <c r="N84" i="1"/>
  <c r="P84" i="1"/>
  <c r="N916" i="1"/>
  <c r="P916" i="1"/>
  <c r="O250" i="1"/>
  <c r="P250" i="1"/>
  <c r="N123" i="1"/>
  <c r="P123" i="1"/>
  <c r="P317" i="1"/>
  <c r="N317" i="1"/>
  <c r="N412" i="1"/>
  <c r="P412" i="1"/>
  <c r="P29" i="1"/>
  <c r="N29" i="1"/>
  <c r="P860" i="1"/>
  <c r="N860" i="1"/>
  <c r="N6" i="1"/>
  <c r="P6" i="1"/>
  <c r="P889" i="1"/>
  <c r="N375" i="1"/>
  <c r="P375" i="1"/>
  <c r="N471" i="1"/>
  <c r="P471" i="1"/>
  <c r="P511" i="1"/>
  <c r="N511" i="1"/>
  <c r="N607" i="1"/>
  <c r="P607" i="1"/>
  <c r="P783" i="1"/>
  <c r="N783" i="1"/>
  <c r="N895" i="1"/>
  <c r="P895" i="1"/>
  <c r="N927" i="1"/>
  <c r="P927" i="1"/>
  <c r="N976" i="1"/>
  <c r="P976" i="1"/>
  <c r="P640" i="1"/>
  <c r="N640" i="1"/>
  <c r="P562" i="1"/>
  <c r="N762" i="1"/>
  <c r="N404" i="1"/>
  <c r="N227" i="1"/>
  <c r="P94" i="1"/>
  <c r="P348" i="1"/>
  <c r="P503" i="1"/>
  <c r="P387" i="1"/>
  <c r="N505" i="1"/>
  <c r="N378" i="1"/>
  <c r="P378" i="1"/>
  <c r="P139" i="1"/>
  <c r="N139" i="1"/>
  <c r="P516" i="1"/>
  <c r="N516" i="1"/>
  <c r="P980" i="1"/>
  <c r="N980" i="1"/>
  <c r="N107" i="1"/>
  <c r="P107" i="1"/>
  <c r="O370" i="1"/>
  <c r="P370" i="1"/>
  <c r="P421" i="1"/>
  <c r="N421" i="1"/>
  <c r="P565" i="1"/>
  <c r="N565" i="1"/>
  <c r="N637" i="1"/>
  <c r="P637" i="1"/>
  <c r="P740" i="1"/>
  <c r="N740" i="1"/>
  <c r="O845" i="1"/>
  <c r="P845" i="1"/>
  <c r="O322" i="1"/>
  <c r="P322" i="1"/>
  <c r="P785" i="1"/>
  <c r="N785" i="1"/>
  <c r="P223" i="1"/>
  <c r="N223" i="1"/>
  <c r="N575" i="1"/>
  <c r="N416" i="1"/>
  <c r="N823" i="1"/>
  <c r="N643" i="1"/>
  <c r="N639" i="1"/>
  <c r="P12" i="1"/>
  <c r="P967" i="1"/>
  <c r="N811" i="1"/>
  <c r="P164" i="1"/>
  <c r="N164" i="1"/>
  <c r="O530" i="1"/>
  <c r="P530" i="1"/>
  <c r="O546" i="1"/>
  <c r="P546" i="1"/>
  <c r="P804" i="1"/>
  <c r="N804" i="1"/>
  <c r="P808" i="1"/>
  <c r="N808" i="1"/>
  <c r="P433" i="1"/>
  <c r="P513" i="1"/>
  <c r="N184" i="1"/>
  <c r="N104" i="1"/>
  <c r="N676" i="1"/>
  <c r="N664" i="1"/>
  <c r="N341" i="1"/>
  <c r="N343" i="1"/>
  <c r="P364" i="1"/>
  <c r="P535" i="1"/>
  <c r="P991" i="1"/>
  <c r="N477" i="1"/>
  <c r="N145" i="1"/>
  <c r="N848" i="1"/>
  <c r="N728" i="1"/>
  <c r="N794" i="1"/>
  <c r="N419" i="1"/>
  <c r="N439" i="1"/>
  <c r="P765" i="1"/>
  <c r="N562" i="1"/>
  <c r="P930" i="1"/>
  <c r="N451" i="1"/>
  <c r="N89" i="1"/>
  <c r="P89" i="1"/>
  <c r="N260" i="1"/>
  <c r="P260" i="1"/>
  <c r="P533" i="1"/>
  <c r="N533" i="1"/>
  <c r="N248" i="1"/>
  <c r="N784" i="1"/>
  <c r="N743" i="1"/>
  <c r="N308" i="1"/>
  <c r="N259" i="1"/>
  <c r="P119" i="1"/>
  <c r="P671" i="1"/>
  <c r="P954" i="1"/>
  <c r="N579" i="1"/>
  <c r="P875" i="1"/>
  <c r="P284" i="1"/>
  <c r="N284" i="1"/>
  <c r="P957" i="1"/>
  <c r="N957" i="1"/>
  <c r="N748" i="1"/>
  <c r="P748" i="1"/>
  <c r="P756" i="1"/>
  <c r="N756" i="1"/>
  <c r="P549" i="1"/>
  <c r="N549" i="1"/>
  <c r="P161" i="1"/>
  <c r="N161" i="1"/>
  <c r="P465" i="1"/>
  <c r="N871" i="1"/>
  <c r="P828" i="1"/>
  <c r="P816" i="1"/>
  <c r="P827" i="1"/>
  <c r="N224" i="1"/>
  <c r="N996" i="1"/>
  <c r="N269" i="1"/>
  <c r="O827" i="1"/>
  <c r="N444" i="1"/>
  <c r="P655" i="1"/>
  <c r="P657" i="1"/>
  <c r="P15" i="1"/>
  <c r="P79" i="1"/>
  <c r="P338" i="1"/>
  <c r="P538" i="1"/>
  <c r="P621" i="1"/>
  <c r="P669" i="1"/>
  <c r="P789" i="1"/>
  <c r="P144" i="1"/>
  <c r="P953" i="1"/>
  <c r="P191" i="1"/>
  <c r="P239" i="1"/>
  <c r="P271" i="1"/>
  <c r="P303" i="1"/>
  <c r="P431" i="1"/>
  <c r="P567" i="1"/>
  <c r="P703" i="1"/>
  <c r="P775" i="1"/>
  <c r="P847" i="1"/>
  <c r="P887" i="1"/>
  <c r="P959" i="1"/>
  <c r="P288" i="1"/>
  <c r="P352" i="1"/>
  <c r="P400" i="1"/>
  <c r="P528" i="1"/>
  <c r="P656" i="1"/>
  <c r="P832" i="1"/>
  <c r="P960" i="1"/>
  <c r="P922" i="1"/>
  <c r="P986" i="1"/>
  <c r="P187" i="1"/>
  <c r="P219" i="1"/>
  <c r="P315" i="1"/>
  <c r="P347" i="1"/>
  <c r="P443" i="1"/>
  <c r="P475" i="1"/>
  <c r="P507" i="1"/>
  <c r="P539" i="1"/>
  <c r="P603" i="1"/>
  <c r="P667" i="1"/>
  <c r="P771" i="1"/>
  <c r="P867" i="1"/>
  <c r="P931" i="1"/>
  <c r="P971" i="1"/>
  <c r="P692" i="1"/>
  <c r="N692" i="1"/>
  <c r="P78" i="1"/>
  <c r="N78" i="1"/>
  <c r="N366" i="1"/>
  <c r="P366" i="1"/>
  <c r="O185" i="1"/>
  <c r="P185" i="1"/>
  <c r="O673" i="1"/>
  <c r="P673" i="1"/>
  <c r="N167" i="1"/>
  <c r="P167" i="1"/>
  <c r="N719" i="1"/>
  <c r="P719" i="1"/>
  <c r="O433" i="1"/>
  <c r="O749" i="1"/>
  <c r="P749" i="1"/>
  <c r="P110" i="1"/>
  <c r="N110" i="1"/>
  <c r="P270" i="1"/>
  <c r="N270" i="1"/>
  <c r="P872" i="1"/>
  <c r="N872" i="1"/>
  <c r="P217" i="1"/>
  <c r="O217" i="1"/>
  <c r="P745" i="1"/>
  <c r="O745" i="1"/>
  <c r="P215" i="1"/>
  <c r="N215" i="1"/>
  <c r="P383" i="1"/>
  <c r="N383" i="1"/>
  <c r="P863" i="1"/>
  <c r="N863" i="1"/>
  <c r="N975" i="1"/>
  <c r="P975" i="1"/>
  <c r="P730" i="1"/>
  <c r="N730" i="1"/>
  <c r="P468" i="1"/>
  <c r="N468" i="1"/>
  <c r="P194" i="1"/>
  <c r="N194" i="1"/>
  <c r="O513" i="1"/>
  <c r="P713" i="1"/>
  <c r="P545" i="1"/>
  <c r="P156" i="1"/>
  <c r="O156" i="1"/>
  <c r="N598" i="1"/>
  <c r="P598" i="1"/>
  <c r="P281" i="1"/>
  <c r="O281" i="1"/>
  <c r="N897" i="1"/>
  <c r="P897" i="1"/>
  <c r="N479" i="1"/>
  <c r="P479" i="1"/>
  <c r="P687" i="1"/>
  <c r="N687" i="1"/>
  <c r="P724" i="1"/>
  <c r="N724" i="1"/>
  <c r="P988" i="1"/>
  <c r="N988" i="1"/>
  <c r="N769" i="1"/>
  <c r="P769" i="1"/>
  <c r="P577" i="1"/>
  <c r="O577" i="1"/>
  <c r="P905" i="1"/>
  <c r="O905" i="1"/>
  <c r="P519" i="1"/>
  <c r="N519" i="1"/>
  <c r="P647" i="1"/>
  <c r="N647" i="1"/>
  <c r="N698" i="1"/>
  <c r="P698" i="1"/>
  <c r="N229" i="1"/>
  <c r="P229" i="1"/>
  <c r="N893" i="1"/>
  <c r="P893" i="1"/>
  <c r="P630" i="1"/>
  <c r="P353" i="1"/>
  <c r="P452" i="1"/>
  <c r="N452" i="1"/>
  <c r="O153" i="1"/>
  <c r="P153" i="1"/>
  <c r="P313" i="1"/>
  <c r="O313" i="1"/>
  <c r="O641" i="1"/>
  <c r="P641" i="1"/>
  <c r="O825" i="1"/>
  <c r="P825" i="1"/>
  <c r="O977" i="1"/>
  <c r="P977" i="1"/>
  <c r="N351" i="1"/>
  <c r="P351" i="1"/>
  <c r="N943" i="1"/>
  <c r="P943" i="1"/>
  <c r="N651" i="1"/>
  <c r="P651" i="1"/>
  <c r="P868" i="1"/>
  <c r="N868" i="1"/>
  <c r="N287" i="1"/>
  <c r="N764" i="1"/>
  <c r="P764" i="1"/>
  <c r="N548" i="1"/>
  <c r="N415" i="1"/>
  <c r="P1000" i="1"/>
  <c r="N964" i="1"/>
  <c r="N380" i="1"/>
  <c r="P60" i="1"/>
  <c r="N636" i="1"/>
  <c r="N168" i="1"/>
  <c r="N135" i="1"/>
  <c r="N686" i="1"/>
  <c r="N15" i="1"/>
  <c r="P870" i="1"/>
  <c r="P948" i="1"/>
  <c r="N311" i="1"/>
  <c r="P813" i="1"/>
  <c r="N589" i="1"/>
  <c r="N282" i="1"/>
  <c r="P17" i="1"/>
  <c r="P394" i="1"/>
  <c r="P426" i="1"/>
  <c r="P522" i="1"/>
  <c r="P11" i="1"/>
  <c r="P28" i="1"/>
  <c r="P172" i="1"/>
  <c r="P292" i="1"/>
  <c r="P372" i="1"/>
  <c r="P460" i="1"/>
  <c r="P389" i="1"/>
  <c r="N956" i="1"/>
  <c r="P42" i="1"/>
  <c r="P73" i="1"/>
  <c r="P180" i="1"/>
  <c r="P252" i="1"/>
  <c r="P388" i="1"/>
  <c r="O461" i="1"/>
  <c r="P461" i="1"/>
  <c r="P299" i="1"/>
  <c r="P363" i="1"/>
  <c r="P491" i="1"/>
  <c r="P619" i="1"/>
  <c r="P883" i="1"/>
  <c r="P987" i="1"/>
  <c r="N298" i="1"/>
  <c r="P298" i="1"/>
  <c r="P43" i="1"/>
  <c r="N43" i="1"/>
  <c r="N253" i="1"/>
  <c r="P253" i="1"/>
  <c r="P428" i="1"/>
  <c r="N405" i="1"/>
  <c r="N105" i="1"/>
  <c r="P105" i="1"/>
  <c r="O143" i="1"/>
  <c r="P143" i="1"/>
  <c r="O801" i="1"/>
  <c r="P801" i="1"/>
  <c r="P500" i="1"/>
  <c r="N968" i="1"/>
  <c r="P968" i="1"/>
  <c r="N335" i="1"/>
  <c r="P335" i="1"/>
  <c r="P919" i="1"/>
  <c r="N919" i="1"/>
  <c r="P803" i="1"/>
  <c r="N803" i="1"/>
  <c r="N338" i="1"/>
  <c r="P44" i="1"/>
  <c r="P234" i="1"/>
  <c r="P466" i="1"/>
  <c r="O493" i="1"/>
  <c r="P493" i="1"/>
  <c r="P373" i="1"/>
  <c r="N373" i="1"/>
  <c r="P21" i="1"/>
  <c r="N345" i="1"/>
  <c r="P345" i="1"/>
  <c r="P304" i="1"/>
  <c r="P632" i="1"/>
  <c r="N273" i="1"/>
  <c r="P273" i="1"/>
  <c r="P497" i="1"/>
  <c r="P537" i="1"/>
  <c r="P569" i="1"/>
  <c r="N569" i="1"/>
  <c r="N601" i="1"/>
  <c r="P601" i="1"/>
  <c r="P665" i="1"/>
  <c r="P697" i="1"/>
  <c r="N697" i="1"/>
  <c r="P737" i="1"/>
  <c r="P777" i="1"/>
  <c r="P599" i="1"/>
  <c r="N588" i="1"/>
  <c r="P171" i="1"/>
  <c r="P717" i="1"/>
  <c r="O733" i="1"/>
  <c r="P733" i="1"/>
  <c r="N247" i="1"/>
  <c r="P247" i="1"/>
  <c r="P941" i="1"/>
  <c r="P90" i="1"/>
  <c r="P186" i="1"/>
  <c r="P386" i="1"/>
  <c r="P276" i="1"/>
  <c r="P213" i="1"/>
  <c r="P80" i="1"/>
  <c r="P289" i="1"/>
  <c r="P441" i="1"/>
  <c r="P585" i="1"/>
  <c r="P617" i="1"/>
  <c r="P649" i="1"/>
  <c r="P681" i="1"/>
  <c r="P793" i="1"/>
  <c r="P873" i="1"/>
  <c r="P183" i="1"/>
  <c r="P231" i="1"/>
  <c r="P295" i="1"/>
  <c r="P359" i="1"/>
  <c r="P495" i="1"/>
  <c r="P623" i="1"/>
  <c r="P695" i="1"/>
  <c r="P839" i="1"/>
  <c r="P879" i="1"/>
  <c r="P280" i="1"/>
  <c r="P344" i="1"/>
  <c r="P384" i="1"/>
  <c r="P448" i="1"/>
  <c r="P512" i="1"/>
  <c r="P880" i="1"/>
  <c r="P706" i="1"/>
  <c r="P179" i="1"/>
  <c r="P307" i="1"/>
  <c r="P371" i="1"/>
  <c r="P531" i="1"/>
  <c r="P595" i="1"/>
  <c r="P627" i="1"/>
  <c r="P691" i="1"/>
  <c r="P763" i="1"/>
  <c r="P891" i="1"/>
  <c r="P923" i="1"/>
  <c r="P50" i="1"/>
  <c r="P274" i="1"/>
  <c r="P306" i="1"/>
  <c r="P442" i="1"/>
  <c r="P474" i="1"/>
  <c r="P506" i="1"/>
  <c r="P837" i="1"/>
  <c r="P312" i="1"/>
  <c r="P424" i="1"/>
  <c r="P488" i="1"/>
  <c r="P552" i="1"/>
  <c r="P592" i="1"/>
  <c r="P736" i="1"/>
  <c r="P121" i="1"/>
  <c r="P249" i="1"/>
  <c r="P401" i="1"/>
  <c r="P609" i="1"/>
  <c r="P865" i="1"/>
  <c r="P63" i="1"/>
  <c r="N63" i="1"/>
  <c r="O9" i="1"/>
  <c r="P9" i="1"/>
  <c r="P218" i="1"/>
  <c r="N218" i="1"/>
  <c r="P314" i="1"/>
  <c r="N314" i="1"/>
  <c r="P450" i="1"/>
  <c r="N450" i="1"/>
  <c r="N3" i="1"/>
  <c r="P3" i="1"/>
  <c r="P458" i="1"/>
  <c r="N458" i="1"/>
  <c r="O970" i="1"/>
  <c r="P970" i="1"/>
  <c r="P874" i="1"/>
  <c r="P57" i="1"/>
  <c r="P34" i="1"/>
  <c r="N34" i="1"/>
  <c r="O812" i="1"/>
  <c r="P812" i="1"/>
  <c r="P36" i="1"/>
  <c r="N36" i="1"/>
  <c r="N629" i="1"/>
  <c r="P629" i="1"/>
  <c r="P118" i="1"/>
  <c r="N118" i="1"/>
  <c r="P246" i="1"/>
  <c r="N246" i="1"/>
  <c r="P342" i="1"/>
  <c r="N342" i="1"/>
  <c r="P638" i="1"/>
  <c r="N638" i="1"/>
  <c r="P734" i="1"/>
  <c r="N734" i="1"/>
  <c r="P862" i="1"/>
  <c r="N862" i="1"/>
  <c r="N292" i="1"/>
  <c r="N231" i="1"/>
  <c r="N448" i="1"/>
  <c r="O681" i="1"/>
  <c r="N11" i="1"/>
  <c r="N495" i="1"/>
  <c r="N522" i="1"/>
  <c r="P602" i="1"/>
  <c r="P842" i="1"/>
  <c r="P75" i="1"/>
  <c r="P723" i="1"/>
  <c r="P257" i="1"/>
  <c r="P49" i="1"/>
  <c r="O316" i="1"/>
  <c r="P316" i="1"/>
  <c r="P101" i="1"/>
  <c r="N101" i="1"/>
  <c r="P157" i="1"/>
  <c r="N157" i="1"/>
  <c r="P205" i="1"/>
  <c r="N205" i="1"/>
  <c r="P469" i="1"/>
  <c r="N469" i="1"/>
  <c r="P661" i="1"/>
  <c r="N661" i="1"/>
  <c r="P693" i="1"/>
  <c r="N693" i="1"/>
  <c r="P605" i="1"/>
  <c r="N431" i="1"/>
  <c r="N186" i="1"/>
  <c r="O441" i="1"/>
  <c r="N973" i="1"/>
  <c r="N717" i="1"/>
  <c r="N307" i="1"/>
  <c r="N295" i="1"/>
  <c r="N691" i="1"/>
  <c r="P92" i="1"/>
  <c r="N183" i="1"/>
  <c r="N880" i="1"/>
  <c r="N141" i="1"/>
  <c r="N537" i="1"/>
  <c r="P921" i="1"/>
  <c r="P913" i="1"/>
  <c r="N953" i="1"/>
  <c r="P484" i="1"/>
  <c r="N484" i="1"/>
  <c r="P20" i="1"/>
  <c r="N20" i="1"/>
  <c r="P228" i="1"/>
  <c r="P324" i="1"/>
  <c r="N301" i="1"/>
  <c r="P301" i="1"/>
  <c r="P557" i="1"/>
  <c r="N557" i="1"/>
  <c r="P909" i="1"/>
  <c r="N909" i="1"/>
  <c r="P995" i="1"/>
  <c r="N995" i="1"/>
  <c r="P51" i="1"/>
  <c r="N51" i="1"/>
  <c r="O709" i="1"/>
  <c r="P709" i="1"/>
  <c r="N514" i="1"/>
  <c r="P514" i="1"/>
  <c r="P572" i="1"/>
  <c r="N572" i="1"/>
  <c r="P490" i="1"/>
  <c r="N490" i="1"/>
  <c r="P237" i="1"/>
  <c r="N237" i="1"/>
  <c r="P95" i="1"/>
  <c r="P39" i="1"/>
  <c r="N39" i="1"/>
  <c r="P940" i="1"/>
  <c r="N940" i="1"/>
  <c r="P362" i="1"/>
  <c r="N362" i="1"/>
  <c r="P131" i="1"/>
  <c r="N131" i="1"/>
  <c r="O885" i="1"/>
  <c r="P885" i="1"/>
  <c r="P216" i="1"/>
  <c r="N216" i="1"/>
  <c r="P86" i="1"/>
  <c r="N86" i="1"/>
  <c r="P214" i="1"/>
  <c r="N214" i="1"/>
  <c r="P502" i="1"/>
  <c r="N502" i="1"/>
  <c r="P606" i="1"/>
  <c r="N606" i="1"/>
  <c r="P766" i="1"/>
  <c r="N766" i="1"/>
  <c r="P894" i="1"/>
  <c r="N894" i="1"/>
  <c r="P752" i="1"/>
  <c r="N752" i="1"/>
  <c r="O129" i="1"/>
  <c r="P129" i="1"/>
  <c r="O521" i="1"/>
  <c r="P521" i="1"/>
  <c r="P945" i="1"/>
  <c r="O945" i="1"/>
  <c r="P423" i="1"/>
  <c r="N423" i="1"/>
  <c r="P559" i="1"/>
  <c r="N559" i="1"/>
  <c r="P760" i="1"/>
  <c r="N760" i="1"/>
  <c r="P610" i="1"/>
  <c r="N610" i="1"/>
  <c r="P403" i="1"/>
  <c r="N403" i="1"/>
  <c r="N344" i="1"/>
  <c r="N923" i="1"/>
  <c r="N987" i="1"/>
  <c r="O617" i="1"/>
  <c r="P76" i="1"/>
  <c r="P381" i="1"/>
  <c r="N357" i="1"/>
  <c r="P327" i="1"/>
  <c r="P946" i="1"/>
  <c r="P267" i="1"/>
  <c r="P555" i="1"/>
  <c r="P787" i="1"/>
  <c r="P955" i="1"/>
  <c r="P193" i="1"/>
  <c r="N17" i="1"/>
  <c r="P841" i="1"/>
  <c r="P136" i="1"/>
  <c r="N136" i="1"/>
  <c r="N708" i="1"/>
  <c r="P708" i="1"/>
  <c r="P25" i="1"/>
  <c r="N25" i="1"/>
  <c r="P98" i="1"/>
  <c r="N98" i="1"/>
  <c r="P130" i="1"/>
  <c r="P162" i="1"/>
  <c r="N162" i="1"/>
  <c r="P266" i="1"/>
  <c r="N266" i="1"/>
  <c r="P330" i="1"/>
  <c r="P402" i="1"/>
  <c r="N402" i="1"/>
  <c r="P285" i="1"/>
  <c r="N285" i="1"/>
  <c r="P788" i="1"/>
  <c r="N788" i="1"/>
  <c r="P53" i="1"/>
  <c r="N393" i="1"/>
  <c r="P393" i="1"/>
  <c r="P374" i="1"/>
  <c r="N374" i="1"/>
  <c r="P438" i="1"/>
  <c r="N438" i="1"/>
  <c r="P470" i="1"/>
  <c r="N470" i="1"/>
  <c r="P958" i="1"/>
  <c r="N958" i="1"/>
  <c r="N990" i="1"/>
  <c r="P990" i="1"/>
  <c r="P264" i="1"/>
  <c r="N264" i="1"/>
  <c r="P392" i="1"/>
  <c r="P520" i="1"/>
  <c r="P616" i="1"/>
  <c r="P704" i="1"/>
  <c r="P776" i="1"/>
  <c r="P840" i="1"/>
  <c r="N840" i="1"/>
  <c r="N169" i="1"/>
  <c r="P169" i="1"/>
  <c r="N233" i="1"/>
  <c r="P233" i="1"/>
  <c r="N265" i="1"/>
  <c r="P265" i="1"/>
  <c r="P297" i="1"/>
  <c r="P329" i="1"/>
  <c r="N329" i="1"/>
  <c r="P377" i="1"/>
  <c r="N377" i="1"/>
  <c r="P449" i="1"/>
  <c r="P529" i="1"/>
  <c r="N529" i="1"/>
  <c r="N593" i="1"/>
  <c r="P593" i="1"/>
  <c r="N761" i="1"/>
  <c r="P761" i="1"/>
  <c r="P809" i="1"/>
  <c r="P849" i="1"/>
  <c r="P881" i="1"/>
  <c r="P993" i="1"/>
  <c r="N993" i="1"/>
  <c r="P591" i="1"/>
  <c r="N591" i="1"/>
  <c r="P648" i="1"/>
  <c r="P696" i="1"/>
  <c r="P578" i="1"/>
  <c r="N578" i="1"/>
  <c r="P642" i="1"/>
  <c r="P674" i="1"/>
  <c r="N674" i="1"/>
  <c r="P339" i="1"/>
  <c r="P499" i="1"/>
  <c r="N499" i="1"/>
  <c r="N563" i="1"/>
  <c r="P563" i="1"/>
  <c r="P31" i="1"/>
  <c r="N31" i="1"/>
  <c r="P453" i="1"/>
  <c r="N453" i="1"/>
  <c r="P333" i="1"/>
  <c r="N333" i="1"/>
  <c r="P482" i="1"/>
  <c r="N482" i="1"/>
  <c r="P212" i="1"/>
  <c r="N212" i="1"/>
  <c r="N115" i="1"/>
  <c r="P115" i="1"/>
  <c r="P196" i="1"/>
  <c r="N196" i="1"/>
  <c r="N540" i="1"/>
  <c r="N941" i="1"/>
  <c r="P532" i="1"/>
  <c r="N532" i="1"/>
  <c r="P5" i="1"/>
  <c r="N5" i="1"/>
  <c r="O992" i="1"/>
  <c r="P992" i="1"/>
  <c r="O427" i="1"/>
  <c r="P427" i="1"/>
  <c r="P71" i="1"/>
  <c r="N71" i="1"/>
  <c r="P901" i="1"/>
  <c r="N901" i="1"/>
  <c r="P128" i="1"/>
  <c r="N128" i="1"/>
  <c r="N54" i="1"/>
  <c r="P54" i="1"/>
  <c r="P182" i="1"/>
  <c r="N182" i="1"/>
  <c r="P310" i="1"/>
  <c r="N310" i="1"/>
  <c r="N406" i="1"/>
  <c r="P406" i="1"/>
  <c r="N534" i="1"/>
  <c r="P534" i="1"/>
  <c r="N670" i="1"/>
  <c r="P670" i="1"/>
  <c r="P798" i="1"/>
  <c r="N798" i="1"/>
  <c r="O553" i="1"/>
  <c r="P553" i="1"/>
  <c r="N263" i="1"/>
  <c r="P263" i="1"/>
  <c r="P455" i="1"/>
  <c r="N455" i="1"/>
  <c r="P527" i="1"/>
  <c r="N527" i="1"/>
  <c r="N983" i="1"/>
  <c r="P983" i="1"/>
  <c r="N778" i="1"/>
  <c r="P778" i="1"/>
  <c r="N882" i="1"/>
  <c r="P882" i="1"/>
  <c r="N211" i="1"/>
  <c r="P211" i="1"/>
  <c r="P275" i="1"/>
  <c r="N275" i="1"/>
  <c r="P467" i="1"/>
  <c r="N467" i="1"/>
  <c r="N659" i="1"/>
  <c r="P659" i="1"/>
  <c r="N384" i="1"/>
  <c r="N280" i="1"/>
  <c r="N839" i="1"/>
  <c r="N226" i="1"/>
  <c r="P140" i="1"/>
  <c r="P660" i="1"/>
  <c r="P103" i="1"/>
  <c r="P391" i="1"/>
  <c r="P26" i="1"/>
  <c r="P914" i="1"/>
  <c r="N371" i="1"/>
  <c r="P225" i="1"/>
  <c r="P753" i="1"/>
  <c r="P944" i="1"/>
  <c r="P189" i="1"/>
  <c r="N189" i="1"/>
  <c r="P445" i="1"/>
  <c r="N445" i="1"/>
  <c r="P725" i="1"/>
  <c r="N725" i="1"/>
  <c r="N797" i="1"/>
  <c r="P797" i="1"/>
  <c r="P829" i="1"/>
  <c r="N829" i="1"/>
  <c r="P861" i="1"/>
  <c r="N861" i="1"/>
  <c r="O155" i="1"/>
  <c r="P155" i="1"/>
  <c r="P541" i="1"/>
  <c r="N541" i="1"/>
  <c r="P13" i="1"/>
  <c r="N13" i="1"/>
  <c r="P61" i="1"/>
  <c r="N61" i="1"/>
  <c r="O396" i="1"/>
  <c r="P396" i="1"/>
  <c r="P525" i="1"/>
  <c r="N525" i="1"/>
  <c r="P732" i="1"/>
  <c r="N732" i="1"/>
  <c r="P88" i="1"/>
  <c r="N88" i="1"/>
  <c r="P175" i="1"/>
  <c r="N175" i="1"/>
  <c r="P560" i="1"/>
  <c r="N560" i="1"/>
  <c r="P30" i="1"/>
  <c r="N30" i="1"/>
  <c r="P62" i="1"/>
  <c r="N62" i="1"/>
  <c r="P126" i="1"/>
  <c r="N126" i="1"/>
  <c r="P158" i="1"/>
  <c r="N158" i="1"/>
  <c r="P190" i="1"/>
  <c r="N190" i="1"/>
  <c r="P222" i="1"/>
  <c r="N222" i="1"/>
  <c r="P254" i="1"/>
  <c r="N254" i="1"/>
  <c r="P318" i="1"/>
  <c r="N318" i="1"/>
  <c r="P350" i="1"/>
  <c r="N350" i="1"/>
  <c r="P382" i="1"/>
  <c r="N382" i="1"/>
  <c r="P414" i="1"/>
  <c r="N414" i="1"/>
  <c r="P446" i="1"/>
  <c r="N446" i="1"/>
  <c r="P478" i="1"/>
  <c r="N478" i="1"/>
  <c r="P510" i="1"/>
  <c r="N510" i="1"/>
  <c r="P550" i="1"/>
  <c r="N550" i="1"/>
  <c r="P614" i="1"/>
  <c r="N614" i="1"/>
  <c r="P646" i="1"/>
  <c r="N646" i="1"/>
  <c r="P710" i="1"/>
  <c r="N710" i="1"/>
  <c r="P838" i="1"/>
  <c r="N838" i="1"/>
  <c r="P902" i="1"/>
  <c r="N902" i="1"/>
  <c r="P998" i="1"/>
  <c r="N998" i="1"/>
  <c r="P456" i="1"/>
  <c r="N456" i="1"/>
  <c r="P576" i="1"/>
  <c r="N576" i="1"/>
  <c r="P689" i="1"/>
  <c r="N689" i="1"/>
  <c r="P151" i="1"/>
  <c r="N151" i="1"/>
  <c r="P367" i="1"/>
  <c r="N367" i="1"/>
  <c r="N399" i="1"/>
  <c r="P399" i="1"/>
  <c r="P463" i="1"/>
  <c r="N463" i="1"/>
  <c r="N631" i="1"/>
  <c r="P631" i="1"/>
  <c r="P663" i="1"/>
  <c r="N663" i="1"/>
  <c r="N735" i="1"/>
  <c r="P735" i="1"/>
  <c r="P815" i="1"/>
  <c r="N815" i="1"/>
  <c r="P464" i="1"/>
  <c r="N464" i="1"/>
  <c r="P768" i="1"/>
  <c r="N768" i="1"/>
  <c r="P896" i="1"/>
  <c r="N896" i="1"/>
  <c r="P650" i="1"/>
  <c r="N650" i="1"/>
  <c r="P682" i="1"/>
  <c r="N682" i="1"/>
  <c r="P754" i="1"/>
  <c r="N754" i="1"/>
  <c r="P818" i="1"/>
  <c r="N818" i="1"/>
  <c r="P850" i="1"/>
  <c r="N850" i="1"/>
  <c r="P890" i="1"/>
  <c r="N890" i="1"/>
  <c r="N411" i="1"/>
  <c r="P411" i="1"/>
  <c r="P571" i="1"/>
  <c r="N571" i="1"/>
  <c r="P635" i="1"/>
  <c r="N635" i="1"/>
  <c r="P699" i="1"/>
  <c r="N699" i="1"/>
  <c r="N731" i="1"/>
  <c r="P731" i="1"/>
  <c r="P835" i="1"/>
  <c r="N835" i="1"/>
  <c r="P899" i="1"/>
  <c r="N899" i="1"/>
  <c r="P188" i="1"/>
  <c r="O41" i="1"/>
  <c r="P41" i="1"/>
  <c r="P154" i="1"/>
  <c r="N154" i="1"/>
  <c r="O604" i="1"/>
  <c r="P604" i="1"/>
  <c r="P67" i="1"/>
  <c r="N67" i="1"/>
  <c r="P52" i="1"/>
  <c r="N52" i="1"/>
  <c r="P122" i="1"/>
  <c r="N122" i="1"/>
  <c r="P354" i="1"/>
  <c r="N354" i="1"/>
  <c r="P220" i="1"/>
  <c r="N220" i="1"/>
  <c r="P332" i="1"/>
  <c r="N332" i="1"/>
  <c r="O938" i="1"/>
  <c r="P938" i="1"/>
  <c r="N276" i="1"/>
  <c r="N372" i="1"/>
  <c r="P7" i="1"/>
  <c r="N7" i="1"/>
  <c r="P109" i="1"/>
  <c r="N109" i="1"/>
  <c r="P258" i="1"/>
  <c r="N258" i="1"/>
  <c r="P261" i="1"/>
  <c r="N261" i="1"/>
  <c r="P244" i="1"/>
  <c r="N244" i="1"/>
  <c r="P245" i="1"/>
  <c r="N245" i="1"/>
  <c r="P22" i="1"/>
  <c r="N22" i="1"/>
  <c r="P150" i="1"/>
  <c r="N150" i="1"/>
  <c r="P278" i="1"/>
  <c r="N278" i="1"/>
  <c r="P574" i="1"/>
  <c r="N574" i="1"/>
  <c r="P702" i="1"/>
  <c r="N702" i="1"/>
  <c r="P830" i="1"/>
  <c r="N830" i="1"/>
  <c r="P926" i="1"/>
  <c r="N926" i="1"/>
  <c r="O409" i="1"/>
  <c r="P409" i="1"/>
  <c r="O481" i="1"/>
  <c r="P481" i="1"/>
  <c r="O721" i="1"/>
  <c r="P721" i="1"/>
  <c r="P799" i="1"/>
  <c r="N799" i="1"/>
  <c r="N911" i="1"/>
  <c r="P911" i="1"/>
  <c r="N951" i="1"/>
  <c r="P951" i="1"/>
  <c r="P947" i="1"/>
  <c r="N947" i="1"/>
  <c r="P746" i="1"/>
  <c r="N746" i="1"/>
  <c r="P810" i="1"/>
  <c r="N810" i="1"/>
  <c r="P243" i="1"/>
  <c r="N243" i="1"/>
  <c r="N795" i="1"/>
  <c r="P795" i="1"/>
  <c r="N859" i="1"/>
  <c r="P859" i="1"/>
  <c r="P963" i="1"/>
  <c r="N963" i="1"/>
  <c r="N620" i="1"/>
  <c r="N359" i="1"/>
  <c r="N179" i="1"/>
  <c r="P820" i="1"/>
  <c r="P199" i="1"/>
  <c r="N112" i="1"/>
  <c r="N512" i="1"/>
  <c r="O793" i="1"/>
  <c r="N531" i="1"/>
  <c r="O289" i="1"/>
  <c r="N83" i="1"/>
  <c r="N644" i="1"/>
  <c r="N363" i="1"/>
  <c r="O299" i="1"/>
  <c r="N90" i="1"/>
  <c r="N619" i="1"/>
  <c r="P436" i="1"/>
  <c r="N426" i="1"/>
  <c r="N53" i="1"/>
  <c r="N81" i="1"/>
  <c r="O492" i="1"/>
  <c r="P492" i="1"/>
  <c r="P365" i="1"/>
  <c r="N365" i="1"/>
  <c r="P413" i="1"/>
  <c r="N413" i="1"/>
  <c r="P517" i="1"/>
  <c r="N517" i="1"/>
  <c r="P581" i="1"/>
  <c r="P653" i="1"/>
  <c r="P685" i="1"/>
  <c r="N685" i="1"/>
  <c r="P869" i="1"/>
  <c r="O628" i="1"/>
  <c r="P628" i="1"/>
  <c r="O74" i="1"/>
  <c r="P74" i="1"/>
  <c r="P679" i="1"/>
  <c r="N679" i="1"/>
  <c r="P582" i="1"/>
  <c r="N582" i="1"/>
  <c r="P742" i="1"/>
  <c r="N742" i="1"/>
  <c r="P774" i="1"/>
  <c r="N774" i="1"/>
  <c r="P806" i="1"/>
  <c r="N806" i="1"/>
  <c r="P408" i="1"/>
  <c r="N408" i="1"/>
  <c r="P472" i="1"/>
  <c r="N472" i="1"/>
  <c r="P536" i="1"/>
  <c r="N536" i="1"/>
  <c r="P584" i="1"/>
  <c r="N584" i="1"/>
  <c r="P720" i="1"/>
  <c r="N720" i="1"/>
  <c r="P856" i="1"/>
  <c r="N856" i="1"/>
  <c r="P920" i="1"/>
  <c r="N920" i="1"/>
  <c r="N984" i="1"/>
  <c r="P984" i="1"/>
  <c r="N209" i="1"/>
  <c r="P209" i="1"/>
  <c r="P385" i="1"/>
  <c r="N385" i="1"/>
  <c r="P817" i="1"/>
  <c r="N817" i="1"/>
  <c r="P857" i="1"/>
  <c r="N857" i="1"/>
  <c r="P929" i="1"/>
  <c r="N929" i="1"/>
  <c r="P1001" i="1"/>
  <c r="N1001" i="1"/>
  <c r="P498" i="1"/>
  <c r="P805" i="1"/>
  <c r="N805" i="1"/>
  <c r="P38" i="1"/>
  <c r="N38" i="1"/>
  <c r="P134" i="1"/>
  <c r="N134" i="1"/>
  <c r="P230" i="1"/>
  <c r="N230" i="1"/>
  <c r="P326" i="1"/>
  <c r="N326" i="1"/>
  <c r="P518" i="1"/>
  <c r="N518" i="1"/>
  <c r="P750" i="1"/>
  <c r="N750" i="1"/>
  <c r="P846" i="1"/>
  <c r="N846" i="1"/>
  <c r="P792" i="1"/>
  <c r="N855" i="1"/>
  <c r="N772" i="1"/>
  <c r="N669" i="1"/>
  <c r="N751" i="1"/>
  <c r="N148" i="1"/>
  <c r="N79" i="1"/>
  <c r="N476" i="1"/>
  <c r="P283" i="1"/>
  <c r="N160" i="1"/>
  <c r="N889" i="1"/>
  <c r="P705" i="1"/>
  <c r="P33" i="1"/>
  <c r="N33" i="1"/>
  <c r="P66" i="1"/>
  <c r="N66" i="1"/>
  <c r="P106" i="1"/>
  <c r="P138" i="1"/>
  <c r="P170" i="1"/>
  <c r="P202" i="1"/>
  <c r="P410" i="1"/>
  <c r="N410" i="1"/>
  <c r="P93" i="1"/>
  <c r="N93" i="1"/>
  <c r="P117" i="1"/>
  <c r="N117" i="1"/>
  <c r="P325" i="1"/>
  <c r="N325" i="1"/>
  <c r="P501" i="1"/>
  <c r="N501" i="1"/>
  <c r="P701" i="1"/>
  <c r="N701" i="1"/>
  <c r="P741" i="1"/>
  <c r="P85" i="1"/>
  <c r="P613" i="1"/>
  <c r="N613" i="1"/>
  <c r="P542" i="1"/>
  <c r="N542" i="1"/>
  <c r="P358" i="1"/>
  <c r="N358" i="1"/>
  <c r="P454" i="1"/>
  <c r="N454" i="1"/>
  <c r="P590" i="1"/>
  <c r="N590" i="1"/>
  <c r="P654" i="1"/>
  <c r="N654" i="1"/>
  <c r="P473" i="1"/>
  <c r="N473" i="1"/>
  <c r="P866" i="1"/>
  <c r="N866" i="1"/>
  <c r="P900" i="1"/>
  <c r="P925" i="1"/>
  <c r="N925" i="1"/>
  <c r="P434" i="1"/>
  <c r="P35" i="1"/>
  <c r="N35" i="1"/>
  <c r="P91" i="1"/>
  <c r="N91" i="1"/>
  <c r="P508" i="1"/>
  <c r="P597" i="1"/>
  <c r="N597" i="1"/>
  <c r="P102" i="1"/>
  <c r="N102" i="1"/>
  <c r="P198" i="1"/>
  <c r="N198" i="1"/>
  <c r="P294" i="1"/>
  <c r="N294" i="1"/>
  <c r="P390" i="1"/>
  <c r="N390" i="1"/>
  <c r="P486" i="1"/>
  <c r="N486" i="1"/>
  <c r="P558" i="1"/>
  <c r="N558" i="1"/>
  <c r="P622" i="1"/>
  <c r="N622" i="1"/>
  <c r="P718" i="1"/>
  <c r="N718" i="1"/>
  <c r="P814" i="1"/>
  <c r="N814" i="1"/>
  <c r="P910" i="1"/>
  <c r="N910" i="1"/>
  <c r="P917" i="1"/>
  <c r="N792" i="1"/>
  <c r="P942" i="1"/>
  <c r="P100" i="1"/>
  <c r="P949" i="1"/>
  <c r="N981" i="1"/>
  <c r="N159" i="1"/>
  <c r="P111" i="1"/>
  <c r="P543" i="1"/>
  <c r="P618" i="1"/>
  <c r="P23" i="1"/>
  <c r="N23" i="1"/>
  <c r="P55" i="1"/>
  <c r="P87" i="1"/>
  <c r="N87" i="1"/>
  <c r="P82" i="1"/>
  <c r="P114" i="1"/>
  <c r="P146" i="1"/>
  <c r="P178" i="1"/>
  <c r="P210" i="1"/>
  <c r="N210" i="1"/>
  <c r="P242" i="1"/>
  <c r="P59" i="1"/>
  <c r="P116" i="1"/>
  <c r="P300" i="1"/>
  <c r="P340" i="1"/>
  <c r="P612" i="1"/>
  <c r="P133" i="1"/>
  <c r="P181" i="1"/>
  <c r="P437" i="1"/>
  <c r="P677" i="1"/>
  <c r="N677" i="1"/>
  <c r="P781" i="1"/>
  <c r="P197" i="1"/>
  <c r="N197" i="1"/>
  <c r="P45" i="1"/>
  <c r="N45" i="1"/>
  <c r="P120" i="1"/>
  <c r="P192" i="1"/>
  <c r="P14" i="1"/>
  <c r="N14" i="1"/>
  <c r="P46" i="1"/>
  <c r="N46" i="1"/>
  <c r="P142" i="1"/>
  <c r="N142" i="1"/>
  <c r="P174" i="1"/>
  <c r="N174" i="1"/>
  <c r="P206" i="1"/>
  <c r="N206" i="1"/>
  <c r="P238" i="1"/>
  <c r="N238" i="1"/>
  <c r="P302" i="1"/>
  <c r="N302" i="1"/>
  <c r="P334" i="1"/>
  <c r="N334" i="1"/>
  <c r="P398" i="1"/>
  <c r="N398" i="1"/>
  <c r="P430" i="1"/>
  <c r="N430" i="1"/>
  <c r="P462" i="1"/>
  <c r="N462" i="1"/>
  <c r="P494" i="1"/>
  <c r="N494" i="1"/>
  <c r="P526" i="1"/>
  <c r="N526" i="1"/>
  <c r="P566" i="1"/>
  <c r="N566" i="1"/>
  <c r="P662" i="1"/>
  <c r="N662" i="1"/>
  <c r="P694" i="1"/>
  <c r="N694" i="1"/>
  <c r="P758" i="1"/>
  <c r="N758" i="1"/>
  <c r="P982" i="1"/>
  <c r="N982" i="1"/>
  <c r="P240" i="1"/>
  <c r="P672" i="1"/>
  <c r="P936" i="1"/>
  <c r="P937" i="1"/>
  <c r="P255" i="1"/>
  <c r="P319" i="1"/>
  <c r="P447" i="1"/>
  <c r="P551" i="1"/>
  <c r="P583" i="1"/>
  <c r="P615" i="1"/>
  <c r="P759" i="1"/>
  <c r="N759" i="1"/>
  <c r="P791" i="1"/>
  <c r="P831" i="1"/>
  <c r="P903" i="1"/>
  <c r="P200" i="1"/>
  <c r="P480" i="1"/>
  <c r="P544" i="1"/>
  <c r="P626" i="1"/>
  <c r="N626" i="1"/>
  <c r="P690" i="1"/>
  <c r="P826" i="1"/>
  <c r="P47" i="1"/>
  <c r="N47" i="1"/>
  <c r="P64" i="1"/>
  <c r="N64" i="1"/>
  <c r="P236" i="1"/>
  <c r="P165" i="1"/>
  <c r="N165" i="1"/>
  <c r="P877" i="1"/>
  <c r="P70" i="1"/>
  <c r="N70" i="1"/>
  <c r="P166" i="1"/>
  <c r="N166" i="1"/>
  <c r="P262" i="1"/>
  <c r="N262" i="1"/>
  <c r="P878" i="1"/>
  <c r="N878" i="1"/>
  <c r="P974" i="1"/>
  <c r="N974" i="1"/>
  <c r="P712" i="1"/>
  <c r="P554" i="1"/>
  <c r="P786" i="1"/>
  <c r="N852" i="1"/>
  <c r="N917" i="1"/>
  <c r="N508" i="1"/>
  <c r="N213" i="1"/>
  <c r="P418" i="1"/>
  <c r="P147" i="1"/>
  <c r="N147" i="1"/>
  <c r="P132" i="1"/>
  <c r="P204" i="1"/>
  <c r="N204" i="1"/>
  <c r="P268" i="1"/>
  <c r="P349" i="1"/>
  <c r="P397" i="1"/>
  <c r="N397" i="1"/>
  <c r="P509" i="1"/>
  <c r="P573" i="1"/>
  <c r="P645" i="1"/>
  <c r="P757" i="1"/>
  <c r="N757" i="1"/>
  <c r="P821" i="1"/>
  <c r="N821" i="1"/>
  <c r="P221" i="1"/>
  <c r="N221" i="1"/>
  <c r="P726" i="1"/>
  <c r="N726" i="1"/>
  <c r="P790" i="1"/>
  <c r="N790" i="1"/>
  <c r="P822" i="1"/>
  <c r="N822" i="1"/>
  <c r="P854" i="1"/>
  <c r="N854" i="1"/>
  <c r="P886" i="1"/>
  <c r="N886" i="1"/>
  <c r="P918" i="1"/>
  <c r="N918" i="1"/>
  <c r="P950" i="1"/>
  <c r="N950" i="1"/>
  <c r="P256" i="1"/>
  <c r="P368" i="1"/>
  <c r="P440" i="1"/>
  <c r="P504" i="1"/>
  <c r="P568" i="1"/>
  <c r="P600" i="1"/>
  <c r="P688" i="1"/>
  <c r="P824" i="1"/>
  <c r="P888" i="1"/>
  <c r="P952" i="1"/>
  <c r="P321" i="1"/>
  <c r="N321" i="1"/>
  <c r="P232" i="1"/>
  <c r="P336" i="1"/>
  <c r="P376" i="1"/>
  <c r="P432" i="1"/>
  <c r="P496" i="1"/>
  <c r="P608" i="1"/>
  <c r="P680" i="1"/>
  <c r="P744" i="1"/>
  <c r="P800" i="1"/>
  <c r="N800" i="1"/>
  <c r="P864" i="1"/>
  <c r="P928" i="1"/>
  <c r="N928" i="1"/>
  <c r="P570" i="1"/>
  <c r="P634" i="1"/>
  <c r="P666" i="1"/>
  <c r="P738" i="1"/>
  <c r="P770" i="1"/>
  <c r="P802" i="1"/>
  <c r="N802" i="1"/>
  <c r="P834" i="1"/>
  <c r="P906" i="1"/>
  <c r="P2" i="1"/>
  <c r="P203" i="1"/>
  <c r="N203" i="1"/>
  <c r="P235" i="1"/>
  <c r="P331" i="1"/>
  <c r="P395" i="1"/>
  <c r="P459" i="1"/>
  <c r="P523" i="1"/>
  <c r="P587" i="1"/>
  <c r="P683" i="1"/>
  <c r="P715" i="1"/>
  <c r="P747" i="1"/>
  <c r="P819" i="1"/>
  <c r="P851" i="1"/>
  <c r="P915" i="1"/>
  <c r="P429" i="1"/>
  <c r="P933" i="1"/>
  <c r="P965" i="1"/>
  <c r="J1000" i="1"/>
  <c r="C1000" i="1"/>
  <c r="J999" i="1"/>
  <c r="C999" i="1"/>
  <c r="J998" i="1"/>
  <c r="C998" i="1"/>
  <c r="J997" i="1"/>
  <c r="C997" i="1"/>
  <c r="J996" i="1"/>
  <c r="C996" i="1"/>
  <c r="J995" i="1"/>
  <c r="C995" i="1"/>
  <c r="J994" i="1"/>
  <c r="C994" i="1"/>
  <c r="J993" i="1"/>
  <c r="C993" i="1"/>
  <c r="J992" i="1"/>
  <c r="C992" i="1"/>
  <c r="J991" i="1"/>
  <c r="C991" i="1"/>
  <c r="J990" i="1"/>
  <c r="C990" i="1"/>
  <c r="J989" i="1"/>
  <c r="C989" i="1"/>
  <c r="J988" i="1"/>
  <c r="C988" i="1"/>
  <c r="J987" i="1"/>
  <c r="C987" i="1"/>
  <c r="J986" i="1"/>
  <c r="C986" i="1"/>
  <c r="J985" i="1"/>
  <c r="C985" i="1"/>
  <c r="J984" i="1"/>
  <c r="C984" i="1"/>
  <c r="J983" i="1"/>
  <c r="C983" i="1"/>
  <c r="J982" i="1"/>
  <c r="C982" i="1"/>
  <c r="J981" i="1"/>
  <c r="C981" i="1"/>
  <c r="J980" i="1"/>
  <c r="C980" i="1"/>
  <c r="J979" i="1"/>
  <c r="C979" i="1"/>
  <c r="J978" i="1"/>
  <c r="C978" i="1"/>
  <c r="J977" i="1"/>
  <c r="C977" i="1"/>
  <c r="J976" i="1"/>
  <c r="C976" i="1"/>
  <c r="J975" i="1"/>
  <c r="C975" i="1"/>
  <c r="J974" i="1"/>
  <c r="C974" i="1"/>
  <c r="J973" i="1"/>
  <c r="C973" i="1"/>
  <c r="J972" i="1"/>
  <c r="C972" i="1"/>
  <c r="J971" i="1"/>
  <c r="C971" i="1"/>
  <c r="J970" i="1"/>
  <c r="C970" i="1"/>
  <c r="J969" i="1"/>
  <c r="C969" i="1"/>
  <c r="J968" i="1"/>
  <c r="C968" i="1"/>
  <c r="J967" i="1"/>
  <c r="C967" i="1"/>
  <c r="J966" i="1"/>
  <c r="C966" i="1"/>
  <c r="J965" i="1"/>
  <c r="C965" i="1"/>
  <c r="J964" i="1"/>
  <c r="C964" i="1"/>
  <c r="J963" i="1"/>
  <c r="C963" i="1"/>
  <c r="J962" i="1"/>
  <c r="C962" i="1"/>
  <c r="J961" i="1"/>
  <c r="C961" i="1"/>
  <c r="J960" i="1"/>
  <c r="C960" i="1"/>
  <c r="J959" i="1"/>
  <c r="C959" i="1"/>
  <c r="J958" i="1"/>
  <c r="C958" i="1"/>
  <c r="J957" i="1"/>
  <c r="C957" i="1"/>
  <c r="J956" i="1"/>
  <c r="C956" i="1"/>
  <c r="J955" i="1"/>
  <c r="C955" i="1"/>
  <c r="J954" i="1"/>
  <c r="C954" i="1"/>
  <c r="J953" i="1"/>
  <c r="C953" i="1"/>
  <c r="J952" i="1"/>
  <c r="C952" i="1"/>
  <c r="J951" i="1"/>
  <c r="C951" i="1"/>
  <c r="J950" i="1"/>
  <c r="C950" i="1"/>
  <c r="J949" i="1"/>
  <c r="C949" i="1"/>
  <c r="J948" i="1"/>
  <c r="C948" i="1"/>
  <c r="J947" i="1"/>
  <c r="C947" i="1"/>
  <c r="J946" i="1"/>
  <c r="C946" i="1"/>
  <c r="J945" i="1"/>
  <c r="C945" i="1"/>
  <c r="J944" i="1"/>
  <c r="C944" i="1"/>
  <c r="J943" i="1"/>
  <c r="C943" i="1"/>
  <c r="J942" i="1"/>
  <c r="C942" i="1"/>
  <c r="J941" i="1"/>
  <c r="C941" i="1"/>
  <c r="J940" i="1"/>
  <c r="C940" i="1"/>
  <c r="J939" i="1"/>
  <c r="C939" i="1"/>
  <c r="J938" i="1"/>
  <c r="C938" i="1"/>
  <c r="J937" i="1"/>
  <c r="C937" i="1"/>
  <c r="J936" i="1"/>
  <c r="C936" i="1"/>
  <c r="J935" i="1"/>
  <c r="C935" i="1"/>
  <c r="J934" i="1"/>
  <c r="C934" i="1"/>
  <c r="J933" i="1"/>
  <c r="C933" i="1"/>
  <c r="J932" i="1"/>
  <c r="C932" i="1"/>
  <c r="J931" i="1"/>
  <c r="C931" i="1"/>
  <c r="J930" i="1"/>
  <c r="C930" i="1"/>
  <c r="J929" i="1"/>
  <c r="C929" i="1"/>
  <c r="J928" i="1"/>
  <c r="C928" i="1"/>
  <c r="J927" i="1"/>
  <c r="C927" i="1"/>
  <c r="J926" i="1"/>
  <c r="C926" i="1"/>
  <c r="J925" i="1"/>
  <c r="C925" i="1"/>
  <c r="J924" i="1"/>
  <c r="C924" i="1"/>
  <c r="J923" i="1"/>
  <c r="C923" i="1"/>
  <c r="J922" i="1"/>
  <c r="C922" i="1"/>
  <c r="J921" i="1"/>
  <c r="C921" i="1"/>
  <c r="J920" i="1"/>
  <c r="C920" i="1"/>
  <c r="J919" i="1"/>
  <c r="C919" i="1"/>
  <c r="J918" i="1"/>
  <c r="C918" i="1"/>
  <c r="J917" i="1"/>
  <c r="C917" i="1"/>
  <c r="J916" i="1"/>
  <c r="C916" i="1"/>
  <c r="J915" i="1"/>
  <c r="C915" i="1"/>
  <c r="J914" i="1"/>
  <c r="C914" i="1"/>
  <c r="J913" i="1"/>
  <c r="C913" i="1"/>
  <c r="J912" i="1"/>
  <c r="C912" i="1"/>
  <c r="J911" i="1"/>
  <c r="C911" i="1"/>
  <c r="J910" i="1"/>
  <c r="C910" i="1"/>
  <c r="J909" i="1"/>
  <c r="C909" i="1"/>
  <c r="J908" i="1"/>
  <c r="C908" i="1"/>
  <c r="J907" i="1"/>
  <c r="C907" i="1"/>
  <c r="J906" i="1"/>
  <c r="C906" i="1"/>
  <c r="J905" i="1"/>
  <c r="C905" i="1"/>
  <c r="J904" i="1"/>
  <c r="C904" i="1"/>
  <c r="J903" i="1"/>
  <c r="C903" i="1"/>
  <c r="J902" i="1"/>
  <c r="C902" i="1"/>
  <c r="J901" i="1"/>
  <c r="C901" i="1"/>
  <c r="J900" i="1"/>
  <c r="C900" i="1"/>
  <c r="J899" i="1"/>
  <c r="C899" i="1"/>
  <c r="J898" i="1"/>
  <c r="C898" i="1"/>
  <c r="J897" i="1"/>
  <c r="C897" i="1"/>
  <c r="J896" i="1"/>
  <c r="C896" i="1"/>
  <c r="J895" i="1"/>
  <c r="C895" i="1"/>
  <c r="J894" i="1"/>
  <c r="C894" i="1"/>
  <c r="J893" i="1"/>
  <c r="C893" i="1"/>
  <c r="J892" i="1"/>
  <c r="C892" i="1"/>
  <c r="J891" i="1"/>
  <c r="C891" i="1"/>
  <c r="J890" i="1"/>
  <c r="C890" i="1"/>
  <c r="J889" i="1"/>
  <c r="C889" i="1"/>
  <c r="J888" i="1"/>
  <c r="C888" i="1"/>
  <c r="J887" i="1"/>
  <c r="C887" i="1"/>
  <c r="J886" i="1"/>
  <c r="C886" i="1"/>
  <c r="J885" i="1"/>
  <c r="C885" i="1"/>
  <c r="J884" i="1"/>
  <c r="C884" i="1"/>
  <c r="J883" i="1"/>
  <c r="C883" i="1"/>
  <c r="J882" i="1"/>
  <c r="C882" i="1"/>
  <c r="J881" i="1"/>
  <c r="C881" i="1"/>
  <c r="J880" i="1"/>
  <c r="C880" i="1"/>
  <c r="J879" i="1"/>
  <c r="C879" i="1"/>
  <c r="J878" i="1"/>
  <c r="C878" i="1"/>
  <c r="J877" i="1"/>
  <c r="C877" i="1"/>
  <c r="J876" i="1"/>
  <c r="C876" i="1"/>
  <c r="J875" i="1"/>
  <c r="C875" i="1"/>
  <c r="J874" i="1"/>
  <c r="C874" i="1"/>
  <c r="J873" i="1"/>
  <c r="C873" i="1"/>
  <c r="J872" i="1"/>
  <c r="C872" i="1"/>
  <c r="J871" i="1"/>
  <c r="C871" i="1"/>
  <c r="J870" i="1"/>
  <c r="C870" i="1"/>
  <c r="J869" i="1"/>
  <c r="C869" i="1"/>
  <c r="J868" i="1"/>
  <c r="C868" i="1"/>
  <c r="J867" i="1"/>
  <c r="C867" i="1"/>
  <c r="J866" i="1"/>
  <c r="C866" i="1"/>
  <c r="J865" i="1"/>
  <c r="C865" i="1"/>
  <c r="J864" i="1"/>
  <c r="C864" i="1"/>
  <c r="J863" i="1"/>
  <c r="C863" i="1"/>
  <c r="J862" i="1"/>
  <c r="C862" i="1"/>
  <c r="J861" i="1"/>
  <c r="C861" i="1"/>
  <c r="J860" i="1"/>
  <c r="C860" i="1"/>
  <c r="J859" i="1"/>
  <c r="C859" i="1"/>
  <c r="J858" i="1"/>
  <c r="C858" i="1"/>
  <c r="J857" i="1"/>
  <c r="C857" i="1"/>
  <c r="J856" i="1"/>
  <c r="C856" i="1"/>
  <c r="J855" i="1"/>
  <c r="C855" i="1"/>
  <c r="J854" i="1"/>
  <c r="C854" i="1"/>
  <c r="J853" i="1"/>
  <c r="C853" i="1"/>
  <c r="J852" i="1"/>
  <c r="C852" i="1"/>
  <c r="J851" i="1"/>
  <c r="C851" i="1"/>
  <c r="J850" i="1"/>
  <c r="C850" i="1"/>
  <c r="J849" i="1"/>
  <c r="C849" i="1"/>
  <c r="J848" i="1"/>
  <c r="C848" i="1"/>
  <c r="J847" i="1"/>
  <c r="C847" i="1"/>
  <c r="J846" i="1"/>
  <c r="C846" i="1"/>
  <c r="J845" i="1"/>
  <c r="C845" i="1"/>
  <c r="J844" i="1"/>
  <c r="C844" i="1"/>
  <c r="J843" i="1"/>
  <c r="C843" i="1"/>
  <c r="J842" i="1"/>
  <c r="C842" i="1"/>
  <c r="J841" i="1"/>
  <c r="C841" i="1"/>
  <c r="J840" i="1"/>
  <c r="C840" i="1"/>
  <c r="J839" i="1"/>
  <c r="C839" i="1"/>
  <c r="J838" i="1"/>
  <c r="C838" i="1"/>
  <c r="J837" i="1"/>
  <c r="C837" i="1"/>
  <c r="J836" i="1"/>
  <c r="C836" i="1"/>
  <c r="J835" i="1"/>
  <c r="C835" i="1"/>
  <c r="J834" i="1"/>
  <c r="C834" i="1"/>
  <c r="J833" i="1"/>
  <c r="C833" i="1"/>
  <c r="J832" i="1"/>
  <c r="C832" i="1"/>
  <c r="J831" i="1"/>
  <c r="C831" i="1"/>
  <c r="J830" i="1"/>
  <c r="C830" i="1"/>
  <c r="J829" i="1"/>
  <c r="C829" i="1"/>
  <c r="J828" i="1"/>
  <c r="C828" i="1"/>
  <c r="J827" i="1"/>
  <c r="C827" i="1"/>
  <c r="J826" i="1"/>
  <c r="C826" i="1"/>
  <c r="J825" i="1"/>
  <c r="C825" i="1"/>
  <c r="J824" i="1"/>
  <c r="C824" i="1"/>
  <c r="J823" i="1"/>
  <c r="C823" i="1"/>
  <c r="J822" i="1"/>
  <c r="C822" i="1"/>
  <c r="J821" i="1"/>
  <c r="C821" i="1"/>
  <c r="J820" i="1"/>
  <c r="C820" i="1"/>
  <c r="J819" i="1"/>
  <c r="C819" i="1"/>
  <c r="J818" i="1"/>
  <c r="C818" i="1"/>
  <c r="J817" i="1"/>
  <c r="C817" i="1"/>
  <c r="J816" i="1"/>
  <c r="C816" i="1"/>
  <c r="J815" i="1"/>
  <c r="C815" i="1"/>
  <c r="J814" i="1"/>
  <c r="C814" i="1"/>
  <c r="J813" i="1"/>
  <c r="C813" i="1"/>
  <c r="J812" i="1"/>
  <c r="C812" i="1"/>
  <c r="J811" i="1"/>
  <c r="C811" i="1"/>
  <c r="J810" i="1"/>
  <c r="C810" i="1"/>
  <c r="J809" i="1"/>
  <c r="C809" i="1"/>
  <c r="J808" i="1"/>
  <c r="C808" i="1"/>
  <c r="J807" i="1"/>
  <c r="C807" i="1"/>
  <c r="J806" i="1"/>
  <c r="C806" i="1"/>
  <c r="J805" i="1"/>
  <c r="C805" i="1"/>
  <c r="J804" i="1"/>
  <c r="C804" i="1"/>
  <c r="J803" i="1"/>
  <c r="C803" i="1"/>
  <c r="J802" i="1"/>
  <c r="C802" i="1"/>
  <c r="J801" i="1"/>
  <c r="C801" i="1"/>
  <c r="J800" i="1"/>
  <c r="C800" i="1"/>
  <c r="J799" i="1"/>
  <c r="C799" i="1"/>
  <c r="J798" i="1"/>
  <c r="C798" i="1"/>
  <c r="J797" i="1"/>
  <c r="C797" i="1"/>
  <c r="J796" i="1"/>
  <c r="C796" i="1"/>
  <c r="J795" i="1"/>
  <c r="C795" i="1"/>
  <c r="J794" i="1"/>
  <c r="C794" i="1"/>
  <c r="J793" i="1"/>
  <c r="C793" i="1"/>
  <c r="J792" i="1"/>
  <c r="C792" i="1"/>
  <c r="J791" i="1"/>
  <c r="C791" i="1"/>
  <c r="J790" i="1"/>
  <c r="C790" i="1"/>
  <c r="J789" i="1"/>
  <c r="C789" i="1"/>
  <c r="J788" i="1"/>
  <c r="C788" i="1"/>
  <c r="J787" i="1"/>
  <c r="C787" i="1"/>
  <c r="J786" i="1"/>
  <c r="C786" i="1"/>
  <c r="J785" i="1"/>
  <c r="C785" i="1"/>
  <c r="J784" i="1"/>
  <c r="C784" i="1"/>
  <c r="J783" i="1"/>
  <c r="C783" i="1"/>
  <c r="J782" i="1"/>
  <c r="C782" i="1"/>
  <c r="J781" i="1"/>
  <c r="C781" i="1"/>
  <c r="J780" i="1"/>
  <c r="C780" i="1"/>
  <c r="J779" i="1"/>
  <c r="C779" i="1"/>
  <c r="J778" i="1"/>
  <c r="C778" i="1"/>
  <c r="J777" i="1"/>
  <c r="C777" i="1"/>
  <c r="J776" i="1"/>
  <c r="C776" i="1"/>
  <c r="J775" i="1"/>
  <c r="C775" i="1"/>
  <c r="J774" i="1"/>
  <c r="C774" i="1"/>
  <c r="J773" i="1"/>
  <c r="C773" i="1"/>
  <c r="J772" i="1"/>
  <c r="C772" i="1"/>
  <c r="J771" i="1"/>
  <c r="C771" i="1"/>
  <c r="J770" i="1"/>
  <c r="C770" i="1"/>
  <c r="J769" i="1"/>
  <c r="C769" i="1"/>
  <c r="J768" i="1"/>
  <c r="C768" i="1"/>
  <c r="J767" i="1"/>
  <c r="C767" i="1"/>
  <c r="J766" i="1"/>
  <c r="C766" i="1"/>
  <c r="J765" i="1"/>
  <c r="C765" i="1"/>
  <c r="J764" i="1"/>
  <c r="C764" i="1"/>
  <c r="J763" i="1"/>
  <c r="C763" i="1"/>
  <c r="J762" i="1"/>
  <c r="C762" i="1"/>
  <c r="J761" i="1"/>
  <c r="C761" i="1"/>
  <c r="J760" i="1"/>
  <c r="C760" i="1"/>
  <c r="J759" i="1"/>
  <c r="C759" i="1"/>
  <c r="J758" i="1"/>
  <c r="C758" i="1"/>
  <c r="J757" i="1"/>
  <c r="C757" i="1"/>
  <c r="J756" i="1"/>
  <c r="C756" i="1"/>
  <c r="J755" i="1"/>
  <c r="C755" i="1"/>
  <c r="J754" i="1"/>
  <c r="C754" i="1"/>
  <c r="J753" i="1"/>
  <c r="C753" i="1"/>
  <c r="J752" i="1"/>
  <c r="C752" i="1"/>
  <c r="J751" i="1"/>
  <c r="C751" i="1"/>
  <c r="J750" i="1"/>
  <c r="C750" i="1"/>
  <c r="J749" i="1"/>
  <c r="C749" i="1"/>
  <c r="J748" i="1"/>
  <c r="C748" i="1"/>
  <c r="J747" i="1"/>
  <c r="C747" i="1"/>
  <c r="J746" i="1"/>
  <c r="C746" i="1"/>
  <c r="J745" i="1"/>
  <c r="C745" i="1"/>
  <c r="J744" i="1"/>
  <c r="C744" i="1"/>
  <c r="J743" i="1"/>
  <c r="C743" i="1"/>
  <c r="J742" i="1"/>
  <c r="C742" i="1"/>
  <c r="J741" i="1"/>
  <c r="C741" i="1"/>
  <c r="J740" i="1"/>
  <c r="C740" i="1"/>
  <c r="J739" i="1"/>
  <c r="C739" i="1"/>
  <c r="J738" i="1"/>
  <c r="C738" i="1"/>
  <c r="J737" i="1"/>
  <c r="C737" i="1"/>
  <c r="J736" i="1"/>
  <c r="C736" i="1"/>
  <c r="J735" i="1"/>
  <c r="C735" i="1"/>
  <c r="J734" i="1"/>
  <c r="C734" i="1"/>
  <c r="J733" i="1"/>
  <c r="C733" i="1"/>
  <c r="J732" i="1"/>
  <c r="C732" i="1"/>
  <c r="J731" i="1"/>
  <c r="C731" i="1"/>
  <c r="J730" i="1"/>
  <c r="C730" i="1"/>
  <c r="J729" i="1"/>
  <c r="C729" i="1"/>
  <c r="J728" i="1"/>
  <c r="C728" i="1"/>
  <c r="J727" i="1"/>
  <c r="C727" i="1"/>
  <c r="J726" i="1"/>
  <c r="C726" i="1"/>
  <c r="J725" i="1"/>
  <c r="C725" i="1"/>
  <c r="J724" i="1"/>
  <c r="C724" i="1"/>
  <c r="J723" i="1"/>
  <c r="C723" i="1"/>
  <c r="J722" i="1"/>
  <c r="C722" i="1"/>
  <c r="J721" i="1"/>
  <c r="C721" i="1"/>
  <c r="J720" i="1"/>
  <c r="C720" i="1"/>
  <c r="J719" i="1"/>
  <c r="C719" i="1"/>
  <c r="J718" i="1"/>
  <c r="C718" i="1"/>
  <c r="J717" i="1"/>
  <c r="C717" i="1"/>
  <c r="J716" i="1"/>
  <c r="C716" i="1"/>
  <c r="J715" i="1"/>
  <c r="C715" i="1"/>
  <c r="J714" i="1"/>
  <c r="C714" i="1"/>
  <c r="J713" i="1"/>
  <c r="C713" i="1"/>
  <c r="J712" i="1"/>
  <c r="C712" i="1"/>
  <c r="J711" i="1"/>
  <c r="C711" i="1"/>
  <c r="J710" i="1"/>
  <c r="C710" i="1"/>
  <c r="J709" i="1"/>
  <c r="C709" i="1"/>
  <c r="J708" i="1"/>
  <c r="C708" i="1"/>
  <c r="J707" i="1"/>
  <c r="C707" i="1"/>
  <c r="J706" i="1"/>
  <c r="C706" i="1"/>
  <c r="J705" i="1"/>
  <c r="C705" i="1"/>
  <c r="J704" i="1"/>
  <c r="C704" i="1"/>
  <c r="J703" i="1"/>
  <c r="C703" i="1"/>
  <c r="J702" i="1"/>
  <c r="C702" i="1"/>
  <c r="J701" i="1"/>
  <c r="C701" i="1"/>
  <c r="J700" i="1"/>
  <c r="C700" i="1"/>
  <c r="J699" i="1"/>
  <c r="C699" i="1"/>
  <c r="J698" i="1"/>
  <c r="C698" i="1"/>
  <c r="J697" i="1"/>
  <c r="C697" i="1"/>
  <c r="J696" i="1"/>
  <c r="C696" i="1"/>
  <c r="J695" i="1"/>
  <c r="C695" i="1"/>
  <c r="J694" i="1"/>
  <c r="C694" i="1"/>
  <c r="J693" i="1"/>
  <c r="C693" i="1"/>
  <c r="J692" i="1"/>
  <c r="C692" i="1"/>
  <c r="J691" i="1"/>
  <c r="C691" i="1"/>
  <c r="J690" i="1"/>
  <c r="C690" i="1"/>
  <c r="J689" i="1"/>
  <c r="C689" i="1"/>
  <c r="J688" i="1"/>
  <c r="C688" i="1"/>
  <c r="J687" i="1"/>
  <c r="C687" i="1"/>
  <c r="J686" i="1"/>
  <c r="C686" i="1"/>
  <c r="J685" i="1"/>
  <c r="C685" i="1"/>
  <c r="J684" i="1"/>
  <c r="C684" i="1"/>
  <c r="J683" i="1"/>
  <c r="C683" i="1"/>
  <c r="J682" i="1"/>
  <c r="C682" i="1"/>
  <c r="J681" i="1"/>
  <c r="C681" i="1"/>
  <c r="J680" i="1"/>
  <c r="C680" i="1"/>
  <c r="J679" i="1"/>
  <c r="C679" i="1"/>
  <c r="J678" i="1"/>
  <c r="C678" i="1"/>
  <c r="J677" i="1"/>
  <c r="C677" i="1"/>
  <c r="J676" i="1"/>
  <c r="C676" i="1"/>
  <c r="J675" i="1"/>
  <c r="C675" i="1"/>
  <c r="J674" i="1"/>
  <c r="C674" i="1"/>
  <c r="J673" i="1"/>
  <c r="C673" i="1"/>
  <c r="J672" i="1"/>
  <c r="C672" i="1"/>
  <c r="J671" i="1"/>
  <c r="C671" i="1"/>
  <c r="J670" i="1"/>
  <c r="C670" i="1"/>
  <c r="J669" i="1"/>
  <c r="C669" i="1"/>
  <c r="J668" i="1"/>
  <c r="C668" i="1"/>
  <c r="J667" i="1"/>
  <c r="C667" i="1"/>
  <c r="J666" i="1"/>
  <c r="C666" i="1"/>
  <c r="J665" i="1"/>
  <c r="C665" i="1"/>
  <c r="J664" i="1"/>
  <c r="C664" i="1"/>
  <c r="J663" i="1"/>
  <c r="C663" i="1"/>
  <c r="J662" i="1"/>
  <c r="C662" i="1"/>
  <c r="J661" i="1"/>
  <c r="C661" i="1"/>
  <c r="J660" i="1"/>
  <c r="C660" i="1"/>
  <c r="J659" i="1"/>
  <c r="C659" i="1"/>
  <c r="J658" i="1"/>
  <c r="C658" i="1"/>
  <c r="J657" i="1"/>
  <c r="C657" i="1"/>
  <c r="J656" i="1"/>
  <c r="C656" i="1"/>
  <c r="J655" i="1"/>
  <c r="C655" i="1"/>
  <c r="J654" i="1"/>
  <c r="C654" i="1"/>
  <c r="J653" i="1"/>
  <c r="C653" i="1"/>
  <c r="J652" i="1"/>
  <c r="C652" i="1"/>
  <c r="J651" i="1"/>
  <c r="C651" i="1"/>
  <c r="J650" i="1"/>
  <c r="C650" i="1"/>
  <c r="J649" i="1"/>
  <c r="C649" i="1"/>
  <c r="J648" i="1"/>
  <c r="C648" i="1"/>
  <c r="J647" i="1"/>
  <c r="C647" i="1"/>
  <c r="J646" i="1"/>
  <c r="C646" i="1"/>
  <c r="J645" i="1"/>
  <c r="C645" i="1"/>
  <c r="J644" i="1"/>
  <c r="C644" i="1"/>
  <c r="J643" i="1"/>
  <c r="C643" i="1"/>
  <c r="J642" i="1"/>
  <c r="C642" i="1"/>
  <c r="J641" i="1"/>
  <c r="C641" i="1"/>
  <c r="J640" i="1"/>
  <c r="C640" i="1"/>
  <c r="J639" i="1"/>
  <c r="C639" i="1"/>
  <c r="J638" i="1"/>
  <c r="C638" i="1"/>
  <c r="J637" i="1"/>
  <c r="C637" i="1"/>
  <c r="J636" i="1"/>
  <c r="C636" i="1"/>
  <c r="J635" i="1"/>
  <c r="C635" i="1"/>
  <c r="J634" i="1"/>
  <c r="C634" i="1"/>
  <c r="J633" i="1"/>
  <c r="C633" i="1"/>
  <c r="J632" i="1"/>
  <c r="C632" i="1"/>
  <c r="J631" i="1"/>
  <c r="C631" i="1"/>
  <c r="J630" i="1"/>
  <c r="C630" i="1"/>
  <c r="J629" i="1"/>
  <c r="C629" i="1"/>
  <c r="J628" i="1"/>
  <c r="C628" i="1"/>
  <c r="J627" i="1"/>
  <c r="C627" i="1"/>
  <c r="J626" i="1"/>
  <c r="C626" i="1"/>
  <c r="J625" i="1"/>
  <c r="C625" i="1"/>
  <c r="J624" i="1"/>
  <c r="C624" i="1"/>
  <c r="J623" i="1"/>
  <c r="C623" i="1"/>
  <c r="J622" i="1"/>
  <c r="C622" i="1"/>
  <c r="J621" i="1"/>
  <c r="C621" i="1"/>
  <c r="J620" i="1"/>
  <c r="C620" i="1"/>
  <c r="J619" i="1"/>
  <c r="C619" i="1"/>
  <c r="J618" i="1"/>
  <c r="C618" i="1"/>
  <c r="J617" i="1"/>
  <c r="C617" i="1"/>
  <c r="J616" i="1"/>
  <c r="C616" i="1"/>
  <c r="J615" i="1"/>
  <c r="C615" i="1"/>
  <c r="J614" i="1"/>
  <c r="C614" i="1"/>
  <c r="J613" i="1"/>
  <c r="C613" i="1"/>
  <c r="J612" i="1"/>
  <c r="C612" i="1"/>
  <c r="J611" i="1"/>
  <c r="C611" i="1"/>
  <c r="J610" i="1"/>
  <c r="C610" i="1"/>
  <c r="J609" i="1"/>
  <c r="C609" i="1"/>
  <c r="J608" i="1"/>
  <c r="C608" i="1"/>
  <c r="J607" i="1"/>
  <c r="C607" i="1"/>
  <c r="J606" i="1"/>
  <c r="C606" i="1"/>
  <c r="J605" i="1"/>
  <c r="C605" i="1"/>
  <c r="J604" i="1"/>
  <c r="C604" i="1"/>
  <c r="J603" i="1"/>
  <c r="C603" i="1"/>
  <c r="J602" i="1"/>
  <c r="C602" i="1"/>
  <c r="J601" i="1"/>
  <c r="C601" i="1"/>
  <c r="J600" i="1"/>
  <c r="C600" i="1"/>
  <c r="J599" i="1"/>
  <c r="C599" i="1"/>
  <c r="J598" i="1"/>
  <c r="C598" i="1"/>
  <c r="J597" i="1"/>
  <c r="C597" i="1"/>
  <c r="J596" i="1"/>
  <c r="C596" i="1"/>
  <c r="J595" i="1"/>
  <c r="C595" i="1"/>
  <c r="J594" i="1"/>
  <c r="C594" i="1"/>
  <c r="J593" i="1"/>
  <c r="C593" i="1"/>
  <c r="J592" i="1"/>
  <c r="C592" i="1"/>
  <c r="J591" i="1"/>
  <c r="C591" i="1"/>
  <c r="J590" i="1"/>
  <c r="C590" i="1"/>
  <c r="J589" i="1"/>
  <c r="C589" i="1"/>
  <c r="J588" i="1"/>
  <c r="C588" i="1"/>
  <c r="J587" i="1"/>
  <c r="C587" i="1"/>
  <c r="J586" i="1"/>
  <c r="C586" i="1"/>
  <c r="J585" i="1"/>
  <c r="C585" i="1"/>
  <c r="J584" i="1"/>
  <c r="C584" i="1"/>
  <c r="J583" i="1"/>
  <c r="C583" i="1"/>
  <c r="J582" i="1"/>
  <c r="C582" i="1"/>
  <c r="J581" i="1"/>
  <c r="C581" i="1"/>
  <c r="J580" i="1"/>
  <c r="C580" i="1"/>
  <c r="J579" i="1"/>
  <c r="C579" i="1"/>
  <c r="J578" i="1"/>
  <c r="C578" i="1"/>
  <c r="J577" i="1"/>
  <c r="C577" i="1"/>
  <c r="J576" i="1"/>
  <c r="C576" i="1"/>
  <c r="J575" i="1"/>
  <c r="C575" i="1"/>
  <c r="J574" i="1"/>
  <c r="C574" i="1"/>
  <c r="J573" i="1"/>
  <c r="C573" i="1"/>
  <c r="J572" i="1"/>
  <c r="C572" i="1"/>
  <c r="J571" i="1"/>
  <c r="C571" i="1"/>
  <c r="J570" i="1"/>
  <c r="C570" i="1"/>
  <c r="J569" i="1"/>
  <c r="C569" i="1"/>
  <c r="J568" i="1"/>
  <c r="C568" i="1"/>
  <c r="J567" i="1"/>
  <c r="C567" i="1"/>
  <c r="J566" i="1"/>
  <c r="C566" i="1"/>
  <c r="J565" i="1"/>
  <c r="C565" i="1"/>
  <c r="J564" i="1"/>
  <c r="C564" i="1"/>
  <c r="J563" i="1"/>
  <c r="C563" i="1"/>
  <c r="J562" i="1"/>
  <c r="C562" i="1"/>
  <c r="J561" i="1"/>
  <c r="C561" i="1"/>
  <c r="J560" i="1"/>
  <c r="C560" i="1"/>
  <c r="J559" i="1"/>
  <c r="C559" i="1"/>
  <c r="J558" i="1"/>
  <c r="C558" i="1"/>
  <c r="J557" i="1"/>
  <c r="C557" i="1"/>
  <c r="J556" i="1"/>
  <c r="C556" i="1"/>
  <c r="J555" i="1"/>
  <c r="C555" i="1"/>
  <c r="J554" i="1"/>
  <c r="C554" i="1"/>
  <c r="J553" i="1"/>
  <c r="C553" i="1"/>
  <c r="J552" i="1"/>
  <c r="C552" i="1"/>
  <c r="J551" i="1"/>
  <c r="C551" i="1"/>
  <c r="J550" i="1"/>
  <c r="C550" i="1"/>
  <c r="J549" i="1"/>
  <c r="C549" i="1"/>
  <c r="J548" i="1"/>
  <c r="C548" i="1"/>
  <c r="J547" i="1"/>
  <c r="C547" i="1"/>
  <c r="J546" i="1"/>
  <c r="C546" i="1"/>
  <c r="J545" i="1"/>
  <c r="C545" i="1"/>
  <c r="J544" i="1"/>
  <c r="C544" i="1"/>
  <c r="J543" i="1"/>
  <c r="C543" i="1"/>
  <c r="J542" i="1"/>
  <c r="C542" i="1"/>
  <c r="J541" i="1"/>
  <c r="C541" i="1"/>
  <c r="J540" i="1"/>
  <c r="C540" i="1"/>
  <c r="J539" i="1"/>
  <c r="C539" i="1"/>
  <c r="J538" i="1"/>
  <c r="C538" i="1"/>
  <c r="J537" i="1"/>
  <c r="C537" i="1"/>
  <c r="J536" i="1"/>
  <c r="C536" i="1"/>
  <c r="J535" i="1"/>
  <c r="C535" i="1"/>
  <c r="J534" i="1"/>
  <c r="C534" i="1"/>
  <c r="J533" i="1"/>
  <c r="C533" i="1"/>
  <c r="J532" i="1"/>
  <c r="C532" i="1"/>
  <c r="J531" i="1"/>
  <c r="C531" i="1"/>
  <c r="J530" i="1"/>
  <c r="C530" i="1"/>
  <c r="J529" i="1"/>
  <c r="C529" i="1"/>
  <c r="J528" i="1"/>
  <c r="C528" i="1"/>
  <c r="J527" i="1"/>
  <c r="C527" i="1"/>
  <c r="J526" i="1"/>
  <c r="C526" i="1"/>
  <c r="J525" i="1"/>
  <c r="C525" i="1"/>
  <c r="J524" i="1"/>
  <c r="C524" i="1"/>
  <c r="J523" i="1"/>
  <c r="C523" i="1"/>
  <c r="J522" i="1"/>
  <c r="C522" i="1"/>
  <c r="J521" i="1"/>
  <c r="C521" i="1"/>
  <c r="J520" i="1"/>
  <c r="C520" i="1"/>
  <c r="J519" i="1"/>
  <c r="C519" i="1"/>
  <c r="J518" i="1"/>
  <c r="C518" i="1"/>
  <c r="J517" i="1"/>
  <c r="C517" i="1"/>
  <c r="J516" i="1"/>
  <c r="C516" i="1"/>
  <c r="J515" i="1"/>
  <c r="C515" i="1"/>
  <c r="J514" i="1"/>
  <c r="C514" i="1"/>
  <c r="J513" i="1"/>
  <c r="C513" i="1"/>
  <c r="J512" i="1"/>
  <c r="C512" i="1"/>
  <c r="J511" i="1"/>
  <c r="C511" i="1"/>
  <c r="J510" i="1"/>
  <c r="C510" i="1"/>
  <c r="J509" i="1"/>
  <c r="C509" i="1"/>
  <c r="J508" i="1"/>
  <c r="C508" i="1"/>
  <c r="J507" i="1"/>
  <c r="C507" i="1"/>
  <c r="J506" i="1"/>
  <c r="C506" i="1"/>
  <c r="J505" i="1"/>
  <c r="C505" i="1"/>
  <c r="J504" i="1"/>
  <c r="C504" i="1"/>
  <c r="J503" i="1"/>
  <c r="C503" i="1"/>
  <c r="J502" i="1"/>
  <c r="C502" i="1"/>
  <c r="J501" i="1"/>
  <c r="C501" i="1"/>
  <c r="J500" i="1"/>
  <c r="C500" i="1"/>
  <c r="J499" i="1"/>
  <c r="C499" i="1"/>
  <c r="J498" i="1"/>
  <c r="C498" i="1"/>
  <c r="J497" i="1"/>
  <c r="C497" i="1"/>
  <c r="J496" i="1"/>
  <c r="C496" i="1"/>
  <c r="J495" i="1"/>
  <c r="C495" i="1"/>
  <c r="J494" i="1"/>
  <c r="C494" i="1"/>
  <c r="J493" i="1"/>
  <c r="C493" i="1"/>
  <c r="J492" i="1"/>
  <c r="C492" i="1"/>
  <c r="J491" i="1"/>
  <c r="C491" i="1"/>
  <c r="J490" i="1"/>
  <c r="C490" i="1"/>
  <c r="J489" i="1"/>
  <c r="C489" i="1"/>
  <c r="J488" i="1"/>
  <c r="C488" i="1"/>
  <c r="J487" i="1"/>
  <c r="C487" i="1"/>
  <c r="J486" i="1"/>
  <c r="C486" i="1"/>
  <c r="J485" i="1"/>
  <c r="C485" i="1"/>
  <c r="J484" i="1"/>
  <c r="C484" i="1"/>
  <c r="J483" i="1"/>
  <c r="C483" i="1"/>
  <c r="J482" i="1"/>
  <c r="C482" i="1"/>
  <c r="J481" i="1"/>
  <c r="C481" i="1"/>
  <c r="J480" i="1"/>
  <c r="C480" i="1"/>
  <c r="J479" i="1"/>
  <c r="C479" i="1"/>
  <c r="J478" i="1"/>
  <c r="C478" i="1"/>
  <c r="J477" i="1"/>
  <c r="C477" i="1"/>
  <c r="J476" i="1"/>
  <c r="C476" i="1"/>
  <c r="J475" i="1"/>
  <c r="C475" i="1"/>
  <c r="J474" i="1"/>
  <c r="C474" i="1"/>
  <c r="J473" i="1"/>
  <c r="C473" i="1"/>
  <c r="J472" i="1"/>
  <c r="C472" i="1"/>
  <c r="J471" i="1"/>
  <c r="C471" i="1"/>
  <c r="J470" i="1"/>
  <c r="C470" i="1"/>
  <c r="J469" i="1"/>
  <c r="C469" i="1"/>
  <c r="J468" i="1"/>
  <c r="C468" i="1"/>
  <c r="J467" i="1"/>
  <c r="C467" i="1"/>
  <c r="J466" i="1"/>
  <c r="C466" i="1"/>
  <c r="J465" i="1"/>
  <c r="C465" i="1"/>
  <c r="J464" i="1"/>
  <c r="C464" i="1"/>
  <c r="J463" i="1"/>
  <c r="C463" i="1"/>
  <c r="J462" i="1"/>
  <c r="C462" i="1"/>
  <c r="J461" i="1"/>
  <c r="C461" i="1"/>
  <c r="J460" i="1"/>
  <c r="C460" i="1"/>
  <c r="J459" i="1"/>
  <c r="C459" i="1"/>
  <c r="J458" i="1"/>
  <c r="C458" i="1"/>
  <c r="J457" i="1"/>
  <c r="C457" i="1"/>
  <c r="J456" i="1"/>
  <c r="C456" i="1"/>
  <c r="J455" i="1"/>
  <c r="C455" i="1"/>
  <c r="J454" i="1"/>
  <c r="C454" i="1"/>
  <c r="J453" i="1"/>
  <c r="C453" i="1"/>
  <c r="J452" i="1"/>
  <c r="C452" i="1"/>
  <c r="J451" i="1"/>
  <c r="C451" i="1"/>
  <c r="J450" i="1"/>
  <c r="C450" i="1"/>
  <c r="J449" i="1"/>
  <c r="C449" i="1"/>
  <c r="J448" i="1"/>
  <c r="C448" i="1"/>
  <c r="J447" i="1"/>
  <c r="C447" i="1"/>
  <c r="J446" i="1"/>
  <c r="C446" i="1"/>
  <c r="J445" i="1"/>
  <c r="C445" i="1"/>
  <c r="J444" i="1"/>
  <c r="C444" i="1"/>
  <c r="J443" i="1"/>
  <c r="C443" i="1"/>
  <c r="J442" i="1"/>
  <c r="C442" i="1"/>
  <c r="J441" i="1"/>
  <c r="C441" i="1"/>
  <c r="J440" i="1"/>
  <c r="C440" i="1"/>
  <c r="J439" i="1"/>
  <c r="C439" i="1"/>
  <c r="J438" i="1"/>
  <c r="C438" i="1"/>
  <c r="J437" i="1"/>
  <c r="C437" i="1"/>
  <c r="J436" i="1"/>
  <c r="C436" i="1"/>
  <c r="J435" i="1"/>
  <c r="C435" i="1"/>
  <c r="J434" i="1"/>
  <c r="C434" i="1"/>
  <c r="J433" i="1"/>
  <c r="C433" i="1"/>
  <c r="J432" i="1"/>
  <c r="C432" i="1"/>
  <c r="J431" i="1"/>
  <c r="C431" i="1"/>
  <c r="J430" i="1"/>
  <c r="C430" i="1"/>
  <c r="J429" i="1"/>
  <c r="C429" i="1"/>
  <c r="J428" i="1"/>
  <c r="C428" i="1"/>
  <c r="J427" i="1"/>
  <c r="C427" i="1"/>
  <c r="J426" i="1"/>
  <c r="C426" i="1"/>
  <c r="J425" i="1"/>
  <c r="C425" i="1"/>
  <c r="J424" i="1"/>
  <c r="C424" i="1"/>
  <c r="J423" i="1"/>
  <c r="C423" i="1"/>
  <c r="J422" i="1"/>
  <c r="C422" i="1"/>
  <c r="J421" i="1"/>
  <c r="C421" i="1"/>
  <c r="J420" i="1"/>
  <c r="C420" i="1"/>
  <c r="J419" i="1"/>
  <c r="C419" i="1"/>
  <c r="J418" i="1"/>
  <c r="C418" i="1"/>
  <c r="J417" i="1"/>
  <c r="C417" i="1"/>
  <c r="J416" i="1"/>
  <c r="C416" i="1"/>
  <c r="J415" i="1"/>
  <c r="C415" i="1"/>
  <c r="J414" i="1"/>
  <c r="C414" i="1"/>
  <c r="J413" i="1"/>
  <c r="C413" i="1"/>
  <c r="J412" i="1"/>
  <c r="C412" i="1"/>
  <c r="J411" i="1"/>
  <c r="C411" i="1"/>
  <c r="J410" i="1"/>
  <c r="C410" i="1"/>
  <c r="J409" i="1"/>
  <c r="C409" i="1"/>
  <c r="J408" i="1"/>
  <c r="C408" i="1"/>
  <c r="J407" i="1"/>
  <c r="C407" i="1"/>
  <c r="J406" i="1"/>
  <c r="C406" i="1"/>
  <c r="J405" i="1"/>
  <c r="C405" i="1"/>
  <c r="J404" i="1"/>
  <c r="C404" i="1"/>
  <c r="J403" i="1"/>
  <c r="C403" i="1"/>
  <c r="J402" i="1"/>
  <c r="C402" i="1"/>
  <c r="J401" i="1"/>
  <c r="C401" i="1"/>
  <c r="J400" i="1"/>
  <c r="C400" i="1"/>
  <c r="J399" i="1"/>
  <c r="C399" i="1"/>
  <c r="J398" i="1"/>
  <c r="C398" i="1"/>
  <c r="J397" i="1"/>
  <c r="C397" i="1"/>
  <c r="J396" i="1"/>
  <c r="C396" i="1"/>
  <c r="J395" i="1"/>
  <c r="C395" i="1"/>
  <c r="J394" i="1"/>
  <c r="C394" i="1"/>
  <c r="J393" i="1"/>
  <c r="C393" i="1"/>
  <c r="J392" i="1"/>
  <c r="C392" i="1"/>
  <c r="J391" i="1"/>
  <c r="C391" i="1"/>
  <c r="J390" i="1"/>
  <c r="C390" i="1"/>
  <c r="J389" i="1"/>
  <c r="C389" i="1"/>
  <c r="J388" i="1"/>
  <c r="C388" i="1"/>
  <c r="J387" i="1"/>
  <c r="C387" i="1"/>
  <c r="J386" i="1"/>
  <c r="C386" i="1"/>
  <c r="J385" i="1"/>
  <c r="C385" i="1"/>
  <c r="J384" i="1"/>
  <c r="C384" i="1"/>
  <c r="J383" i="1"/>
  <c r="C383" i="1"/>
  <c r="J382" i="1"/>
  <c r="C382" i="1"/>
  <c r="J381" i="1"/>
  <c r="C381" i="1"/>
  <c r="J380" i="1"/>
  <c r="C380" i="1"/>
  <c r="J379" i="1"/>
  <c r="C379" i="1"/>
  <c r="J378" i="1"/>
  <c r="C378" i="1"/>
  <c r="J377" i="1"/>
  <c r="C377" i="1"/>
  <c r="J376" i="1"/>
  <c r="C376" i="1"/>
  <c r="J375" i="1"/>
  <c r="C375" i="1"/>
  <c r="J374" i="1"/>
  <c r="C374" i="1"/>
  <c r="J373" i="1"/>
  <c r="C373" i="1"/>
  <c r="J372" i="1"/>
  <c r="C372" i="1"/>
  <c r="J371" i="1"/>
  <c r="C371" i="1"/>
  <c r="J370" i="1"/>
  <c r="C370" i="1"/>
  <c r="J369" i="1"/>
  <c r="C369" i="1"/>
  <c r="J368" i="1"/>
  <c r="C368" i="1"/>
  <c r="J367" i="1"/>
  <c r="C367" i="1"/>
  <c r="J366" i="1"/>
  <c r="C366" i="1"/>
  <c r="J365" i="1"/>
  <c r="C365" i="1"/>
  <c r="J364" i="1"/>
  <c r="C364" i="1"/>
  <c r="J363" i="1"/>
  <c r="C363" i="1"/>
  <c r="J362" i="1"/>
  <c r="C362" i="1"/>
  <c r="J361" i="1"/>
  <c r="C361" i="1"/>
  <c r="J360" i="1"/>
  <c r="C360" i="1"/>
  <c r="J359" i="1"/>
  <c r="C359" i="1"/>
  <c r="J358" i="1"/>
  <c r="C358" i="1"/>
  <c r="J357" i="1"/>
  <c r="C357" i="1"/>
  <c r="J356" i="1"/>
  <c r="C356" i="1"/>
  <c r="J355" i="1"/>
  <c r="C355" i="1"/>
  <c r="J354" i="1"/>
  <c r="C354" i="1"/>
  <c r="J353" i="1"/>
  <c r="C353" i="1"/>
  <c r="J352" i="1"/>
  <c r="C352" i="1"/>
  <c r="J351" i="1"/>
  <c r="C351" i="1"/>
  <c r="J350" i="1"/>
  <c r="C350" i="1"/>
  <c r="J349" i="1"/>
  <c r="C349" i="1"/>
  <c r="J348" i="1"/>
  <c r="C348" i="1"/>
  <c r="J347" i="1"/>
  <c r="C347" i="1"/>
  <c r="J346" i="1"/>
  <c r="C346" i="1"/>
  <c r="J345" i="1"/>
  <c r="C345" i="1"/>
  <c r="J344" i="1"/>
  <c r="C344" i="1"/>
  <c r="J343" i="1"/>
  <c r="C343" i="1"/>
  <c r="J342" i="1"/>
  <c r="C342" i="1"/>
  <c r="J341" i="1"/>
  <c r="C341" i="1"/>
  <c r="J340" i="1"/>
  <c r="C340" i="1"/>
  <c r="J339" i="1"/>
  <c r="C339" i="1"/>
  <c r="J338" i="1"/>
  <c r="C338" i="1"/>
  <c r="J337" i="1"/>
  <c r="C337" i="1"/>
  <c r="J336" i="1"/>
  <c r="C336" i="1"/>
  <c r="J335" i="1"/>
  <c r="C335" i="1"/>
  <c r="J334" i="1"/>
  <c r="C334" i="1"/>
  <c r="J333" i="1"/>
  <c r="C333" i="1"/>
  <c r="J332" i="1"/>
  <c r="C332" i="1"/>
  <c r="J331" i="1"/>
  <c r="C331" i="1"/>
  <c r="J330" i="1"/>
  <c r="C330" i="1"/>
  <c r="J329" i="1"/>
  <c r="C329" i="1"/>
  <c r="J328" i="1"/>
  <c r="C328" i="1"/>
  <c r="J327" i="1"/>
  <c r="C327" i="1"/>
  <c r="J326" i="1"/>
  <c r="C326" i="1"/>
  <c r="J325" i="1"/>
  <c r="C325" i="1"/>
  <c r="J324" i="1"/>
  <c r="C324" i="1"/>
  <c r="J323" i="1"/>
  <c r="C323" i="1"/>
  <c r="J322" i="1"/>
  <c r="C322" i="1"/>
  <c r="J321" i="1"/>
  <c r="C321" i="1"/>
  <c r="J320" i="1"/>
  <c r="C320" i="1"/>
  <c r="J319" i="1"/>
  <c r="C319" i="1"/>
  <c r="J318" i="1"/>
  <c r="C318" i="1"/>
  <c r="J317" i="1"/>
  <c r="C317" i="1"/>
  <c r="J316" i="1"/>
  <c r="C316" i="1"/>
  <c r="J315" i="1"/>
  <c r="C315" i="1"/>
  <c r="J314" i="1"/>
  <c r="C314" i="1"/>
  <c r="J313" i="1"/>
  <c r="C313" i="1"/>
  <c r="J312" i="1"/>
  <c r="C312" i="1"/>
  <c r="J311" i="1"/>
  <c r="C311" i="1"/>
  <c r="J310" i="1"/>
  <c r="C310" i="1"/>
  <c r="J309" i="1"/>
  <c r="C309" i="1"/>
  <c r="J308" i="1"/>
  <c r="C308" i="1"/>
  <c r="J307" i="1"/>
  <c r="C307" i="1"/>
  <c r="J306" i="1"/>
  <c r="C306" i="1"/>
  <c r="J305" i="1"/>
  <c r="C305" i="1"/>
  <c r="J304" i="1"/>
  <c r="C304" i="1"/>
  <c r="J303" i="1"/>
  <c r="C303" i="1"/>
  <c r="J302" i="1"/>
  <c r="C302" i="1"/>
  <c r="J301" i="1"/>
  <c r="C301" i="1"/>
  <c r="J300" i="1"/>
  <c r="C300" i="1"/>
  <c r="J299" i="1"/>
  <c r="C299" i="1"/>
  <c r="J298" i="1"/>
  <c r="C298" i="1"/>
  <c r="J297" i="1"/>
  <c r="C297" i="1"/>
  <c r="J296" i="1"/>
  <c r="C296" i="1"/>
  <c r="J295" i="1"/>
  <c r="C295" i="1"/>
  <c r="J294" i="1"/>
  <c r="C294" i="1"/>
  <c r="J293" i="1"/>
  <c r="C293" i="1"/>
  <c r="J292" i="1"/>
  <c r="C292" i="1"/>
  <c r="J291" i="1"/>
  <c r="C291" i="1"/>
  <c r="J290" i="1"/>
  <c r="C290" i="1"/>
  <c r="J289" i="1"/>
  <c r="C289" i="1"/>
  <c r="J288" i="1"/>
  <c r="C288" i="1"/>
  <c r="J287" i="1"/>
  <c r="C287" i="1"/>
  <c r="J286" i="1"/>
  <c r="C286" i="1"/>
  <c r="J285" i="1"/>
  <c r="C285" i="1"/>
  <c r="J284" i="1"/>
  <c r="C284" i="1"/>
  <c r="J283" i="1"/>
  <c r="C283" i="1"/>
  <c r="J282" i="1"/>
  <c r="C282" i="1"/>
  <c r="J281" i="1"/>
  <c r="C281" i="1"/>
  <c r="J280" i="1"/>
  <c r="C280" i="1"/>
  <c r="J279" i="1"/>
  <c r="C279" i="1"/>
  <c r="J278" i="1"/>
  <c r="C278" i="1"/>
  <c r="J277" i="1"/>
  <c r="C277" i="1"/>
  <c r="J276" i="1"/>
  <c r="C276" i="1"/>
  <c r="J275" i="1"/>
  <c r="C275" i="1"/>
  <c r="J274" i="1"/>
  <c r="C274" i="1"/>
  <c r="J273" i="1"/>
  <c r="C273" i="1"/>
  <c r="J272" i="1"/>
  <c r="C272" i="1"/>
  <c r="J271" i="1"/>
  <c r="C271" i="1"/>
  <c r="J270" i="1"/>
  <c r="C270" i="1"/>
  <c r="J269" i="1"/>
  <c r="C269" i="1"/>
  <c r="J268" i="1"/>
  <c r="C268" i="1"/>
  <c r="J267" i="1"/>
  <c r="C267" i="1"/>
  <c r="J266" i="1"/>
  <c r="C266" i="1"/>
  <c r="J265" i="1"/>
  <c r="C265" i="1"/>
  <c r="J264" i="1"/>
  <c r="C264" i="1"/>
  <c r="J263" i="1"/>
  <c r="C263" i="1"/>
  <c r="J262" i="1"/>
  <c r="C262" i="1"/>
  <c r="J261" i="1"/>
  <c r="C261" i="1"/>
  <c r="J260" i="1"/>
  <c r="C260" i="1"/>
  <c r="J259" i="1"/>
  <c r="C259" i="1"/>
  <c r="J258" i="1"/>
  <c r="C258" i="1"/>
  <c r="J257" i="1"/>
  <c r="C257" i="1"/>
  <c r="J256" i="1"/>
  <c r="C256" i="1"/>
  <c r="J255" i="1"/>
  <c r="C255" i="1"/>
  <c r="J254" i="1"/>
  <c r="C254" i="1"/>
  <c r="J253" i="1"/>
  <c r="C253" i="1"/>
  <c r="J252" i="1"/>
  <c r="C252" i="1"/>
  <c r="J251" i="1"/>
  <c r="C251" i="1"/>
  <c r="J250" i="1"/>
  <c r="C250" i="1"/>
  <c r="J249" i="1"/>
  <c r="C249" i="1"/>
  <c r="J248" i="1"/>
  <c r="C248" i="1"/>
  <c r="J247" i="1"/>
  <c r="C247" i="1"/>
  <c r="J246" i="1"/>
  <c r="C246" i="1"/>
  <c r="J245" i="1"/>
  <c r="C245" i="1"/>
  <c r="J244" i="1"/>
  <c r="C244" i="1"/>
  <c r="J243" i="1"/>
  <c r="C243" i="1"/>
  <c r="J242" i="1"/>
  <c r="C242" i="1"/>
  <c r="J241" i="1"/>
  <c r="C241" i="1"/>
  <c r="J240" i="1"/>
  <c r="C240" i="1"/>
  <c r="J239" i="1"/>
  <c r="C239" i="1"/>
  <c r="J238" i="1"/>
  <c r="C238" i="1"/>
  <c r="J237" i="1"/>
  <c r="C237" i="1"/>
  <c r="J236" i="1"/>
  <c r="C236" i="1"/>
  <c r="J235" i="1"/>
  <c r="C235" i="1"/>
  <c r="J234" i="1"/>
  <c r="C234" i="1"/>
  <c r="J233" i="1"/>
  <c r="C233" i="1"/>
  <c r="J232" i="1"/>
  <c r="C232" i="1"/>
  <c r="J231" i="1"/>
  <c r="C231" i="1"/>
  <c r="J230" i="1"/>
  <c r="C230" i="1"/>
  <c r="J229" i="1"/>
  <c r="C229" i="1"/>
  <c r="J228" i="1"/>
  <c r="C228" i="1"/>
  <c r="J227" i="1"/>
  <c r="C227" i="1"/>
  <c r="J226" i="1"/>
  <c r="C226" i="1"/>
  <c r="J225" i="1"/>
  <c r="C225" i="1"/>
  <c r="J224" i="1"/>
  <c r="C224" i="1"/>
  <c r="J223" i="1"/>
  <c r="C223" i="1"/>
  <c r="J222" i="1"/>
  <c r="C222" i="1"/>
  <c r="J221" i="1"/>
  <c r="C221" i="1"/>
  <c r="J220" i="1"/>
  <c r="C220" i="1"/>
  <c r="J219" i="1"/>
  <c r="C219" i="1"/>
  <c r="J218" i="1"/>
  <c r="C218" i="1"/>
  <c r="J217" i="1"/>
  <c r="C217" i="1"/>
  <c r="J216" i="1"/>
  <c r="C216" i="1"/>
  <c r="J215" i="1"/>
  <c r="C215" i="1"/>
  <c r="J214" i="1"/>
  <c r="C214" i="1"/>
  <c r="J213" i="1"/>
  <c r="C213" i="1"/>
  <c r="J212" i="1"/>
  <c r="C212" i="1"/>
  <c r="J211" i="1"/>
  <c r="C211" i="1"/>
  <c r="J210" i="1"/>
  <c r="C210" i="1"/>
  <c r="J209" i="1"/>
  <c r="C209" i="1"/>
  <c r="J208" i="1"/>
  <c r="C208" i="1"/>
  <c r="J207" i="1"/>
  <c r="C207" i="1"/>
  <c r="J206" i="1"/>
  <c r="C206" i="1"/>
  <c r="J205" i="1"/>
  <c r="C205" i="1"/>
  <c r="J204" i="1"/>
  <c r="C204" i="1"/>
  <c r="J203" i="1"/>
  <c r="C203" i="1"/>
  <c r="J202" i="1"/>
  <c r="C202" i="1"/>
  <c r="J201" i="1"/>
  <c r="C201" i="1"/>
  <c r="J200" i="1"/>
  <c r="C200" i="1"/>
  <c r="J199" i="1"/>
  <c r="C199" i="1"/>
  <c r="J198" i="1"/>
  <c r="C198" i="1"/>
  <c r="J197" i="1"/>
  <c r="C197" i="1"/>
  <c r="J196" i="1"/>
  <c r="C196" i="1"/>
  <c r="J195" i="1"/>
  <c r="C195" i="1"/>
  <c r="J194" i="1"/>
  <c r="C194" i="1"/>
  <c r="J193" i="1"/>
  <c r="C193" i="1"/>
  <c r="J192" i="1"/>
  <c r="C192" i="1"/>
  <c r="J191" i="1"/>
  <c r="C191" i="1"/>
  <c r="J190" i="1"/>
  <c r="C190" i="1"/>
  <c r="J189" i="1"/>
  <c r="C189" i="1"/>
  <c r="J188" i="1"/>
  <c r="C188" i="1"/>
  <c r="J187" i="1"/>
  <c r="C187" i="1"/>
  <c r="J186" i="1"/>
  <c r="C186" i="1"/>
  <c r="J185" i="1"/>
  <c r="C185" i="1"/>
  <c r="J184" i="1"/>
  <c r="C184" i="1"/>
  <c r="J183" i="1"/>
  <c r="C183" i="1"/>
  <c r="J182" i="1"/>
  <c r="C182" i="1"/>
  <c r="J181" i="1"/>
  <c r="C181" i="1"/>
  <c r="J180" i="1"/>
  <c r="C180" i="1"/>
  <c r="J179" i="1"/>
  <c r="C179" i="1"/>
  <c r="J178" i="1"/>
  <c r="C178" i="1"/>
  <c r="J177" i="1"/>
  <c r="C177" i="1"/>
  <c r="J176" i="1"/>
  <c r="C176" i="1"/>
  <c r="J175" i="1"/>
  <c r="C175" i="1"/>
  <c r="J174" i="1"/>
  <c r="C174" i="1"/>
  <c r="J173" i="1"/>
  <c r="C173" i="1"/>
  <c r="J172" i="1"/>
  <c r="C172" i="1"/>
  <c r="J171" i="1"/>
  <c r="C171" i="1"/>
  <c r="J170" i="1"/>
  <c r="C170" i="1"/>
  <c r="J169" i="1"/>
  <c r="C169" i="1"/>
  <c r="J168" i="1"/>
  <c r="C168" i="1"/>
  <c r="J167" i="1"/>
  <c r="C167" i="1"/>
  <c r="J166" i="1"/>
  <c r="C166" i="1"/>
  <c r="J165" i="1"/>
  <c r="C165" i="1"/>
  <c r="J164" i="1"/>
  <c r="C164" i="1"/>
  <c r="J163" i="1"/>
  <c r="C163" i="1"/>
  <c r="J162" i="1"/>
  <c r="C162" i="1"/>
  <c r="J161" i="1"/>
  <c r="C161" i="1"/>
  <c r="J160" i="1"/>
  <c r="C160" i="1"/>
  <c r="J159" i="1"/>
  <c r="C159" i="1"/>
  <c r="J158" i="1"/>
  <c r="C158" i="1"/>
  <c r="J157" i="1"/>
  <c r="C157" i="1"/>
  <c r="J156" i="1"/>
  <c r="C156" i="1"/>
  <c r="J155" i="1"/>
  <c r="C155" i="1"/>
  <c r="J154" i="1"/>
  <c r="C154" i="1"/>
  <c r="J153" i="1"/>
  <c r="C153" i="1"/>
  <c r="J152" i="1"/>
  <c r="C152" i="1"/>
  <c r="J151" i="1"/>
  <c r="C151" i="1"/>
  <c r="J150" i="1"/>
  <c r="C150" i="1"/>
  <c r="J149" i="1"/>
  <c r="C149" i="1"/>
  <c r="J148" i="1"/>
  <c r="C148" i="1"/>
  <c r="J147" i="1"/>
  <c r="C147" i="1"/>
  <c r="J146" i="1"/>
  <c r="C146" i="1"/>
  <c r="J145" i="1"/>
  <c r="C145" i="1"/>
  <c r="J144" i="1"/>
  <c r="C144" i="1"/>
  <c r="J143" i="1"/>
  <c r="C143" i="1"/>
  <c r="J142" i="1"/>
  <c r="C142" i="1"/>
  <c r="J141" i="1"/>
  <c r="C141" i="1"/>
  <c r="J140" i="1"/>
  <c r="C140" i="1"/>
  <c r="J139" i="1"/>
  <c r="C139" i="1"/>
  <c r="J138" i="1"/>
  <c r="C138" i="1"/>
  <c r="J137" i="1"/>
  <c r="C137" i="1"/>
  <c r="J136" i="1"/>
  <c r="C136" i="1"/>
  <c r="J135" i="1"/>
  <c r="C135" i="1"/>
  <c r="J134" i="1"/>
  <c r="C134" i="1"/>
  <c r="J133" i="1"/>
  <c r="C133" i="1"/>
  <c r="J132" i="1"/>
  <c r="C132" i="1"/>
  <c r="J131" i="1"/>
  <c r="C131" i="1"/>
  <c r="J130" i="1"/>
  <c r="C130" i="1"/>
  <c r="J129" i="1"/>
  <c r="C129" i="1"/>
  <c r="J128" i="1"/>
  <c r="C128" i="1"/>
  <c r="J127" i="1"/>
  <c r="C127" i="1"/>
  <c r="J126" i="1"/>
  <c r="C126" i="1"/>
  <c r="J125" i="1"/>
  <c r="C125" i="1"/>
  <c r="J124" i="1"/>
  <c r="C124" i="1"/>
  <c r="J123" i="1"/>
  <c r="C123" i="1"/>
  <c r="J122" i="1"/>
  <c r="C122" i="1"/>
  <c r="J121" i="1"/>
  <c r="C121" i="1"/>
  <c r="J120" i="1"/>
  <c r="C120" i="1"/>
  <c r="J119" i="1"/>
  <c r="C119" i="1"/>
  <c r="J118" i="1"/>
  <c r="C118" i="1"/>
  <c r="J117" i="1"/>
  <c r="C117" i="1"/>
  <c r="J116" i="1"/>
  <c r="C116" i="1"/>
  <c r="J115" i="1"/>
  <c r="C115" i="1"/>
  <c r="J114" i="1"/>
  <c r="C114" i="1"/>
  <c r="J113" i="1"/>
  <c r="C113" i="1"/>
  <c r="J112" i="1"/>
  <c r="C112" i="1"/>
  <c r="J111" i="1"/>
  <c r="C111" i="1"/>
  <c r="J110" i="1"/>
  <c r="C110" i="1"/>
  <c r="J109" i="1"/>
  <c r="C109" i="1"/>
  <c r="J108" i="1"/>
  <c r="C108" i="1"/>
  <c r="J107" i="1"/>
  <c r="C107" i="1"/>
  <c r="J106" i="1"/>
  <c r="C106" i="1"/>
  <c r="J105" i="1"/>
  <c r="C105" i="1"/>
  <c r="J104" i="1"/>
  <c r="C104" i="1"/>
  <c r="J103" i="1"/>
  <c r="C103" i="1"/>
  <c r="J102" i="1"/>
  <c r="C102" i="1"/>
  <c r="J101" i="1"/>
  <c r="C101" i="1"/>
  <c r="J100" i="1"/>
  <c r="C100" i="1"/>
  <c r="J99" i="1"/>
  <c r="C99" i="1"/>
  <c r="J98" i="1"/>
  <c r="C98" i="1"/>
  <c r="J97" i="1"/>
  <c r="C97" i="1"/>
  <c r="J96" i="1"/>
  <c r="C96" i="1"/>
  <c r="J95" i="1"/>
  <c r="C95" i="1"/>
  <c r="J94" i="1"/>
  <c r="C94" i="1"/>
  <c r="J93" i="1"/>
  <c r="C93" i="1"/>
  <c r="J92" i="1"/>
  <c r="C92" i="1"/>
  <c r="J91" i="1"/>
  <c r="C91" i="1"/>
  <c r="J90" i="1"/>
  <c r="C90" i="1"/>
  <c r="J89" i="1"/>
  <c r="C89" i="1"/>
  <c r="J88" i="1"/>
  <c r="C88" i="1"/>
  <c r="J87" i="1"/>
  <c r="C87" i="1"/>
  <c r="J86" i="1"/>
  <c r="C86" i="1"/>
  <c r="J85" i="1"/>
  <c r="C85" i="1"/>
  <c r="J84" i="1"/>
  <c r="C84" i="1"/>
  <c r="J83" i="1"/>
  <c r="C83" i="1"/>
  <c r="J82" i="1"/>
  <c r="C82" i="1"/>
  <c r="J81" i="1"/>
  <c r="C81" i="1"/>
  <c r="J80" i="1"/>
  <c r="C80" i="1"/>
  <c r="J79" i="1"/>
  <c r="C79" i="1"/>
  <c r="J78" i="1"/>
  <c r="C78" i="1"/>
  <c r="J77" i="1"/>
  <c r="C77" i="1"/>
  <c r="J76" i="1"/>
  <c r="C76" i="1"/>
  <c r="J75" i="1"/>
  <c r="C75" i="1"/>
  <c r="J74" i="1"/>
  <c r="C74" i="1"/>
  <c r="J73" i="1"/>
  <c r="C73" i="1"/>
  <c r="J72" i="1"/>
  <c r="C72" i="1"/>
  <c r="J71" i="1"/>
  <c r="C71" i="1"/>
  <c r="J70" i="1"/>
  <c r="C70" i="1"/>
  <c r="J69" i="1"/>
  <c r="C69" i="1"/>
  <c r="J68" i="1"/>
  <c r="C68" i="1"/>
  <c r="J67" i="1"/>
  <c r="C67" i="1"/>
  <c r="J66" i="1"/>
  <c r="C66" i="1"/>
  <c r="J65" i="1"/>
  <c r="C65" i="1"/>
  <c r="J64" i="1"/>
  <c r="C64" i="1"/>
  <c r="J63" i="1"/>
  <c r="C63" i="1"/>
  <c r="J62" i="1"/>
  <c r="C62" i="1"/>
  <c r="J61" i="1"/>
  <c r="C61" i="1"/>
  <c r="J60" i="1"/>
  <c r="C60" i="1"/>
  <c r="J59" i="1"/>
  <c r="C59" i="1"/>
  <c r="J58" i="1"/>
  <c r="C58" i="1"/>
  <c r="J57" i="1"/>
  <c r="C57" i="1"/>
  <c r="J56" i="1"/>
  <c r="C56" i="1"/>
  <c r="J55" i="1"/>
  <c r="C55" i="1"/>
  <c r="J54" i="1"/>
  <c r="C54" i="1"/>
  <c r="J53" i="1"/>
  <c r="C53" i="1"/>
  <c r="J52" i="1"/>
  <c r="C52" i="1"/>
  <c r="J51" i="1"/>
  <c r="C51" i="1"/>
  <c r="J50" i="1"/>
  <c r="C50" i="1"/>
  <c r="J49" i="1"/>
  <c r="C49" i="1"/>
  <c r="J48" i="1"/>
  <c r="C48" i="1"/>
  <c r="J47" i="1"/>
  <c r="C47" i="1"/>
  <c r="J46" i="1"/>
  <c r="C46" i="1"/>
  <c r="J45" i="1"/>
  <c r="C45" i="1"/>
  <c r="J44" i="1"/>
  <c r="C44" i="1"/>
  <c r="J43" i="1"/>
  <c r="C43" i="1"/>
  <c r="J42" i="1"/>
  <c r="C42" i="1"/>
  <c r="J41" i="1"/>
  <c r="C41" i="1"/>
  <c r="J40" i="1"/>
  <c r="C40" i="1"/>
  <c r="J39" i="1"/>
  <c r="C39" i="1"/>
  <c r="J38" i="1"/>
  <c r="C38" i="1"/>
  <c r="J37" i="1"/>
  <c r="C37" i="1"/>
  <c r="J36" i="1"/>
  <c r="C36" i="1"/>
  <c r="J35" i="1"/>
  <c r="C35" i="1"/>
  <c r="J34" i="1"/>
  <c r="C34" i="1"/>
  <c r="J33" i="1"/>
  <c r="C33" i="1"/>
  <c r="J32" i="1"/>
  <c r="C32" i="1"/>
  <c r="J31" i="1"/>
  <c r="C31" i="1"/>
  <c r="J30" i="1"/>
  <c r="C30" i="1"/>
  <c r="J29" i="1"/>
  <c r="C29" i="1"/>
  <c r="J28" i="1"/>
  <c r="C28" i="1"/>
  <c r="J27" i="1"/>
  <c r="C27" i="1"/>
  <c r="J26" i="1"/>
  <c r="C26" i="1"/>
  <c r="J25" i="1"/>
  <c r="C25" i="1"/>
  <c r="J24" i="1"/>
  <c r="C24" i="1"/>
  <c r="J23" i="1"/>
  <c r="C23" i="1"/>
  <c r="J22" i="1"/>
  <c r="C22" i="1"/>
  <c r="J21" i="1"/>
  <c r="C21" i="1"/>
  <c r="J20" i="1"/>
  <c r="C20" i="1"/>
  <c r="J19" i="1"/>
  <c r="C19" i="1"/>
  <c r="J18" i="1"/>
  <c r="C18" i="1"/>
  <c r="J17" i="1"/>
  <c r="C17" i="1"/>
  <c r="J16" i="1"/>
  <c r="C16" i="1"/>
  <c r="J15" i="1"/>
  <c r="C15" i="1"/>
  <c r="J14" i="1"/>
  <c r="C14" i="1"/>
  <c r="J13" i="1"/>
  <c r="C13" i="1"/>
  <c r="J12" i="1"/>
  <c r="C12" i="1"/>
  <c r="J11" i="1"/>
  <c r="C11" i="1"/>
  <c r="J10" i="1"/>
  <c r="C10" i="1"/>
  <c r="J9" i="1"/>
  <c r="C9" i="1"/>
  <c r="J8" i="1"/>
  <c r="C8" i="1"/>
  <c r="J7" i="1"/>
  <c r="C7" i="1"/>
  <c r="J6" i="1"/>
  <c r="C6" i="1"/>
  <c r="J5" i="1"/>
  <c r="C5" i="1"/>
  <c r="J4" i="1"/>
  <c r="C4" i="1"/>
  <c r="J3" i="1"/>
  <c r="C3" i="1"/>
  <c r="J2" i="1"/>
  <c r="C2" i="1"/>
  <c r="AC3" i="1" l="1"/>
  <c r="AC4" i="1"/>
  <c r="AA19" i="1"/>
  <c r="AA15" i="1"/>
  <c r="AA10" i="1"/>
  <c r="R31" i="1"/>
  <c r="AC5" i="1" l="1"/>
  <c r="W3" i="1"/>
  <c r="AA20" i="1" l="1"/>
  <c r="AC10" i="1"/>
  <c r="AC7" i="1" s="1"/>
  <c r="V25" i="1" s="1"/>
  <c r="AA16" i="1"/>
  <c r="AA11" i="1"/>
</calcChain>
</file>

<file path=xl/sharedStrings.xml><?xml version="1.0" encoding="utf-8"?>
<sst xmlns="http://schemas.openxmlformats.org/spreadsheetml/2006/main" count="53" uniqueCount="52">
  <si>
    <t>CRL (mm)</t>
  </si>
  <si>
    <t>NT (mm)</t>
  </si>
  <si>
    <t>Delta NT</t>
  </si>
  <si>
    <t>Fit</t>
  </si>
  <si>
    <t xml:space="preserve">n = </t>
  </si>
  <si>
    <t>n =</t>
  </si>
  <si>
    <t>Bias =</t>
  </si>
  <si>
    <t>NT measurements greater than 4mm shown as 4mm</t>
  </si>
  <si>
    <t xml:space="preserve">  sd.op = 0.0289</t>
  </si>
  <si>
    <t xml:space="preserve">  bias1 = NA</t>
  </si>
  <si>
    <t xml:space="preserve">  se.bias1 = NA</t>
  </si>
  <si>
    <t xml:space="preserve">  lcl.bias1 = NA</t>
  </si>
  <si>
    <t xml:space="preserve">  ucl.bias1 = NA</t>
  </si>
  <si>
    <t xml:space="preserve">  bias = NA</t>
  </si>
  <si>
    <t xml:space="preserve">  se.bias = NA</t>
  </si>
  <si>
    <t xml:space="preserve">  lcl.bias = NA</t>
  </si>
  <si>
    <t xml:space="preserve">  ucl.bias = NA</t>
  </si>
  <si>
    <t xml:space="preserve">  spread = NA</t>
  </si>
  <si>
    <t xml:space="preserve">  sig = NA</t>
  </si>
  <si>
    <t xml:space="preserve">  size = NA</t>
  </si>
  <si>
    <t xml:space="preserve">  sd = NA</t>
  </si>
  <si>
    <t xml:space="preserve">  b0</t>
  </si>
  <si>
    <t xml:space="preserve">  b1</t>
  </si>
  <si>
    <t xml:space="preserve">  b2</t>
  </si>
  <si>
    <t>TP</t>
  </si>
  <si>
    <t>CRL1</t>
  </si>
  <si>
    <t>MoM NT</t>
  </si>
  <si>
    <t>NT&gt;4mm</t>
  </si>
  <si>
    <t>Lower</t>
  </si>
  <si>
    <t>Upper</t>
  </si>
  <si>
    <t>crl</t>
  </si>
  <si>
    <t>nt.25</t>
  </si>
  <si>
    <t>nt.75</t>
  </si>
  <si>
    <t>CRL rounded</t>
  </si>
  <si>
    <t>below</t>
  </si>
  <si>
    <t>above</t>
  </si>
  <si>
    <t>within</t>
  </si>
  <si>
    <t>nt.50</t>
  </si>
  <si>
    <t>n=</t>
  </si>
  <si>
    <t>Valid</t>
  </si>
  <si>
    <t>sd.reg</t>
  </si>
  <si>
    <t>mad</t>
  </si>
  <si>
    <t>ratio</t>
  </si>
  <si>
    <t>n</t>
  </si>
  <si>
    <t>Trunc NT</t>
  </si>
  <si>
    <t>med</t>
  </si>
  <si>
    <t>abs(Log MoM)-Med</t>
  </si>
  <si>
    <t>The area below is for notes.</t>
  </si>
  <si>
    <t>Dave Wright</t>
  </si>
  <si>
    <t xml:space="preserve"> </t>
  </si>
  <si>
    <t>Please report any issues with this spreadsheet to dqass@plymouth.ac.uk</t>
  </si>
  <si>
    <t>Version 2.0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</si>
</sst>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\(\ 0%\ \)"/>
    <numFmt numFmtId="166" formatCode="0.00000"/>
    <numFmt numFmtId="167" formatCode="0.0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Lucida Console"/>
      <family val="3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>
      <alignment horizontal="center"/>
    </xf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Protection="1">
      <protection hidden="1"/>
    </xf>
    <xf numFmtId="0" fontId="0" fillId="4" borderId="1" xfId="0" applyFill="1" applyBorder="1" applyAlignment="1" applyProtection="1">
      <alignment horizontal="center"/>
      <protection hidden="1"/>
    </xf>
    <xf numFmtId="0" fontId="2" fillId="4" borderId="1" xfId="0" applyFont="1" applyFill="1" applyBorder="1" applyAlignment="1" applyProtection="1">
      <alignment horizontal="center"/>
      <protection hidden="1"/>
    </xf>
    <xf numFmtId="0" fontId="10" fillId="0" borderId="0" xfId="0" applyFont="1" applyFill="1" applyAlignment="1" applyProtection="1">
      <alignment horizontal="center"/>
      <protection hidden="1"/>
    </xf>
    <xf numFmtId="0" fontId="2" fillId="4" borderId="0" xfId="0" applyFont="1" applyFill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4" borderId="0" xfId="0" applyFill="1" applyAlignment="1" applyProtection="1">
      <alignment horizontal="center"/>
      <protection hidden="1"/>
    </xf>
    <xf numFmtId="166" fontId="0" fillId="4" borderId="0" xfId="0" applyNumberFormat="1" applyFill="1" applyAlignment="1" applyProtection="1">
      <alignment horizontal="center"/>
      <protection hidden="1"/>
    </xf>
    <xf numFmtId="0" fontId="11" fillId="0" borderId="0" xfId="0" applyFont="1" applyFill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2" borderId="2" xfId="0" applyFont="1" applyFill="1" applyBorder="1" applyProtection="1">
      <protection hidden="1"/>
    </xf>
    <xf numFmtId="0" fontId="0" fillId="2" borderId="3" xfId="0" applyFont="1" applyFill="1" applyBorder="1" applyProtection="1">
      <protection hidden="1"/>
    </xf>
    <xf numFmtId="0" fontId="0" fillId="2" borderId="4" xfId="0" applyFont="1" applyFill="1" applyBorder="1" applyProtection="1">
      <protection hidden="1"/>
    </xf>
    <xf numFmtId="0" fontId="0" fillId="2" borderId="5" xfId="0" applyFont="1" applyFill="1" applyBorder="1" applyProtection="1">
      <protection hidden="1"/>
    </xf>
    <xf numFmtId="0" fontId="0" fillId="2" borderId="0" xfId="0" applyFont="1" applyFill="1" applyBorder="1" applyProtection="1">
      <protection hidden="1"/>
    </xf>
    <xf numFmtId="0" fontId="9" fillId="2" borderId="0" xfId="0" applyFont="1" applyFill="1" applyBorder="1" applyAlignment="1" applyProtection="1">
      <alignment horizontal="right"/>
      <protection hidden="1"/>
    </xf>
    <xf numFmtId="0" fontId="9" fillId="2" borderId="0" xfId="0" applyFont="1" applyFill="1" applyBorder="1" applyAlignment="1" applyProtection="1">
      <alignment horizontal="left"/>
      <protection hidden="1"/>
    </xf>
    <xf numFmtId="0" fontId="0" fillId="2" borderId="6" xfId="0" applyFont="1" applyFill="1" applyBorder="1" applyProtection="1">
      <protection hidden="1"/>
    </xf>
    <xf numFmtId="0" fontId="11" fillId="0" borderId="0" xfId="0" applyFont="1" applyFill="1" applyProtection="1">
      <protection hidden="1"/>
    </xf>
    <xf numFmtId="0" fontId="10" fillId="0" borderId="0" xfId="0" applyFont="1" applyFill="1" applyProtection="1">
      <protection hidden="1"/>
    </xf>
    <xf numFmtId="0" fontId="6" fillId="2" borderId="0" xfId="0" applyFont="1" applyFill="1" applyBorder="1" applyAlignment="1" applyProtection="1">
      <alignment horizontal="right"/>
      <protection hidden="1"/>
    </xf>
    <xf numFmtId="0" fontId="6" fillId="2" borderId="6" xfId="0" applyFont="1" applyFill="1" applyBorder="1" applyAlignment="1" applyProtection="1">
      <alignment horizontal="left"/>
      <protection hidden="1"/>
    </xf>
    <xf numFmtId="0" fontId="6" fillId="2" borderId="0" xfId="0" applyFont="1" applyFill="1" applyBorder="1" applyProtection="1">
      <protection hidden="1"/>
    </xf>
    <xf numFmtId="9" fontId="6" fillId="2" borderId="6" xfId="2" applyFont="1" applyFill="1" applyBorder="1" applyAlignment="1" applyProtection="1">
      <alignment horizontal="left"/>
      <protection hidden="1"/>
    </xf>
    <xf numFmtId="0" fontId="7" fillId="2" borderId="0" xfId="0" applyFont="1" applyFill="1" applyBorder="1" applyProtection="1">
      <protection hidden="1"/>
    </xf>
    <xf numFmtId="0" fontId="7" fillId="2" borderId="6" xfId="0" applyFont="1" applyFill="1" applyBorder="1" applyProtection="1">
      <protection hidden="1"/>
    </xf>
    <xf numFmtId="0" fontId="6" fillId="2" borderId="6" xfId="0" applyFont="1" applyFill="1" applyBorder="1" applyProtection="1">
      <protection hidden="1"/>
    </xf>
    <xf numFmtId="9" fontId="6" fillId="2" borderId="6" xfId="2" applyNumberFormat="1" applyFont="1" applyFill="1" applyBorder="1" applyAlignment="1" applyProtection="1">
      <alignment horizontal="left"/>
      <protection hidden="1"/>
    </xf>
    <xf numFmtId="0" fontId="8" fillId="2" borderId="0" xfId="0" applyFont="1" applyFill="1" applyBorder="1" applyAlignment="1" applyProtection="1">
      <alignment horizontal="right"/>
      <protection hidden="1"/>
    </xf>
    <xf numFmtId="0" fontId="8" fillId="2" borderId="0" xfId="0" applyFont="1" applyFill="1" applyBorder="1" applyAlignment="1" applyProtection="1">
      <alignment horizontal="left"/>
      <protection hidden="1"/>
    </xf>
    <xf numFmtId="0" fontId="4" fillId="2" borderId="0" xfId="0" applyFont="1" applyFill="1" applyBorder="1" applyProtection="1">
      <protection hidden="1"/>
    </xf>
    <xf numFmtId="0" fontId="5" fillId="2" borderId="0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0" fillId="2" borderId="7" xfId="0" applyFont="1" applyFill="1" applyBorder="1" applyProtection="1">
      <protection hidden="1"/>
    </xf>
    <xf numFmtId="0" fontId="0" fillId="2" borderId="1" xfId="0" applyFont="1" applyFill="1" applyBorder="1" applyProtection="1">
      <protection hidden="1"/>
    </xf>
    <xf numFmtId="0" fontId="0" fillId="2" borderId="8" xfId="0" applyFont="1" applyFill="1" applyBorder="1" applyProtection="1">
      <protection hidden="1"/>
    </xf>
    <xf numFmtId="0" fontId="0" fillId="0" borderId="0" xfId="0" applyFill="1" applyAlignment="1" applyProtection="1">
      <alignment horizontal="center"/>
      <protection locked="0"/>
    </xf>
    <xf numFmtId="164" fontId="0" fillId="0" borderId="0" xfId="0" applyNumberFormat="1" applyFill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left"/>
      <protection hidden="1"/>
    </xf>
    <xf numFmtId="167" fontId="0" fillId="0" borderId="0" xfId="0" applyNumberFormat="1" applyAlignment="1" applyProtection="1">
      <alignment horizontal="left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horizontal="center"/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0" borderId="2" xfId="0" applyFont="1" applyBorder="1" applyProtection="1">
      <protection locked="0"/>
    </xf>
    <xf numFmtId="0" fontId="0" fillId="0" borderId="3" xfId="0" applyFont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11" fillId="0" borderId="0" xfId="0" applyFont="1" applyProtection="1">
      <protection hidden="1"/>
    </xf>
    <xf numFmtId="9" fontId="11" fillId="0" borderId="0" xfId="2" applyFont="1" applyProtection="1">
      <protection hidden="1"/>
    </xf>
    <xf numFmtId="0" fontId="12" fillId="5" borderId="0" xfId="0" applyFont="1" applyFill="1" applyAlignment="1" applyProtection="1">
      <alignment horizontal="center"/>
      <protection hidden="1"/>
    </xf>
    <xf numFmtId="0" fontId="13" fillId="5" borderId="0" xfId="0" applyFont="1" applyFill="1" applyAlignment="1" applyProtection="1">
      <alignment horizontal="center"/>
      <protection hidden="1"/>
    </xf>
    <xf numFmtId="164" fontId="0" fillId="0" borderId="0" xfId="0" applyNumberFormat="1" applyFont="1" applyBorder="1" applyProtection="1">
      <protection locked="0"/>
    </xf>
    <xf numFmtId="0" fontId="13" fillId="0" borderId="0" xfId="0" applyFont="1" applyProtection="1">
      <protection hidden="1"/>
    </xf>
    <xf numFmtId="0" fontId="13" fillId="0" borderId="0" xfId="0" applyFont="1" applyFill="1" applyProtection="1">
      <protection hidden="1"/>
    </xf>
    <xf numFmtId="0" fontId="12" fillId="0" borderId="0" xfId="0" applyFont="1" applyFill="1" applyProtection="1">
      <protection hidden="1"/>
    </xf>
    <xf numFmtId="0" fontId="14" fillId="0" borderId="0" xfId="0" applyFont="1" applyProtection="1">
      <protection hidden="1"/>
    </xf>
    <xf numFmtId="0" fontId="15" fillId="0" borderId="0" xfId="3"/>
    <xf numFmtId="0" fontId="16" fillId="0" borderId="0" xfId="0" applyFont="1" applyProtection="1">
      <protection hidden="1"/>
    </xf>
  </cellXfs>
  <cellStyles count="4">
    <cellStyle name="Hyperlink" xfId="3" builtinId="8"/>
    <cellStyle name="in brackets" xfId="1" xr:uid="{AC237B87-E309-43E4-986B-D3D751F54C31}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743886401092041"/>
          <c:y val="2.5892920479534651E-2"/>
          <c:w val="0.77730751943533505"/>
          <c:h val="0.75314854224303041"/>
        </c:manualLayout>
      </c:layout>
      <c:scatterChart>
        <c:scatterStyle val="lineMarker"/>
        <c:varyColors val="0"/>
        <c:ser>
          <c:idx val="0"/>
          <c:order val="0"/>
          <c:tx>
            <c:strRef>
              <c:f>'NT QA'!$J$1</c:f>
              <c:strCache>
                <c:ptCount val="1"/>
                <c:pt idx="0">
                  <c:v>Trunc NT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'NT QA'!$A$2:$A$1000</c:f>
              <c:numCache>
                <c:formatCode>General</c:formatCode>
                <c:ptCount val="999"/>
                <c:pt idx="0">
                  <c:v>70</c:v>
                </c:pt>
                <c:pt idx="1">
                  <c:v>66.099999999999994</c:v>
                </c:pt>
                <c:pt idx="2">
                  <c:v>45</c:v>
                </c:pt>
                <c:pt idx="3">
                  <c:v>55</c:v>
                </c:pt>
                <c:pt idx="4">
                  <c:v>66</c:v>
                </c:pt>
                <c:pt idx="5">
                  <c:v>66</c:v>
                </c:pt>
                <c:pt idx="6">
                  <c:v>55</c:v>
                </c:pt>
                <c:pt idx="7">
                  <c:v>46</c:v>
                </c:pt>
                <c:pt idx="8">
                  <c:v>77</c:v>
                </c:pt>
                <c:pt idx="9">
                  <c:v>55</c:v>
                </c:pt>
                <c:pt idx="10">
                  <c:v>55</c:v>
                </c:pt>
                <c:pt idx="11">
                  <c:v>65</c:v>
                </c:pt>
                <c:pt idx="12">
                  <c:v>66</c:v>
                </c:pt>
                <c:pt idx="13">
                  <c:v>65</c:v>
                </c:pt>
                <c:pt idx="14">
                  <c:v>67</c:v>
                </c:pt>
                <c:pt idx="15">
                  <c:v>63</c:v>
                </c:pt>
                <c:pt idx="16">
                  <c:v>64</c:v>
                </c:pt>
                <c:pt idx="17">
                  <c:v>55</c:v>
                </c:pt>
                <c:pt idx="18">
                  <c:v>58</c:v>
                </c:pt>
                <c:pt idx="19">
                  <c:v>80</c:v>
                </c:pt>
                <c:pt idx="20">
                  <c:v>81</c:v>
                </c:pt>
                <c:pt idx="21">
                  <c:v>85</c:v>
                </c:pt>
                <c:pt idx="22">
                  <c:v>79</c:v>
                </c:pt>
                <c:pt idx="23">
                  <c:v>80</c:v>
                </c:pt>
                <c:pt idx="24">
                  <c:v>80</c:v>
                </c:pt>
                <c:pt idx="25">
                  <c:v>50</c:v>
                </c:pt>
                <c:pt idx="26">
                  <c:v>51</c:v>
                </c:pt>
                <c:pt idx="27">
                  <c:v>46</c:v>
                </c:pt>
              </c:numCache>
            </c:numRef>
          </c:xVal>
          <c:yVal>
            <c:numRef>
              <c:f>'NT QA'!$J$2:$J$1000</c:f>
              <c:numCache>
                <c:formatCode>General</c:formatCode>
                <c:ptCount val="999"/>
                <c:pt idx="0">
                  <c:v>1.7</c:v>
                </c:pt>
                <c:pt idx="1">
                  <c:v>1.6</c:v>
                </c:pt>
                <c:pt idx="2">
                  <c:v>1.1000000000000001</c:v>
                </c:pt>
                <c:pt idx="3">
                  <c:v>1.4</c:v>
                </c:pt>
                <c:pt idx="4">
                  <c:v>1.8</c:v>
                </c:pt>
                <c:pt idx="5">
                  <c:v>1.7</c:v>
                </c:pt>
                <c:pt idx="6">
                  <c:v>1.4</c:v>
                </c:pt>
                <c:pt idx="7">
                  <c:v>1.3</c:v>
                </c:pt>
                <c:pt idx="8">
                  <c:v>1.8</c:v>
                </c:pt>
                <c:pt idx="9">
                  <c:v>1.6</c:v>
                </c:pt>
                <c:pt idx="10">
                  <c:v>1.5</c:v>
                </c:pt>
                <c:pt idx="11">
                  <c:v>1.6</c:v>
                </c:pt>
                <c:pt idx="12">
                  <c:v>1.7</c:v>
                </c:pt>
                <c:pt idx="13">
                  <c:v>1.7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2.1</c:v>
                </c:pt>
                <c:pt idx="22">
                  <c:v>1.9</c:v>
                </c:pt>
                <c:pt idx="23">
                  <c:v>2</c:v>
                </c:pt>
                <c:pt idx="24">
                  <c:v>2</c:v>
                </c:pt>
                <c:pt idx="25">
                  <c:v>1.3</c:v>
                </c:pt>
                <c:pt idx="26">
                  <c:v>1.3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E1-4211-9845-AA8D8BFED882}"/>
            </c:ext>
          </c:extLst>
        </c:ser>
        <c:ser>
          <c:idx val="2"/>
          <c:order val="1"/>
          <c:spPr>
            <a:ln w="25400" cap="rnd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Percentiles!$A$2:$A$402</c:f>
              <c:numCache>
                <c:formatCode>0.0</c:formatCode>
                <c:ptCount val="401"/>
                <c:pt idx="0">
                  <c:v>45</c:v>
                </c:pt>
                <c:pt idx="1">
                  <c:v>45.1</c:v>
                </c:pt>
                <c:pt idx="2">
                  <c:v>45.2</c:v>
                </c:pt>
                <c:pt idx="3">
                  <c:v>45.3</c:v>
                </c:pt>
                <c:pt idx="4">
                  <c:v>45.4</c:v>
                </c:pt>
                <c:pt idx="5">
                  <c:v>45.5</c:v>
                </c:pt>
                <c:pt idx="6">
                  <c:v>45.6</c:v>
                </c:pt>
                <c:pt idx="7">
                  <c:v>45.7</c:v>
                </c:pt>
                <c:pt idx="8">
                  <c:v>45.8</c:v>
                </c:pt>
                <c:pt idx="9">
                  <c:v>45.9</c:v>
                </c:pt>
                <c:pt idx="10">
                  <c:v>46</c:v>
                </c:pt>
                <c:pt idx="11">
                  <c:v>46.1</c:v>
                </c:pt>
                <c:pt idx="12">
                  <c:v>46.2</c:v>
                </c:pt>
                <c:pt idx="13">
                  <c:v>46.3</c:v>
                </c:pt>
                <c:pt idx="14">
                  <c:v>46.4</c:v>
                </c:pt>
                <c:pt idx="15">
                  <c:v>46.5</c:v>
                </c:pt>
                <c:pt idx="16">
                  <c:v>46.6</c:v>
                </c:pt>
                <c:pt idx="17">
                  <c:v>46.7</c:v>
                </c:pt>
                <c:pt idx="18">
                  <c:v>46.8</c:v>
                </c:pt>
                <c:pt idx="19">
                  <c:v>46.9</c:v>
                </c:pt>
                <c:pt idx="20">
                  <c:v>47</c:v>
                </c:pt>
                <c:pt idx="21">
                  <c:v>47.1</c:v>
                </c:pt>
                <c:pt idx="22">
                  <c:v>47.2</c:v>
                </c:pt>
                <c:pt idx="23">
                  <c:v>47.3</c:v>
                </c:pt>
                <c:pt idx="24">
                  <c:v>47.4</c:v>
                </c:pt>
                <c:pt idx="25">
                  <c:v>47.5</c:v>
                </c:pt>
                <c:pt idx="26">
                  <c:v>47.6</c:v>
                </c:pt>
                <c:pt idx="27">
                  <c:v>47.7</c:v>
                </c:pt>
                <c:pt idx="28">
                  <c:v>47.8</c:v>
                </c:pt>
                <c:pt idx="29">
                  <c:v>47.9</c:v>
                </c:pt>
                <c:pt idx="30">
                  <c:v>48</c:v>
                </c:pt>
                <c:pt idx="31">
                  <c:v>48.1</c:v>
                </c:pt>
                <c:pt idx="32">
                  <c:v>48.2</c:v>
                </c:pt>
                <c:pt idx="33">
                  <c:v>48.3</c:v>
                </c:pt>
                <c:pt idx="34">
                  <c:v>48.4</c:v>
                </c:pt>
                <c:pt idx="35">
                  <c:v>48.5</c:v>
                </c:pt>
                <c:pt idx="36">
                  <c:v>48.6</c:v>
                </c:pt>
                <c:pt idx="37">
                  <c:v>48.7</c:v>
                </c:pt>
                <c:pt idx="38">
                  <c:v>48.8</c:v>
                </c:pt>
                <c:pt idx="39">
                  <c:v>48.9</c:v>
                </c:pt>
                <c:pt idx="40">
                  <c:v>49</c:v>
                </c:pt>
                <c:pt idx="41">
                  <c:v>49.1</c:v>
                </c:pt>
                <c:pt idx="42">
                  <c:v>49.2</c:v>
                </c:pt>
                <c:pt idx="43">
                  <c:v>49.3</c:v>
                </c:pt>
                <c:pt idx="44">
                  <c:v>49.4</c:v>
                </c:pt>
                <c:pt idx="45">
                  <c:v>49.5</c:v>
                </c:pt>
                <c:pt idx="46">
                  <c:v>49.6</c:v>
                </c:pt>
                <c:pt idx="47">
                  <c:v>49.7</c:v>
                </c:pt>
                <c:pt idx="48">
                  <c:v>49.8</c:v>
                </c:pt>
                <c:pt idx="49">
                  <c:v>49.9</c:v>
                </c:pt>
                <c:pt idx="50">
                  <c:v>50</c:v>
                </c:pt>
                <c:pt idx="51">
                  <c:v>50.1</c:v>
                </c:pt>
                <c:pt idx="52">
                  <c:v>50.2</c:v>
                </c:pt>
                <c:pt idx="53">
                  <c:v>50.3</c:v>
                </c:pt>
                <c:pt idx="54">
                  <c:v>50.4</c:v>
                </c:pt>
                <c:pt idx="55">
                  <c:v>50.5</c:v>
                </c:pt>
                <c:pt idx="56">
                  <c:v>50.6</c:v>
                </c:pt>
                <c:pt idx="57">
                  <c:v>50.7</c:v>
                </c:pt>
                <c:pt idx="58">
                  <c:v>50.8</c:v>
                </c:pt>
                <c:pt idx="59">
                  <c:v>50.9</c:v>
                </c:pt>
                <c:pt idx="60">
                  <c:v>51</c:v>
                </c:pt>
                <c:pt idx="61">
                  <c:v>51.1</c:v>
                </c:pt>
                <c:pt idx="62">
                  <c:v>51.2</c:v>
                </c:pt>
                <c:pt idx="63">
                  <c:v>51.3</c:v>
                </c:pt>
                <c:pt idx="64">
                  <c:v>51.4</c:v>
                </c:pt>
                <c:pt idx="65">
                  <c:v>51.5</c:v>
                </c:pt>
                <c:pt idx="66">
                  <c:v>51.6</c:v>
                </c:pt>
                <c:pt idx="67">
                  <c:v>51.7</c:v>
                </c:pt>
                <c:pt idx="68">
                  <c:v>51.8</c:v>
                </c:pt>
                <c:pt idx="69">
                  <c:v>51.9</c:v>
                </c:pt>
                <c:pt idx="70">
                  <c:v>52</c:v>
                </c:pt>
                <c:pt idx="71">
                  <c:v>52.1</c:v>
                </c:pt>
                <c:pt idx="72">
                  <c:v>52.2</c:v>
                </c:pt>
                <c:pt idx="73">
                  <c:v>52.3</c:v>
                </c:pt>
                <c:pt idx="74">
                  <c:v>52.4</c:v>
                </c:pt>
                <c:pt idx="75">
                  <c:v>52.5</c:v>
                </c:pt>
                <c:pt idx="76">
                  <c:v>52.6</c:v>
                </c:pt>
                <c:pt idx="77">
                  <c:v>52.7</c:v>
                </c:pt>
                <c:pt idx="78">
                  <c:v>52.8</c:v>
                </c:pt>
                <c:pt idx="79">
                  <c:v>52.9</c:v>
                </c:pt>
                <c:pt idx="80">
                  <c:v>53</c:v>
                </c:pt>
                <c:pt idx="81">
                  <c:v>53.1</c:v>
                </c:pt>
                <c:pt idx="82">
                  <c:v>53.2</c:v>
                </c:pt>
                <c:pt idx="83">
                  <c:v>53.3</c:v>
                </c:pt>
                <c:pt idx="84">
                  <c:v>53.4</c:v>
                </c:pt>
                <c:pt idx="85">
                  <c:v>53.5</c:v>
                </c:pt>
                <c:pt idx="86">
                  <c:v>53.6</c:v>
                </c:pt>
                <c:pt idx="87">
                  <c:v>53.7</c:v>
                </c:pt>
                <c:pt idx="88">
                  <c:v>53.8</c:v>
                </c:pt>
                <c:pt idx="89">
                  <c:v>53.9</c:v>
                </c:pt>
                <c:pt idx="90">
                  <c:v>54</c:v>
                </c:pt>
                <c:pt idx="91">
                  <c:v>54.1</c:v>
                </c:pt>
                <c:pt idx="92">
                  <c:v>54.2</c:v>
                </c:pt>
                <c:pt idx="93">
                  <c:v>54.3</c:v>
                </c:pt>
                <c:pt idx="94">
                  <c:v>54.4</c:v>
                </c:pt>
                <c:pt idx="95">
                  <c:v>54.5</c:v>
                </c:pt>
                <c:pt idx="96">
                  <c:v>54.6</c:v>
                </c:pt>
                <c:pt idx="97">
                  <c:v>54.7</c:v>
                </c:pt>
                <c:pt idx="98">
                  <c:v>54.8</c:v>
                </c:pt>
                <c:pt idx="99">
                  <c:v>54.9</c:v>
                </c:pt>
                <c:pt idx="100">
                  <c:v>55</c:v>
                </c:pt>
                <c:pt idx="101">
                  <c:v>55.1</c:v>
                </c:pt>
                <c:pt idx="102">
                  <c:v>55.2</c:v>
                </c:pt>
                <c:pt idx="103">
                  <c:v>55.3</c:v>
                </c:pt>
                <c:pt idx="104">
                  <c:v>55.4</c:v>
                </c:pt>
                <c:pt idx="105">
                  <c:v>55.5</c:v>
                </c:pt>
                <c:pt idx="106">
                  <c:v>55.6</c:v>
                </c:pt>
                <c:pt idx="107">
                  <c:v>55.7</c:v>
                </c:pt>
                <c:pt idx="108">
                  <c:v>55.8</c:v>
                </c:pt>
                <c:pt idx="109">
                  <c:v>55.9</c:v>
                </c:pt>
                <c:pt idx="110">
                  <c:v>56</c:v>
                </c:pt>
                <c:pt idx="111">
                  <c:v>56.1</c:v>
                </c:pt>
                <c:pt idx="112">
                  <c:v>56.2</c:v>
                </c:pt>
                <c:pt idx="113">
                  <c:v>56.3</c:v>
                </c:pt>
                <c:pt idx="114">
                  <c:v>56.4</c:v>
                </c:pt>
                <c:pt idx="115">
                  <c:v>56.5</c:v>
                </c:pt>
                <c:pt idx="116">
                  <c:v>56.6</c:v>
                </c:pt>
                <c:pt idx="117">
                  <c:v>56.7</c:v>
                </c:pt>
                <c:pt idx="118">
                  <c:v>56.8</c:v>
                </c:pt>
                <c:pt idx="119">
                  <c:v>56.9</c:v>
                </c:pt>
                <c:pt idx="120">
                  <c:v>57</c:v>
                </c:pt>
                <c:pt idx="121">
                  <c:v>57.1</c:v>
                </c:pt>
                <c:pt idx="122">
                  <c:v>57.2</c:v>
                </c:pt>
                <c:pt idx="123">
                  <c:v>57.3</c:v>
                </c:pt>
                <c:pt idx="124">
                  <c:v>57.4</c:v>
                </c:pt>
                <c:pt idx="125">
                  <c:v>57.5</c:v>
                </c:pt>
                <c:pt idx="126">
                  <c:v>57.6</c:v>
                </c:pt>
                <c:pt idx="127">
                  <c:v>57.7</c:v>
                </c:pt>
                <c:pt idx="128">
                  <c:v>57.8</c:v>
                </c:pt>
                <c:pt idx="129">
                  <c:v>57.9</c:v>
                </c:pt>
                <c:pt idx="130">
                  <c:v>58</c:v>
                </c:pt>
                <c:pt idx="131">
                  <c:v>58.1</c:v>
                </c:pt>
                <c:pt idx="132">
                  <c:v>58.2</c:v>
                </c:pt>
                <c:pt idx="133">
                  <c:v>58.3</c:v>
                </c:pt>
                <c:pt idx="134">
                  <c:v>58.4</c:v>
                </c:pt>
                <c:pt idx="135">
                  <c:v>58.5</c:v>
                </c:pt>
                <c:pt idx="136">
                  <c:v>58.6</c:v>
                </c:pt>
                <c:pt idx="137">
                  <c:v>58.7</c:v>
                </c:pt>
                <c:pt idx="138">
                  <c:v>58.8</c:v>
                </c:pt>
                <c:pt idx="139">
                  <c:v>58.9</c:v>
                </c:pt>
                <c:pt idx="140">
                  <c:v>59</c:v>
                </c:pt>
                <c:pt idx="141">
                  <c:v>59.1</c:v>
                </c:pt>
                <c:pt idx="142">
                  <c:v>59.2</c:v>
                </c:pt>
                <c:pt idx="143">
                  <c:v>59.3</c:v>
                </c:pt>
                <c:pt idx="144">
                  <c:v>59.4</c:v>
                </c:pt>
                <c:pt idx="145">
                  <c:v>59.5</c:v>
                </c:pt>
                <c:pt idx="146">
                  <c:v>59.6</c:v>
                </c:pt>
                <c:pt idx="147">
                  <c:v>59.7</c:v>
                </c:pt>
                <c:pt idx="148">
                  <c:v>59.8</c:v>
                </c:pt>
                <c:pt idx="149">
                  <c:v>59.9</c:v>
                </c:pt>
                <c:pt idx="150">
                  <c:v>60</c:v>
                </c:pt>
                <c:pt idx="151">
                  <c:v>60.1</c:v>
                </c:pt>
                <c:pt idx="152">
                  <c:v>60.2</c:v>
                </c:pt>
                <c:pt idx="153">
                  <c:v>60.3</c:v>
                </c:pt>
                <c:pt idx="154">
                  <c:v>60.4</c:v>
                </c:pt>
                <c:pt idx="155">
                  <c:v>60.5</c:v>
                </c:pt>
                <c:pt idx="156">
                  <c:v>60.6</c:v>
                </c:pt>
                <c:pt idx="157">
                  <c:v>60.7</c:v>
                </c:pt>
                <c:pt idx="158">
                  <c:v>60.8</c:v>
                </c:pt>
                <c:pt idx="159">
                  <c:v>60.9</c:v>
                </c:pt>
                <c:pt idx="160">
                  <c:v>61</c:v>
                </c:pt>
                <c:pt idx="161">
                  <c:v>61.1</c:v>
                </c:pt>
                <c:pt idx="162">
                  <c:v>61.2</c:v>
                </c:pt>
                <c:pt idx="163">
                  <c:v>61.3</c:v>
                </c:pt>
                <c:pt idx="164">
                  <c:v>61.4</c:v>
                </c:pt>
                <c:pt idx="165">
                  <c:v>61.5</c:v>
                </c:pt>
                <c:pt idx="166">
                  <c:v>61.6</c:v>
                </c:pt>
                <c:pt idx="167">
                  <c:v>61.7</c:v>
                </c:pt>
                <c:pt idx="168">
                  <c:v>61.8</c:v>
                </c:pt>
                <c:pt idx="169">
                  <c:v>61.9</c:v>
                </c:pt>
                <c:pt idx="170">
                  <c:v>62</c:v>
                </c:pt>
                <c:pt idx="171">
                  <c:v>62.1</c:v>
                </c:pt>
                <c:pt idx="172">
                  <c:v>62.2</c:v>
                </c:pt>
                <c:pt idx="173">
                  <c:v>62.3</c:v>
                </c:pt>
                <c:pt idx="174">
                  <c:v>62.4</c:v>
                </c:pt>
                <c:pt idx="175">
                  <c:v>62.5</c:v>
                </c:pt>
                <c:pt idx="176">
                  <c:v>62.6</c:v>
                </c:pt>
                <c:pt idx="177">
                  <c:v>62.7</c:v>
                </c:pt>
                <c:pt idx="178">
                  <c:v>62.8</c:v>
                </c:pt>
                <c:pt idx="179">
                  <c:v>62.9</c:v>
                </c:pt>
                <c:pt idx="180">
                  <c:v>63</c:v>
                </c:pt>
                <c:pt idx="181">
                  <c:v>63.1</c:v>
                </c:pt>
                <c:pt idx="182">
                  <c:v>63.2</c:v>
                </c:pt>
                <c:pt idx="183">
                  <c:v>63.3</c:v>
                </c:pt>
                <c:pt idx="184">
                  <c:v>63.4</c:v>
                </c:pt>
                <c:pt idx="185">
                  <c:v>63.5</c:v>
                </c:pt>
                <c:pt idx="186">
                  <c:v>63.6</c:v>
                </c:pt>
                <c:pt idx="187">
                  <c:v>63.7</c:v>
                </c:pt>
                <c:pt idx="188">
                  <c:v>63.8</c:v>
                </c:pt>
                <c:pt idx="189">
                  <c:v>63.9</c:v>
                </c:pt>
                <c:pt idx="190">
                  <c:v>64</c:v>
                </c:pt>
                <c:pt idx="191">
                  <c:v>64.099999999999994</c:v>
                </c:pt>
                <c:pt idx="192">
                  <c:v>64.2</c:v>
                </c:pt>
                <c:pt idx="193">
                  <c:v>64.3</c:v>
                </c:pt>
                <c:pt idx="194">
                  <c:v>64.400000000000006</c:v>
                </c:pt>
                <c:pt idx="195">
                  <c:v>64.5</c:v>
                </c:pt>
                <c:pt idx="196">
                  <c:v>64.599999999999994</c:v>
                </c:pt>
                <c:pt idx="197">
                  <c:v>64.7</c:v>
                </c:pt>
                <c:pt idx="198">
                  <c:v>64.8</c:v>
                </c:pt>
                <c:pt idx="199">
                  <c:v>64.900000000000006</c:v>
                </c:pt>
                <c:pt idx="200">
                  <c:v>65</c:v>
                </c:pt>
                <c:pt idx="201">
                  <c:v>65.099999999999994</c:v>
                </c:pt>
                <c:pt idx="202">
                  <c:v>65.2</c:v>
                </c:pt>
                <c:pt idx="203">
                  <c:v>65.3</c:v>
                </c:pt>
                <c:pt idx="204">
                  <c:v>65.400000000000006</c:v>
                </c:pt>
                <c:pt idx="205">
                  <c:v>65.5</c:v>
                </c:pt>
                <c:pt idx="206">
                  <c:v>65.599999999999994</c:v>
                </c:pt>
                <c:pt idx="207">
                  <c:v>65.7</c:v>
                </c:pt>
                <c:pt idx="208">
                  <c:v>65.8</c:v>
                </c:pt>
                <c:pt idx="209">
                  <c:v>65.900000000000006</c:v>
                </c:pt>
                <c:pt idx="210">
                  <c:v>66</c:v>
                </c:pt>
                <c:pt idx="211">
                  <c:v>66.099999999999994</c:v>
                </c:pt>
                <c:pt idx="212">
                  <c:v>66.2</c:v>
                </c:pt>
                <c:pt idx="213">
                  <c:v>66.3</c:v>
                </c:pt>
                <c:pt idx="214">
                  <c:v>66.400000000000006</c:v>
                </c:pt>
                <c:pt idx="215">
                  <c:v>66.5</c:v>
                </c:pt>
                <c:pt idx="216">
                  <c:v>66.599999999999994</c:v>
                </c:pt>
                <c:pt idx="217">
                  <c:v>66.7</c:v>
                </c:pt>
                <c:pt idx="218">
                  <c:v>66.8</c:v>
                </c:pt>
                <c:pt idx="219">
                  <c:v>66.900000000000006</c:v>
                </c:pt>
                <c:pt idx="220">
                  <c:v>67</c:v>
                </c:pt>
                <c:pt idx="221">
                  <c:v>67.099999999999994</c:v>
                </c:pt>
                <c:pt idx="222">
                  <c:v>67.2</c:v>
                </c:pt>
                <c:pt idx="223">
                  <c:v>67.3</c:v>
                </c:pt>
                <c:pt idx="224">
                  <c:v>67.400000000000006</c:v>
                </c:pt>
                <c:pt idx="225">
                  <c:v>67.5</c:v>
                </c:pt>
                <c:pt idx="226">
                  <c:v>67.599999999999994</c:v>
                </c:pt>
                <c:pt idx="227">
                  <c:v>67.7</c:v>
                </c:pt>
                <c:pt idx="228">
                  <c:v>67.8</c:v>
                </c:pt>
                <c:pt idx="229">
                  <c:v>67.900000000000006</c:v>
                </c:pt>
                <c:pt idx="230">
                  <c:v>68</c:v>
                </c:pt>
                <c:pt idx="231">
                  <c:v>68.099999999999994</c:v>
                </c:pt>
                <c:pt idx="232">
                  <c:v>68.2</c:v>
                </c:pt>
                <c:pt idx="233">
                  <c:v>68.3</c:v>
                </c:pt>
                <c:pt idx="234">
                  <c:v>68.400000000000006</c:v>
                </c:pt>
                <c:pt idx="235">
                  <c:v>68.5</c:v>
                </c:pt>
                <c:pt idx="236">
                  <c:v>68.599999999999994</c:v>
                </c:pt>
                <c:pt idx="237">
                  <c:v>68.7</c:v>
                </c:pt>
                <c:pt idx="238">
                  <c:v>68.8</c:v>
                </c:pt>
                <c:pt idx="239">
                  <c:v>68.900000000000006</c:v>
                </c:pt>
                <c:pt idx="240">
                  <c:v>69</c:v>
                </c:pt>
                <c:pt idx="241">
                  <c:v>69.099999999999994</c:v>
                </c:pt>
                <c:pt idx="242">
                  <c:v>69.2</c:v>
                </c:pt>
                <c:pt idx="243">
                  <c:v>69.3</c:v>
                </c:pt>
                <c:pt idx="244">
                  <c:v>69.400000000000006</c:v>
                </c:pt>
                <c:pt idx="245">
                  <c:v>69.5</c:v>
                </c:pt>
                <c:pt idx="246">
                  <c:v>69.599999999999994</c:v>
                </c:pt>
                <c:pt idx="247">
                  <c:v>69.7</c:v>
                </c:pt>
                <c:pt idx="248">
                  <c:v>69.8</c:v>
                </c:pt>
                <c:pt idx="249">
                  <c:v>69.900000000000006</c:v>
                </c:pt>
                <c:pt idx="250">
                  <c:v>70</c:v>
                </c:pt>
                <c:pt idx="251">
                  <c:v>70.099999999999994</c:v>
                </c:pt>
                <c:pt idx="252">
                  <c:v>70.2</c:v>
                </c:pt>
                <c:pt idx="253">
                  <c:v>70.3</c:v>
                </c:pt>
                <c:pt idx="254">
                  <c:v>70.400000000000006</c:v>
                </c:pt>
                <c:pt idx="255">
                  <c:v>70.5</c:v>
                </c:pt>
                <c:pt idx="256">
                  <c:v>70.599999999999994</c:v>
                </c:pt>
                <c:pt idx="257">
                  <c:v>70.7</c:v>
                </c:pt>
                <c:pt idx="258">
                  <c:v>70.8</c:v>
                </c:pt>
                <c:pt idx="259">
                  <c:v>70.900000000000006</c:v>
                </c:pt>
                <c:pt idx="260">
                  <c:v>71</c:v>
                </c:pt>
                <c:pt idx="261">
                  <c:v>71.099999999999994</c:v>
                </c:pt>
                <c:pt idx="262">
                  <c:v>71.2</c:v>
                </c:pt>
                <c:pt idx="263">
                  <c:v>71.3</c:v>
                </c:pt>
                <c:pt idx="264">
                  <c:v>71.400000000000006</c:v>
                </c:pt>
                <c:pt idx="265">
                  <c:v>71.5</c:v>
                </c:pt>
                <c:pt idx="266">
                  <c:v>71.599999999999994</c:v>
                </c:pt>
                <c:pt idx="267">
                  <c:v>71.7</c:v>
                </c:pt>
                <c:pt idx="268">
                  <c:v>71.8</c:v>
                </c:pt>
                <c:pt idx="269">
                  <c:v>71.900000000000006</c:v>
                </c:pt>
                <c:pt idx="270">
                  <c:v>72</c:v>
                </c:pt>
                <c:pt idx="271">
                  <c:v>72.099999999999994</c:v>
                </c:pt>
                <c:pt idx="272">
                  <c:v>72.2</c:v>
                </c:pt>
                <c:pt idx="273">
                  <c:v>72.3</c:v>
                </c:pt>
                <c:pt idx="274">
                  <c:v>72.400000000000006</c:v>
                </c:pt>
                <c:pt idx="275">
                  <c:v>72.5</c:v>
                </c:pt>
                <c:pt idx="276">
                  <c:v>72.599999999999994</c:v>
                </c:pt>
                <c:pt idx="277">
                  <c:v>72.7</c:v>
                </c:pt>
                <c:pt idx="278">
                  <c:v>72.8</c:v>
                </c:pt>
                <c:pt idx="279">
                  <c:v>72.900000000000006</c:v>
                </c:pt>
                <c:pt idx="280">
                  <c:v>73</c:v>
                </c:pt>
                <c:pt idx="281">
                  <c:v>73.099999999999994</c:v>
                </c:pt>
                <c:pt idx="282">
                  <c:v>73.2</c:v>
                </c:pt>
                <c:pt idx="283">
                  <c:v>73.3</c:v>
                </c:pt>
                <c:pt idx="284">
                  <c:v>73.400000000000006</c:v>
                </c:pt>
                <c:pt idx="285">
                  <c:v>73.5</c:v>
                </c:pt>
                <c:pt idx="286">
                  <c:v>73.599999999999994</c:v>
                </c:pt>
                <c:pt idx="287">
                  <c:v>73.7</c:v>
                </c:pt>
                <c:pt idx="288">
                  <c:v>73.8</c:v>
                </c:pt>
                <c:pt idx="289">
                  <c:v>73.900000000000006</c:v>
                </c:pt>
                <c:pt idx="290">
                  <c:v>74</c:v>
                </c:pt>
                <c:pt idx="291">
                  <c:v>74.099999999999994</c:v>
                </c:pt>
                <c:pt idx="292">
                  <c:v>74.2</c:v>
                </c:pt>
                <c:pt idx="293">
                  <c:v>74.3</c:v>
                </c:pt>
                <c:pt idx="294">
                  <c:v>74.400000000000006</c:v>
                </c:pt>
                <c:pt idx="295">
                  <c:v>74.5</c:v>
                </c:pt>
                <c:pt idx="296">
                  <c:v>74.599999999999994</c:v>
                </c:pt>
                <c:pt idx="297">
                  <c:v>74.7</c:v>
                </c:pt>
                <c:pt idx="298">
                  <c:v>74.8</c:v>
                </c:pt>
                <c:pt idx="299">
                  <c:v>74.900000000000006</c:v>
                </c:pt>
                <c:pt idx="300">
                  <c:v>75</c:v>
                </c:pt>
                <c:pt idx="301">
                  <c:v>75.099999999999994</c:v>
                </c:pt>
                <c:pt idx="302">
                  <c:v>75.2</c:v>
                </c:pt>
                <c:pt idx="303">
                  <c:v>75.3</c:v>
                </c:pt>
                <c:pt idx="304">
                  <c:v>75.400000000000006</c:v>
                </c:pt>
                <c:pt idx="305">
                  <c:v>75.5</c:v>
                </c:pt>
                <c:pt idx="306">
                  <c:v>75.599999999999994</c:v>
                </c:pt>
                <c:pt idx="307">
                  <c:v>75.7</c:v>
                </c:pt>
                <c:pt idx="308">
                  <c:v>75.8</c:v>
                </c:pt>
                <c:pt idx="309">
                  <c:v>75.900000000000006</c:v>
                </c:pt>
                <c:pt idx="310">
                  <c:v>76</c:v>
                </c:pt>
                <c:pt idx="311">
                  <c:v>76.099999999999994</c:v>
                </c:pt>
                <c:pt idx="312">
                  <c:v>76.2</c:v>
                </c:pt>
                <c:pt idx="313">
                  <c:v>76.3</c:v>
                </c:pt>
                <c:pt idx="314">
                  <c:v>76.400000000000006</c:v>
                </c:pt>
                <c:pt idx="315">
                  <c:v>76.5</c:v>
                </c:pt>
                <c:pt idx="316">
                  <c:v>76.599999999999994</c:v>
                </c:pt>
                <c:pt idx="317">
                  <c:v>76.7</c:v>
                </c:pt>
                <c:pt idx="318">
                  <c:v>76.8</c:v>
                </c:pt>
                <c:pt idx="319">
                  <c:v>76.900000000000006</c:v>
                </c:pt>
                <c:pt idx="320">
                  <c:v>77</c:v>
                </c:pt>
                <c:pt idx="321">
                  <c:v>77.099999999999994</c:v>
                </c:pt>
                <c:pt idx="322">
                  <c:v>77.2</c:v>
                </c:pt>
                <c:pt idx="323">
                  <c:v>77.3</c:v>
                </c:pt>
                <c:pt idx="324">
                  <c:v>77.400000000000006</c:v>
                </c:pt>
                <c:pt idx="325">
                  <c:v>77.5</c:v>
                </c:pt>
                <c:pt idx="326">
                  <c:v>77.599999999999994</c:v>
                </c:pt>
                <c:pt idx="327">
                  <c:v>77.7</c:v>
                </c:pt>
                <c:pt idx="328">
                  <c:v>77.8</c:v>
                </c:pt>
                <c:pt idx="329">
                  <c:v>77.900000000000006</c:v>
                </c:pt>
                <c:pt idx="330">
                  <c:v>78</c:v>
                </c:pt>
                <c:pt idx="331">
                  <c:v>78.099999999999994</c:v>
                </c:pt>
                <c:pt idx="332">
                  <c:v>78.2</c:v>
                </c:pt>
                <c:pt idx="333">
                  <c:v>78.3</c:v>
                </c:pt>
                <c:pt idx="334">
                  <c:v>78.400000000000006</c:v>
                </c:pt>
                <c:pt idx="335">
                  <c:v>78.5</c:v>
                </c:pt>
                <c:pt idx="336">
                  <c:v>78.599999999999994</c:v>
                </c:pt>
                <c:pt idx="337">
                  <c:v>78.7</c:v>
                </c:pt>
                <c:pt idx="338">
                  <c:v>78.8</c:v>
                </c:pt>
                <c:pt idx="339">
                  <c:v>78.900000000000006</c:v>
                </c:pt>
                <c:pt idx="340">
                  <c:v>79</c:v>
                </c:pt>
                <c:pt idx="341">
                  <c:v>79.099999999999994</c:v>
                </c:pt>
                <c:pt idx="342">
                  <c:v>79.2</c:v>
                </c:pt>
                <c:pt idx="343">
                  <c:v>79.3</c:v>
                </c:pt>
                <c:pt idx="344">
                  <c:v>79.400000000000006</c:v>
                </c:pt>
                <c:pt idx="345">
                  <c:v>79.5</c:v>
                </c:pt>
                <c:pt idx="346">
                  <c:v>79.599999999999994</c:v>
                </c:pt>
                <c:pt idx="347">
                  <c:v>79.7</c:v>
                </c:pt>
                <c:pt idx="348">
                  <c:v>79.8</c:v>
                </c:pt>
                <c:pt idx="349">
                  <c:v>79.900000000000006</c:v>
                </c:pt>
                <c:pt idx="350">
                  <c:v>80</c:v>
                </c:pt>
                <c:pt idx="351">
                  <c:v>80.099999999999994</c:v>
                </c:pt>
                <c:pt idx="352">
                  <c:v>80.2</c:v>
                </c:pt>
                <c:pt idx="353">
                  <c:v>80.3</c:v>
                </c:pt>
                <c:pt idx="354">
                  <c:v>80.400000000000006</c:v>
                </c:pt>
                <c:pt idx="355">
                  <c:v>80.5</c:v>
                </c:pt>
                <c:pt idx="356">
                  <c:v>80.599999999999994</c:v>
                </c:pt>
                <c:pt idx="357">
                  <c:v>80.7</c:v>
                </c:pt>
                <c:pt idx="358">
                  <c:v>80.8</c:v>
                </c:pt>
                <c:pt idx="359">
                  <c:v>80.900000000000006</c:v>
                </c:pt>
                <c:pt idx="360">
                  <c:v>81</c:v>
                </c:pt>
                <c:pt idx="361">
                  <c:v>81.099999999999994</c:v>
                </c:pt>
                <c:pt idx="362">
                  <c:v>81.2</c:v>
                </c:pt>
                <c:pt idx="363">
                  <c:v>81.3</c:v>
                </c:pt>
                <c:pt idx="364">
                  <c:v>81.400000000000006</c:v>
                </c:pt>
                <c:pt idx="365">
                  <c:v>81.5</c:v>
                </c:pt>
                <c:pt idx="366">
                  <c:v>81.599999999999994</c:v>
                </c:pt>
                <c:pt idx="367">
                  <c:v>81.7</c:v>
                </c:pt>
                <c:pt idx="368">
                  <c:v>81.8</c:v>
                </c:pt>
                <c:pt idx="369">
                  <c:v>81.900000000000006</c:v>
                </c:pt>
                <c:pt idx="370">
                  <c:v>82</c:v>
                </c:pt>
                <c:pt idx="371">
                  <c:v>82.1</c:v>
                </c:pt>
                <c:pt idx="372">
                  <c:v>82.2</c:v>
                </c:pt>
                <c:pt idx="373">
                  <c:v>82.3</c:v>
                </c:pt>
                <c:pt idx="374">
                  <c:v>82.4</c:v>
                </c:pt>
                <c:pt idx="375">
                  <c:v>82.5</c:v>
                </c:pt>
                <c:pt idx="376">
                  <c:v>82.6</c:v>
                </c:pt>
                <c:pt idx="377">
                  <c:v>82.7</c:v>
                </c:pt>
                <c:pt idx="378">
                  <c:v>82.8</c:v>
                </c:pt>
                <c:pt idx="379">
                  <c:v>82.9</c:v>
                </c:pt>
                <c:pt idx="380">
                  <c:v>83</c:v>
                </c:pt>
                <c:pt idx="381">
                  <c:v>83.1</c:v>
                </c:pt>
                <c:pt idx="382">
                  <c:v>83.2</c:v>
                </c:pt>
                <c:pt idx="383">
                  <c:v>83.3</c:v>
                </c:pt>
                <c:pt idx="384">
                  <c:v>83.4</c:v>
                </c:pt>
                <c:pt idx="385">
                  <c:v>83.5</c:v>
                </c:pt>
                <c:pt idx="386">
                  <c:v>83.6</c:v>
                </c:pt>
                <c:pt idx="387">
                  <c:v>83.7</c:v>
                </c:pt>
                <c:pt idx="388">
                  <c:v>83.8</c:v>
                </c:pt>
                <c:pt idx="389">
                  <c:v>83.9</c:v>
                </c:pt>
                <c:pt idx="390">
                  <c:v>84</c:v>
                </c:pt>
                <c:pt idx="391">
                  <c:v>84.1</c:v>
                </c:pt>
                <c:pt idx="392">
                  <c:v>84.2</c:v>
                </c:pt>
                <c:pt idx="393">
                  <c:v>84.3</c:v>
                </c:pt>
                <c:pt idx="394">
                  <c:v>84.4</c:v>
                </c:pt>
                <c:pt idx="395">
                  <c:v>84.5</c:v>
                </c:pt>
                <c:pt idx="396">
                  <c:v>84.6</c:v>
                </c:pt>
                <c:pt idx="397">
                  <c:v>84.7</c:v>
                </c:pt>
                <c:pt idx="398">
                  <c:v>84.8</c:v>
                </c:pt>
                <c:pt idx="399">
                  <c:v>84.9</c:v>
                </c:pt>
                <c:pt idx="400">
                  <c:v>85</c:v>
                </c:pt>
              </c:numCache>
            </c:numRef>
          </c:xVal>
          <c:yVal>
            <c:numRef>
              <c:f>Percentiles!$C$2:$C$402</c:f>
              <c:numCache>
                <c:formatCode>General</c:formatCode>
                <c:ptCount val="401"/>
                <c:pt idx="0">
                  <c:v>1.024071</c:v>
                </c:pt>
                <c:pt idx="1">
                  <c:v>1.0270379999999999</c:v>
                </c:pt>
                <c:pt idx="2">
                  <c:v>1.0300069999999999</c:v>
                </c:pt>
                <c:pt idx="3">
                  <c:v>1.032975</c:v>
                </c:pt>
                <c:pt idx="4">
                  <c:v>1.0359430000000001</c:v>
                </c:pt>
                <c:pt idx="5">
                  <c:v>1.0389120000000001</c:v>
                </c:pt>
                <c:pt idx="6">
                  <c:v>1.0418799999999999</c:v>
                </c:pt>
                <c:pt idx="7">
                  <c:v>1.0448489999999999</c:v>
                </c:pt>
                <c:pt idx="8">
                  <c:v>1.047817</c:v>
                </c:pt>
                <c:pt idx="9">
                  <c:v>1.050786</c:v>
                </c:pt>
                <c:pt idx="10">
                  <c:v>1.0537540000000001</c:v>
                </c:pt>
                <c:pt idx="11">
                  <c:v>1.0567219999999999</c:v>
                </c:pt>
                <c:pt idx="12">
                  <c:v>1.05969</c:v>
                </c:pt>
                <c:pt idx="13">
                  <c:v>1.0626580000000001</c:v>
                </c:pt>
                <c:pt idx="14">
                  <c:v>1.065626</c:v>
                </c:pt>
                <c:pt idx="15">
                  <c:v>1.0685929999999999</c:v>
                </c:pt>
                <c:pt idx="16">
                  <c:v>1.0715589999999999</c:v>
                </c:pt>
                <c:pt idx="17">
                  <c:v>1.074525</c:v>
                </c:pt>
                <c:pt idx="18">
                  <c:v>1.077491</c:v>
                </c:pt>
                <c:pt idx="19">
                  <c:v>1.0804560000000001</c:v>
                </c:pt>
                <c:pt idx="20">
                  <c:v>1.083421</c:v>
                </c:pt>
                <c:pt idx="21">
                  <c:v>1.0863849999999999</c:v>
                </c:pt>
                <c:pt idx="22">
                  <c:v>1.089348</c:v>
                </c:pt>
                <c:pt idx="23">
                  <c:v>1.092311</c:v>
                </c:pt>
                <c:pt idx="24">
                  <c:v>1.0952729999999999</c:v>
                </c:pt>
                <c:pt idx="25">
                  <c:v>1.0982339999999999</c:v>
                </c:pt>
                <c:pt idx="26">
                  <c:v>1.101194</c:v>
                </c:pt>
                <c:pt idx="27">
                  <c:v>1.1041529999999999</c:v>
                </c:pt>
                <c:pt idx="28">
                  <c:v>1.107111</c:v>
                </c:pt>
                <c:pt idx="29">
                  <c:v>1.110069</c:v>
                </c:pt>
                <c:pt idx="30">
                  <c:v>1.1130249999999999</c:v>
                </c:pt>
                <c:pt idx="31">
                  <c:v>1.11598</c:v>
                </c:pt>
                <c:pt idx="32">
                  <c:v>1.1189340000000001</c:v>
                </c:pt>
                <c:pt idx="33">
                  <c:v>1.1218870000000001</c:v>
                </c:pt>
                <c:pt idx="34">
                  <c:v>1.1248389999999999</c:v>
                </c:pt>
                <c:pt idx="35">
                  <c:v>1.1277889999999999</c:v>
                </c:pt>
                <c:pt idx="36">
                  <c:v>1.1307389999999999</c:v>
                </c:pt>
                <c:pt idx="37">
                  <c:v>1.133686</c:v>
                </c:pt>
                <c:pt idx="38">
                  <c:v>1.136633</c:v>
                </c:pt>
                <c:pt idx="39">
                  <c:v>1.139578</c:v>
                </c:pt>
                <c:pt idx="40">
                  <c:v>1.1425209999999999</c:v>
                </c:pt>
                <c:pt idx="41">
                  <c:v>1.1454629999999999</c:v>
                </c:pt>
                <c:pt idx="42">
                  <c:v>1.1484030000000001</c:v>
                </c:pt>
                <c:pt idx="43">
                  <c:v>1.1513409999999999</c:v>
                </c:pt>
                <c:pt idx="44">
                  <c:v>1.1542779999999999</c:v>
                </c:pt>
                <c:pt idx="45">
                  <c:v>1.157213</c:v>
                </c:pt>
                <c:pt idx="46">
                  <c:v>1.160147</c:v>
                </c:pt>
                <c:pt idx="47">
                  <c:v>1.1630780000000001</c:v>
                </c:pt>
                <c:pt idx="48">
                  <c:v>1.1660079999999999</c:v>
                </c:pt>
                <c:pt idx="49">
                  <c:v>1.168936</c:v>
                </c:pt>
                <c:pt idx="50">
                  <c:v>1.171861</c:v>
                </c:pt>
                <c:pt idx="51">
                  <c:v>1.174785</c:v>
                </c:pt>
                <c:pt idx="52">
                  <c:v>1.1777059999999999</c:v>
                </c:pt>
                <c:pt idx="53">
                  <c:v>1.180626</c:v>
                </c:pt>
                <c:pt idx="54">
                  <c:v>1.183543</c:v>
                </c:pt>
                <c:pt idx="55">
                  <c:v>1.186458</c:v>
                </c:pt>
                <c:pt idx="56">
                  <c:v>1.189371</c:v>
                </c:pt>
                <c:pt idx="57">
                  <c:v>1.1922809999999999</c:v>
                </c:pt>
                <c:pt idx="58">
                  <c:v>1.19519</c:v>
                </c:pt>
                <c:pt idx="59">
                  <c:v>1.1980949999999999</c:v>
                </c:pt>
                <c:pt idx="60">
                  <c:v>1.200998</c:v>
                </c:pt>
                <c:pt idx="61">
                  <c:v>1.2038990000000001</c:v>
                </c:pt>
                <c:pt idx="62">
                  <c:v>1.2067969999999999</c:v>
                </c:pt>
                <c:pt idx="63">
                  <c:v>1.2096929999999999</c:v>
                </c:pt>
                <c:pt idx="64">
                  <c:v>1.212585</c:v>
                </c:pt>
                <c:pt idx="65">
                  <c:v>1.215476</c:v>
                </c:pt>
                <c:pt idx="66">
                  <c:v>1.2183630000000001</c:v>
                </c:pt>
                <c:pt idx="67">
                  <c:v>1.2212479999999999</c:v>
                </c:pt>
                <c:pt idx="68">
                  <c:v>1.224129</c:v>
                </c:pt>
                <c:pt idx="69">
                  <c:v>1.2270080000000001</c:v>
                </c:pt>
                <c:pt idx="70">
                  <c:v>1.229884</c:v>
                </c:pt>
                <c:pt idx="71">
                  <c:v>1.2327570000000001</c:v>
                </c:pt>
                <c:pt idx="72">
                  <c:v>1.2356259999999999</c:v>
                </c:pt>
                <c:pt idx="73">
                  <c:v>1.2384930000000001</c:v>
                </c:pt>
                <c:pt idx="74">
                  <c:v>1.2413559999999999</c:v>
                </c:pt>
                <c:pt idx="75">
                  <c:v>1.2442169999999999</c:v>
                </c:pt>
                <c:pt idx="76">
                  <c:v>1.247074</c:v>
                </c:pt>
                <c:pt idx="77">
                  <c:v>1.249927</c:v>
                </c:pt>
                <c:pt idx="78">
                  <c:v>1.2527779999999999</c:v>
                </c:pt>
                <c:pt idx="79">
                  <c:v>1.255625</c:v>
                </c:pt>
                <c:pt idx="80">
                  <c:v>1.2584679999999999</c:v>
                </c:pt>
                <c:pt idx="81">
                  <c:v>1.2613080000000001</c:v>
                </c:pt>
                <c:pt idx="82">
                  <c:v>1.2641450000000001</c:v>
                </c:pt>
                <c:pt idx="83">
                  <c:v>1.266977</c:v>
                </c:pt>
                <c:pt idx="84">
                  <c:v>1.269806</c:v>
                </c:pt>
                <c:pt idx="85">
                  <c:v>1.272632</c:v>
                </c:pt>
                <c:pt idx="86">
                  <c:v>1.2754529999999999</c:v>
                </c:pt>
                <c:pt idx="87">
                  <c:v>1.2782709999999999</c:v>
                </c:pt>
                <c:pt idx="88">
                  <c:v>1.281085</c:v>
                </c:pt>
                <c:pt idx="89">
                  <c:v>1.283895</c:v>
                </c:pt>
                <c:pt idx="90">
                  <c:v>1.2867010000000001</c:v>
                </c:pt>
                <c:pt idx="91">
                  <c:v>1.289504</c:v>
                </c:pt>
                <c:pt idx="92">
                  <c:v>1.2923020000000001</c:v>
                </c:pt>
                <c:pt idx="93">
                  <c:v>1.2950950000000001</c:v>
                </c:pt>
                <c:pt idx="94">
                  <c:v>1.297885</c:v>
                </c:pt>
                <c:pt idx="95">
                  <c:v>1.3006709999999999</c:v>
                </c:pt>
                <c:pt idx="96">
                  <c:v>1.3034520000000001</c:v>
                </c:pt>
                <c:pt idx="97">
                  <c:v>1.3062290000000001</c:v>
                </c:pt>
                <c:pt idx="98">
                  <c:v>1.3090010000000001</c:v>
                </c:pt>
                <c:pt idx="99">
                  <c:v>1.311769</c:v>
                </c:pt>
                <c:pt idx="100">
                  <c:v>1.314533</c:v>
                </c:pt>
                <c:pt idx="101">
                  <c:v>1.3172919999999999</c:v>
                </c:pt>
                <c:pt idx="102">
                  <c:v>1.320047</c:v>
                </c:pt>
                <c:pt idx="103">
                  <c:v>1.322797</c:v>
                </c:pt>
                <c:pt idx="104">
                  <c:v>1.325542</c:v>
                </c:pt>
                <c:pt idx="105">
                  <c:v>1.328282</c:v>
                </c:pt>
                <c:pt idx="106">
                  <c:v>1.331018</c:v>
                </c:pt>
                <c:pt idx="107">
                  <c:v>1.3337490000000001</c:v>
                </c:pt>
                <c:pt idx="108">
                  <c:v>1.3364750000000001</c:v>
                </c:pt>
                <c:pt idx="109">
                  <c:v>1.3391960000000001</c:v>
                </c:pt>
                <c:pt idx="110">
                  <c:v>1.341912</c:v>
                </c:pt>
                <c:pt idx="111">
                  <c:v>1.3446229999999999</c:v>
                </c:pt>
                <c:pt idx="112">
                  <c:v>1.3473280000000001</c:v>
                </c:pt>
                <c:pt idx="113">
                  <c:v>1.3500289999999999</c:v>
                </c:pt>
                <c:pt idx="114">
                  <c:v>1.352725</c:v>
                </c:pt>
                <c:pt idx="115">
                  <c:v>1.355415</c:v>
                </c:pt>
                <c:pt idx="116">
                  <c:v>1.3581000000000001</c:v>
                </c:pt>
                <c:pt idx="117">
                  <c:v>1.360779</c:v>
                </c:pt>
                <c:pt idx="118">
                  <c:v>1.3634539999999999</c:v>
                </c:pt>
                <c:pt idx="119">
                  <c:v>1.3661220000000001</c:v>
                </c:pt>
                <c:pt idx="120">
                  <c:v>1.3687860000000001</c:v>
                </c:pt>
                <c:pt idx="121">
                  <c:v>1.371443</c:v>
                </c:pt>
                <c:pt idx="122">
                  <c:v>1.3740950000000001</c:v>
                </c:pt>
                <c:pt idx="123">
                  <c:v>1.3767419999999999</c:v>
                </c:pt>
                <c:pt idx="124">
                  <c:v>1.3793820000000001</c:v>
                </c:pt>
                <c:pt idx="125">
                  <c:v>1.3820170000000001</c:v>
                </c:pt>
                <c:pt idx="126">
                  <c:v>1.384646</c:v>
                </c:pt>
                <c:pt idx="127">
                  <c:v>1.3872690000000001</c:v>
                </c:pt>
                <c:pt idx="128">
                  <c:v>1.389886</c:v>
                </c:pt>
                <c:pt idx="129">
                  <c:v>1.392498</c:v>
                </c:pt>
                <c:pt idx="130">
                  <c:v>1.395103</c:v>
                </c:pt>
                <c:pt idx="131">
                  <c:v>1.397702</c:v>
                </c:pt>
                <c:pt idx="132">
                  <c:v>1.4002950000000001</c:v>
                </c:pt>
                <c:pt idx="133">
                  <c:v>1.402882</c:v>
                </c:pt>
                <c:pt idx="134">
                  <c:v>1.405462</c:v>
                </c:pt>
                <c:pt idx="135">
                  <c:v>1.4080360000000001</c:v>
                </c:pt>
                <c:pt idx="136">
                  <c:v>1.410604</c:v>
                </c:pt>
                <c:pt idx="137">
                  <c:v>1.4131659999999999</c:v>
                </c:pt>
                <c:pt idx="138">
                  <c:v>1.415721</c:v>
                </c:pt>
                <c:pt idx="139">
                  <c:v>1.418269</c:v>
                </c:pt>
                <c:pt idx="140">
                  <c:v>1.420811</c:v>
                </c:pt>
                <c:pt idx="141">
                  <c:v>1.4233469999999999</c:v>
                </c:pt>
                <c:pt idx="142">
                  <c:v>1.425875</c:v>
                </c:pt>
                <c:pt idx="143">
                  <c:v>1.4283969999999999</c:v>
                </c:pt>
                <c:pt idx="144">
                  <c:v>1.430912</c:v>
                </c:pt>
                <c:pt idx="145">
                  <c:v>1.4334210000000001</c:v>
                </c:pt>
                <c:pt idx="146">
                  <c:v>1.4359219999999999</c:v>
                </c:pt>
                <c:pt idx="147">
                  <c:v>1.4384170000000001</c:v>
                </c:pt>
                <c:pt idx="148">
                  <c:v>1.440904</c:v>
                </c:pt>
                <c:pt idx="149">
                  <c:v>1.4433849999999999</c:v>
                </c:pt>
                <c:pt idx="150">
                  <c:v>1.4458580000000001</c:v>
                </c:pt>
                <c:pt idx="151">
                  <c:v>1.4483250000000001</c:v>
                </c:pt>
                <c:pt idx="152">
                  <c:v>1.4507840000000001</c:v>
                </c:pt>
                <c:pt idx="153">
                  <c:v>1.453236</c:v>
                </c:pt>
                <c:pt idx="154">
                  <c:v>1.4556800000000001</c:v>
                </c:pt>
                <c:pt idx="155">
                  <c:v>1.458118</c:v>
                </c:pt>
                <c:pt idx="156">
                  <c:v>1.460548</c:v>
                </c:pt>
                <c:pt idx="157">
                  <c:v>1.4629700000000001</c:v>
                </c:pt>
                <c:pt idx="158">
                  <c:v>1.4653849999999999</c:v>
                </c:pt>
                <c:pt idx="159">
                  <c:v>1.467792</c:v>
                </c:pt>
                <c:pt idx="160">
                  <c:v>1.4701919999999999</c:v>
                </c:pt>
                <c:pt idx="161">
                  <c:v>1.4725839999999999</c:v>
                </c:pt>
                <c:pt idx="162">
                  <c:v>1.474969</c:v>
                </c:pt>
                <c:pt idx="163">
                  <c:v>1.4773449999999999</c:v>
                </c:pt>
                <c:pt idx="164">
                  <c:v>1.479714</c:v>
                </c:pt>
                <c:pt idx="165">
                  <c:v>1.482075</c:v>
                </c:pt>
                <c:pt idx="166">
                  <c:v>1.4844280000000001</c:v>
                </c:pt>
                <c:pt idx="167">
                  <c:v>1.4867729999999999</c:v>
                </c:pt>
                <c:pt idx="168">
                  <c:v>1.4891099999999999</c:v>
                </c:pt>
                <c:pt idx="169">
                  <c:v>1.4914400000000001</c:v>
                </c:pt>
                <c:pt idx="170">
                  <c:v>1.49376</c:v>
                </c:pt>
                <c:pt idx="171">
                  <c:v>1.496073</c:v>
                </c:pt>
                <c:pt idx="172">
                  <c:v>1.498378</c:v>
                </c:pt>
                <c:pt idx="173">
                  <c:v>1.5006740000000001</c:v>
                </c:pt>
                <c:pt idx="174">
                  <c:v>1.5029619999999999</c:v>
                </c:pt>
                <c:pt idx="175">
                  <c:v>1.505242</c:v>
                </c:pt>
                <c:pt idx="176">
                  <c:v>1.5075130000000001</c:v>
                </c:pt>
                <c:pt idx="177">
                  <c:v>1.5097750000000001</c:v>
                </c:pt>
                <c:pt idx="178">
                  <c:v>1.5120290000000001</c:v>
                </c:pt>
                <c:pt idx="179">
                  <c:v>1.514275</c:v>
                </c:pt>
                <c:pt idx="180">
                  <c:v>1.5165120000000001</c:v>
                </c:pt>
                <c:pt idx="181">
                  <c:v>1.51874</c:v>
                </c:pt>
                <c:pt idx="182">
                  <c:v>1.5209600000000001</c:v>
                </c:pt>
                <c:pt idx="183">
                  <c:v>1.5231710000000001</c:v>
                </c:pt>
                <c:pt idx="184">
                  <c:v>1.5253730000000001</c:v>
                </c:pt>
                <c:pt idx="185">
                  <c:v>1.527566</c:v>
                </c:pt>
                <c:pt idx="186">
                  <c:v>1.5297499999999999</c:v>
                </c:pt>
                <c:pt idx="187">
                  <c:v>1.531925</c:v>
                </c:pt>
                <c:pt idx="188">
                  <c:v>1.5340910000000001</c:v>
                </c:pt>
                <c:pt idx="189">
                  <c:v>1.5362480000000001</c:v>
                </c:pt>
                <c:pt idx="190">
                  <c:v>1.5383960000000001</c:v>
                </c:pt>
                <c:pt idx="191">
                  <c:v>1.540535</c:v>
                </c:pt>
                <c:pt idx="192">
                  <c:v>1.542664</c:v>
                </c:pt>
                <c:pt idx="193">
                  <c:v>1.5447850000000001</c:v>
                </c:pt>
                <c:pt idx="194">
                  <c:v>1.546896</c:v>
                </c:pt>
                <c:pt idx="195">
                  <c:v>1.548997</c:v>
                </c:pt>
                <c:pt idx="196">
                  <c:v>1.5510889999999999</c:v>
                </c:pt>
                <c:pt idx="197">
                  <c:v>1.553172</c:v>
                </c:pt>
                <c:pt idx="198">
                  <c:v>1.555245</c:v>
                </c:pt>
                <c:pt idx="199">
                  <c:v>1.5573090000000001</c:v>
                </c:pt>
                <c:pt idx="200">
                  <c:v>1.5593630000000001</c:v>
                </c:pt>
                <c:pt idx="201">
                  <c:v>1.561407</c:v>
                </c:pt>
                <c:pt idx="202">
                  <c:v>1.563442</c:v>
                </c:pt>
                <c:pt idx="203">
                  <c:v>1.565466</c:v>
                </c:pt>
                <c:pt idx="204">
                  <c:v>1.5674809999999999</c:v>
                </c:pt>
                <c:pt idx="205">
                  <c:v>1.5694870000000001</c:v>
                </c:pt>
                <c:pt idx="206">
                  <c:v>1.571482</c:v>
                </c:pt>
                <c:pt idx="207">
                  <c:v>1.5734669999999999</c:v>
                </c:pt>
                <c:pt idx="208">
                  <c:v>1.5754429999999999</c:v>
                </c:pt>
                <c:pt idx="209">
                  <c:v>1.5774079999999999</c:v>
                </c:pt>
                <c:pt idx="210">
                  <c:v>1.5793630000000001</c:v>
                </c:pt>
                <c:pt idx="211">
                  <c:v>1.5813079999999999</c:v>
                </c:pt>
                <c:pt idx="212">
                  <c:v>1.583243</c:v>
                </c:pt>
                <c:pt idx="213">
                  <c:v>1.5851679999999999</c:v>
                </c:pt>
                <c:pt idx="214">
                  <c:v>1.5870820000000001</c:v>
                </c:pt>
                <c:pt idx="215">
                  <c:v>1.588986</c:v>
                </c:pt>
                <c:pt idx="216">
                  <c:v>1.5908800000000001</c:v>
                </c:pt>
                <c:pt idx="217">
                  <c:v>1.5927629999999999</c:v>
                </c:pt>
                <c:pt idx="218">
                  <c:v>1.5946359999999999</c:v>
                </c:pt>
                <c:pt idx="219">
                  <c:v>1.596498</c:v>
                </c:pt>
                <c:pt idx="220">
                  <c:v>1.5983499999999999</c:v>
                </c:pt>
                <c:pt idx="221">
                  <c:v>1.6001909999999999</c:v>
                </c:pt>
                <c:pt idx="222">
                  <c:v>1.6020220000000001</c:v>
                </c:pt>
                <c:pt idx="223">
                  <c:v>1.603842</c:v>
                </c:pt>
                <c:pt idx="224">
                  <c:v>1.6056509999999999</c:v>
                </c:pt>
                <c:pt idx="225">
                  <c:v>1.6074489999999999</c:v>
                </c:pt>
                <c:pt idx="226">
                  <c:v>1.609237</c:v>
                </c:pt>
                <c:pt idx="227">
                  <c:v>1.611013</c:v>
                </c:pt>
                <c:pt idx="228">
                  <c:v>1.612779</c:v>
                </c:pt>
                <c:pt idx="229">
                  <c:v>1.6145339999999999</c:v>
                </c:pt>
                <c:pt idx="230">
                  <c:v>1.6162780000000001</c:v>
                </c:pt>
                <c:pt idx="231">
                  <c:v>1.6180099999999999</c:v>
                </c:pt>
                <c:pt idx="232">
                  <c:v>1.6197319999999999</c:v>
                </c:pt>
                <c:pt idx="233">
                  <c:v>1.621443</c:v>
                </c:pt>
                <c:pt idx="234">
                  <c:v>1.6231420000000001</c:v>
                </c:pt>
                <c:pt idx="235">
                  <c:v>1.62483</c:v>
                </c:pt>
                <c:pt idx="236">
                  <c:v>1.6265069999999999</c:v>
                </c:pt>
                <c:pt idx="237">
                  <c:v>1.6281730000000001</c:v>
                </c:pt>
                <c:pt idx="238">
                  <c:v>1.6298269999999999</c:v>
                </c:pt>
                <c:pt idx="239">
                  <c:v>1.63147</c:v>
                </c:pt>
                <c:pt idx="240">
                  <c:v>1.6331020000000001</c:v>
                </c:pt>
                <c:pt idx="241">
                  <c:v>1.634722</c:v>
                </c:pt>
                <c:pt idx="242">
                  <c:v>1.6363300000000001</c:v>
                </c:pt>
                <c:pt idx="243">
                  <c:v>1.6379269999999999</c:v>
                </c:pt>
                <c:pt idx="244">
                  <c:v>1.639513</c:v>
                </c:pt>
                <c:pt idx="245">
                  <c:v>1.641087</c:v>
                </c:pt>
                <c:pt idx="246">
                  <c:v>1.642649</c:v>
                </c:pt>
                <c:pt idx="247">
                  <c:v>1.644199</c:v>
                </c:pt>
                <c:pt idx="248">
                  <c:v>1.6457379999999999</c:v>
                </c:pt>
                <c:pt idx="249">
                  <c:v>1.647265</c:v>
                </c:pt>
                <c:pt idx="250">
                  <c:v>1.6487799999999999</c:v>
                </c:pt>
                <c:pt idx="251">
                  <c:v>1.6502840000000001</c:v>
                </c:pt>
                <c:pt idx="252">
                  <c:v>1.651775</c:v>
                </c:pt>
                <c:pt idx="253">
                  <c:v>1.653254</c:v>
                </c:pt>
                <c:pt idx="254">
                  <c:v>1.654722</c:v>
                </c:pt>
                <c:pt idx="255">
                  <c:v>1.656177</c:v>
                </c:pt>
                <c:pt idx="256">
                  <c:v>1.657621</c:v>
                </c:pt>
                <c:pt idx="257">
                  <c:v>1.659052</c:v>
                </c:pt>
                <c:pt idx="258">
                  <c:v>1.660471</c:v>
                </c:pt>
                <c:pt idx="259">
                  <c:v>1.661878</c:v>
                </c:pt>
                <c:pt idx="260">
                  <c:v>1.663273</c:v>
                </c:pt>
                <c:pt idx="261">
                  <c:v>1.6646559999999999</c:v>
                </c:pt>
                <c:pt idx="262">
                  <c:v>1.666026</c:v>
                </c:pt>
                <c:pt idx="263">
                  <c:v>1.667384</c:v>
                </c:pt>
                <c:pt idx="264">
                  <c:v>1.66873</c:v>
                </c:pt>
                <c:pt idx="265">
                  <c:v>1.670064</c:v>
                </c:pt>
                <c:pt idx="266">
                  <c:v>1.6713849999999999</c:v>
                </c:pt>
                <c:pt idx="267">
                  <c:v>1.672693</c:v>
                </c:pt>
                <c:pt idx="268">
                  <c:v>1.6739889999999999</c:v>
                </c:pt>
                <c:pt idx="269">
                  <c:v>1.675273</c:v>
                </c:pt>
                <c:pt idx="270">
                  <c:v>1.676544</c:v>
                </c:pt>
                <c:pt idx="271">
                  <c:v>1.677802</c:v>
                </c:pt>
                <c:pt idx="272">
                  <c:v>1.6790480000000001</c:v>
                </c:pt>
                <c:pt idx="273">
                  <c:v>1.6802809999999999</c:v>
                </c:pt>
                <c:pt idx="274">
                  <c:v>1.6815009999999999</c:v>
                </c:pt>
                <c:pt idx="275">
                  <c:v>1.682709</c:v>
                </c:pt>
                <c:pt idx="276">
                  <c:v>1.6839040000000001</c:v>
                </c:pt>
                <c:pt idx="277">
                  <c:v>1.6850860000000001</c:v>
                </c:pt>
                <c:pt idx="278">
                  <c:v>1.686256</c:v>
                </c:pt>
                <c:pt idx="279">
                  <c:v>1.6874130000000001</c:v>
                </c:pt>
                <c:pt idx="280">
                  <c:v>1.6885559999999999</c:v>
                </c:pt>
                <c:pt idx="281">
                  <c:v>1.6896869999999999</c:v>
                </c:pt>
                <c:pt idx="282">
                  <c:v>1.6908049999999999</c:v>
                </c:pt>
                <c:pt idx="283">
                  <c:v>1.69191</c:v>
                </c:pt>
                <c:pt idx="284">
                  <c:v>1.6930019999999999</c:v>
                </c:pt>
                <c:pt idx="285">
                  <c:v>1.6940809999999999</c:v>
                </c:pt>
                <c:pt idx="286">
                  <c:v>1.695147</c:v>
                </c:pt>
                <c:pt idx="287">
                  <c:v>1.696199</c:v>
                </c:pt>
                <c:pt idx="288">
                  <c:v>1.6972389999999999</c:v>
                </c:pt>
                <c:pt idx="289">
                  <c:v>1.6982660000000001</c:v>
                </c:pt>
                <c:pt idx="290">
                  <c:v>1.699279</c:v>
                </c:pt>
                <c:pt idx="291">
                  <c:v>1.7002790000000001</c:v>
                </c:pt>
                <c:pt idx="292">
                  <c:v>1.7012659999999999</c:v>
                </c:pt>
                <c:pt idx="293">
                  <c:v>1.70224</c:v>
                </c:pt>
                <c:pt idx="294">
                  <c:v>1.7032</c:v>
                </c:pt>
                <c:pt idx="295">
                  <c:v>1.704148</c:v>
                </c:pt>
                <c:pt idx="296">
                  <c:v>1.7050810000000001</c:v>
                </c:pt>
                <c:pt idx="297">
                  <c:v>1.706002</c:v>
                </c:pt>
                <c:pt idx="298">
                  <c:v>1.706909</c:v>
                </c:pt>
                <c:pt idx="299">
                  <c:v>1.707803</c:v>
                </c:pt>
                <c:pt idx="300">
                  <c:v>1.708683</c:v>
                </c:pt>
                <c:pt idx="301">
                  <c:v>1.7095499999999999</c:v>
                </c:pt>
                <c:pt idx="302">
                  <c:v>1.7104029999999999</c:v>
                </c:pt>
                <c:pt idx="303">
                  <c:v>1.7112430000000001</c:v>
                </c:pt>
                <c:pt idx="304">
                  <c:v>1.7120690000000001</c:v>
                </c:pt>
                <c:pt idx="305">
                  <c:v>1.712882</c:v>
                </c:pt>
                <c:pt idx="306">
                  <c:v>1.713681</c:v>
                </c:pt>
                <c:pt idx="307">
                  <c:v>1.714467</c:v>
                </c:pt>
                <c:pt idx="308">
                  <c:v>1.715239</c:v>
                </c:pt>
                <c:pt idx="309">
                  <c:v>1.715997</c:v>
                </c:pt>
                <c:pt idx="310">
                  <c:v>1.716742</c:v>
                </c:pt>
                <c:pt idx="311">
                  <c:v>1.717473</c:v>
                </c:pt>
                <c:pt idx="312">
                  <c:v>1.7181900000000001</c:v>
                </c:pt>
                <c:pt idx="313">
                  <c:v>1.7188939999999999</c:v>
                </c:pt>
                <c:pt idx="314">
                  <c:v>1.719584</c:v>
                </c:pt>
                <c:pt idx="315">
                  <c:v>1.7202599999999999</c:v>
                </c:pt>
                <c:pt idx="316">
                  <c:v>1.7209220000000001</c:v>
                </c:pt>
                <c:pt idx="317">
                  <c:v>1.72157</c:v>
                </c:pt>
                <c:pt idx="318">
                  <c:v>1.722205</c:v>
                </c:pt>
                <c:pt idx="319">
                  <c:v>1.722826</c:v>
                </c:pt>
                <c:pt idx="320">
                  <c:v>1.723433</c:v>
                </c:pt>
                <c:pt idx="321">
                  <c:v>1.7240260000000001</c:v>
                </c:pt>
                <c:pt idx="322">
                  <c:v>1.7246049999999999</c:v>
                </c:pt>
                <c:pt idx="323">
                  <c:v>1.7251700000000001</c:v>
                </c:pt>
                <c:pt idx="324">
                  <c:v>1.725722</c:v>
                </c:pt>
                <c:pt idx="325">
                  <c:v>1.726259</c:v>
                </c:pt>
                <c:pt idx="326">
                  <c:v>1.726783</c:v>
                </c:pt>
                <c:pt idx="327">
                  <c:v>1.727292</c:v>
                </c:pt>
                <c:pt idx="328">
                  <c:v>1.7277880000000001</c:v>
                </c:pt>
                <c:pt idx="329">
                  <c:v>1.7282690000000001</c:v>
                </c:pt>
                <c:pt idx="330">
                  <c:v>1.728737</c:v>
                </c:pt>
                <c:pt idx="331">
                  <c:v>1.72919</c:v>
                </c:pt>
                <c:pt idx="332">
                  <c:v>1.72963</c:v>
                </c:pt>
                <c:pt idx="333">
                  <c:v>1.7300549999999999</c:v>
                </c:pt>
                <c:pt idx="334">
                  <c:v>1.7304660000000001</c:v>
                </c:pt>
                <c:pt idx="335">
                  <c:v>1.730863</c:v>
                </c:pt>
                <c:pt idx="336">
                  <c:v>1.7312460000000001</c:v>
                </c:pt>
                <c:pt idx="337">
                  <c:v>1.7316149999999999</c:v>
                </c:pt>
                <c:pt idx="338">
                  <c:v>1.73197</c:v>
                </c:pt>
                <c:pt idx="339">
                  <c:v>1.7323109999999999</c:v>
                </c:pt>
                <c:pt idx="340">
                  <c:v>1.732637</c:v>
                </c:pt>
                <c:pt idx="341">
                  <c:v>1.73295</c:v>
                </c:pt>
                <c:pt idx="342">
                  <c:v>1.7332479999999999</c:v>
                </c:pt>
                <c:pt idx="343">
                  <c:v>1.7335320000000001</c:v>
                </c:pt>
                <c:pt idx="344">
                  <c:v>1.7338020000000001</c:v>
                </c:pt>
                <c:pt idx="345">
                  <c:v>1.734057</c:v>
                </c:pt>
                <c:pt idx="346">
                  <c:v>1.734299</c:v>
                </c:pt>
                <c:pt idx="347">
                  <c:v>1.734526</c:v>
                </c:pt>
                <c:pt idx="348">
                  <c:v>1.734739</c:v>
                </c:pt>
                <c:pt idx="349">
                  <c:v>1.7349380000000001</c:v>
                </c:pt>
                <c:pt idx="350">
                  <c:v>1.7351220000000001</c:v>
                </c:pt>
                <c:pt idx="351">
                  <c:v>1.7352920000000001</c:v>
                </c:pt>
                <c:pt idx="352">
                  <c:v>1.7354480000000001</c:v>
                </c:pt>
                <c:pt idx="353">
                  <c:v>1.73559</c:v>
                </c:pt>
                <c:pt idx="354">
                  <c:v>1.735717</c:v>
                </c:pt>
                <c:pt idx="355">
                  <c:v>1.7358309999999999</c:v>
                </c:pt>
                <c:pt idx="356">
                  <c:v>1.73593</c:v>
                </c:pt>
                <c:pt idx="357">
                  <c:v>1.7360139999999999</c:v>
                </c:pt>
                <c:pt idx="358">
                  <c:v>1.736084</c:v>
                </c:pt>
                <c:pt idx="359">
                  <c:v>1.73614</c:v>
                </c:pt>
                <c:pt idx="360">
                  <c:v>1.7361819999999999</c:v>
                </c:pt>
                <c:pt idx="361">
                  <c:v>1.73621</c:v>
                </c:pt>
                <c:pt idx="362">
                  <c:v>1.736227</c:v>
                </c:pt>
                <c:pt idx="363">
                  <c:v>1.736243</c:v>
                </c:pt>
                <c:pt idx="364">
                  <c:v>1.7362599999999999</c:v>
                </c:pt>
                <c:pt idx="365">
                  <c:v>1.7362759999999999</c:v>
                </c:pt>
                <c:pt idx="366">
                  <c:v>1.7362919999999999</c:v>
                </c:pt>
                <c:pt idx="367">
                  <c:v>1.7363090000000001</c:v>
                </c:pt>
                <c:pt idx="368">
                  <c:v>1.7363249999999999</c:v>
                </c:pt>
                <c:pt idx="369">
                  <c:v>1.7363409999999999</c:v>
                </c:pt>
                <c:pt idx="370">
                  <c:v>1.7363569999999999</c:v>
                </c:pt>
                <c:pt idx="371">
                  <c:v>1.7363729999999999</c:v>
                </c:pt>
                <c:pt idx="372">
                  <c:v>1.736389</c:v>
                </c:pt>
                <c:pt idx="373">
                  <c:v>1.736405</c:v>
                </c:pt>
                <c:pt idx="374">
                  <c:v>1.736421</c:v>
                </c:pt>
                <c:pt idx="375">
                  <c:v>1.736437</c:v>
                </c:pt>
                <c:pt idx="376">
                  <c:v>1.7364520000000001</c:v>
                </c:pt>
                <c:pt idx="377">
                  <c:v>1.7364679999999999</c:v>
                </c:pt>
                <c:pt idx="378">
                  <c:v>1.7364839999999999</c:v>
                </c:pt>
                <c:pt idx="379">
                  <c:v>1.736499</c:v>
                </c:pt>
                <c:pt idx="380">
                  <c:v>1.736515</c:v>
                </c:pt>
                <c:pt idx="381">
                  <c:v>1.7365299999999999</c:v>
                </c:pt>
                <c:pt idx="382">
                  <c:v>1.7365459999999999</c:v>
                </c:pt>
                <c:pt idx="383">
                  <c:v>1.736561</c:v>
                </c:pt>
                <c:pt idx="384">
                  <c:v>1.7365759999999999</c:v>
                </c:pt>
                <c:pt idx="385">
                  <c:v>1.736591</c:v>
                </c:pt>
                <c:pt idx="386">
                  <c:v>1.736607</c:v>
                </c:pt>
                <c:pt idx="387">
                  <c:v>1.7366220000000001</c:v>
                </c:pt>
                <c:pt idx="388">
                  <c:v>1.736637</c:v>
                </c:pt>
                <c:pt idx="389">
                  <c:v>1.7366520000000001</c:v>
                </c:pt>
                <c:pt idx="390">
                  <c:v>1.736667</c:v>
                </c:pt>
                <c:pt idx="391">
                  <c:v>1.7366809999999999</c:v>
                </c:pt>
                <c:pt idx="392">
                  <c:v>1.736696</c:v>
                </c:pt>
                <c:pt idx="393">
                  <c:v>1.7367109999999999</c:v>
                </c:pt>
                <c:pt idx="394">
                  <c:v>1.736726</c:v>
                </c:pt>
                <c:pt idx="395">
                  <c:v>1.73674</c:v>
                </c:pt>
                <c:pt idx="396">
                  <c:v>1.736755</c:v>
                </c:pt>
                <c:pt idx="397">
                  <c:v>1.7367699999999999</c:v>
                </c:pt>
                <c:pt idx="398">
                  <c:v>1.7367840000000001</c:v>
                </c:pt>
                <c:pt idx="399">
                  <c:v>1.736799</c:v>
                </c:pt>
                <c:pt idx="400">
                  <c:v>1.7368129999999999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DE1-4211-9845-AA8D8BFED882}"/>
            </c:ext>
          </c:extLst>
        </c:ser>
        <c:ser>
          <c:idx val="3"/>
          <c:order val="2"/>
          <c:spPr>
            <a:ln w="25400" cap="rnd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Percentiles!$A$2:$A$402</c:f>
              <c:numCache>
                <c:formatCode>0.0</c:formatCode>
                <c:ptCount val="401"/>
                <c:pt idx="0">
                  <c:v>45</c:v>
                </c:pt>
                <c:pt idx="1">
                  <c:v>45.1</c:v>
                </c:pt>
                <c:pt idx="2">
                  <c:v>45.2</c:v>
                </c:pt>
                <c:pt idx="3">
                  <c:v>45.3</c:v>
                </c:pt>
                <c:pt idx="4">
                  <c:v>45.4</c:v>
                </c:pt>
                <c:pt idx="5">
                  <c:v>45.5</c:v>
                </c:pt>
                <c:pt idx="6">
                  <c:v>45.6</c:v>
                </c:pt>
                <c:pt idx="7">
                  <c:v>45.7</c:v>
                </c:pt>
                <c:pt idx="8">
                  <c:v>45.8</c:v>
                </c:pt>
                <c:pt idx="9">
                  <c:v>45.9</c:v>
                </c:pt>
                <c:pt idx="10">
                  <c:v>46</c:v>
                </c:pt>
                <c:pt idx="11">
                  <c:v>46.1</c:v>
                </c:pt>
                <c:pt idx="12">
                  <c:v>46.2</c:v>
                </c:pt>
                <c:pt idx="13">
                  <c:v>46.3</c:v>
                </c:pt>
                <c:pt idx="14">
                  <c:v>46.4</c:v>
                </c:pt>
                <c:pt idx="15">
                  <c:v>46.5</c:v>
                </c:pt>
                <c:pt idx="16">
                  <c:v>46.6</c:v>
                </c:pt>
                <c:pt idx="17">
                  <c:v>46.7</c:v>
                </c:pt>
                <c:pt idx="18">
                  <c:v>46.8</c:v>
                </c:pt>
                <c:pt idx="19">
                  <c:v>46.9</c:v>
                </c:pt>
                <c:pt idx="20">
                  <c:v>47</c:v>
                </c:pt>
                <c:pt idx="21">
                  <c:v>47.1</c:v>
                </c:pt>
                <c:pt idx="22">
                  <c:v>47.2</c:v>
                </c:pt>
                <c:pt idx="23">
                  <c:v>47.3</c:v>
                </c:pt>
                <c:pt idx="24">
                  <c:v>47.4</c:v>
                </c:pt>
                <c:pt idx="25">
                  <c:v>47.5</c:v>
                </c:pt>
                <c:pt idx="26">
                  <c:v>47.6</c:v>
                </c:pt>
                <c:pt idx="27">
                  <c:v>47.7</c:v>
                </c:pt>
                <c:pt idx="28">
                  <c:v>47.8</c:v>
                </c:pt>
                <c:pt idx="29">
                  <c:v>47.9</c:v>
                </c:pt>
                <c:pt idx="30">
                  <c:v>48</c:v>
                </c:pt>
                <c:pt idx="31">
                  <c:v>48.1</c:v>
                </c:pt>
                <c:pt idx="32">
                  <c:v>48.2</c:v>
                </c:pt>
                <c:pt idx="33">
                  <c:v>48.3</c:v>
                </c:pt>
                <c:pt idx="34">
                  <c:v>48.4</c:v>
                </c:pt>
                <c:pt idx="35">
                  <c:v>48.5</c:v>
                </c:pt>
                <c:pt idx="36">
                  <c:v>48.6</c:v>
                </c:pt>
                <c:pt idx="37">
                  <c:v>48.7</c:v>
                </c:pt>
                <c:pt idx="38">
                  <c:v>48.8</c:v>
                </c:pt>
                <c:pt idx="39">
                  <c:v>48.9</c:v>
                </c:pt>
                <c:pt idx="40">
                  <c:v>49</c:v>
                </c:pt>
                <c:pt idx="41">
                  <c:v>49.1</c:v>
                </c:pt>
                <c:pt idx="42">
                  <c:v>49.2</c:v>
                </c:pt>
                <c:pt idx="43">
                  <c:v>49.3</c:v>
                </c:pt>
                <c:pt idx="44">
                  <c:v>49.4</c:v>
                </c:pt>
                <c:pt idx="45">
                  <c:v>49.5</c:v>
                </c:pt>
                <c:pt idx="46">
                  <c:v>49.6</c:v>
                </c:pt>
                <c:pt idx="47">
                  <c:v>49.7</c:v>
                </c:pt>
                <c:pt idx="48">
                  <c:v>49.8</c:v>
                </c:pt>
                <c:pt idx="49">
                  <c:v>49.9</c:v>
                </c:pt>
                <c:pt idx="50">
                  <c:v>50</c:v>
                </c:pt>
                <c:pt idx="51">
                  <c:v>50.1</c:v>
                </c:pt>
                <c:pt idx="52">
                  <c:v>50.2</c:v>
                </c:pt>
                <c:pt idx="53">
                  <c:v>50.3</c:v>
                </c:pt>
                <c:pt idx="54">
                  <c:v>50.4</c:v>
                </c:pt>
                <c:pt idx="55">
                  <c:v>50.5</c:v>
                </c:pt>
                <c:pt idx="56">
                  <c:v>50.6</c:v>
                </c:pt>
                <c:pt idx="57">
                  <c:v>50.7</c:v>
                </c:pt>
                <c:pt idx="58">
                  <c:v>50.8</c:v>
                </c:pt>
                <c:pt idx="59">
                  <c:v>50.9</c:v>
                </c:pt>
                <c:pt idx="60">
                  <c:v>51</c:v>
                </c:pt>
                <c:pt idx="61">
                  <c:v>51.1</c:v>
                </c:pt>
                <c:pt idx="62">
                  <c:v>51.2</c:v>
                </c:pt>
                <c:pt idx="63">
                  <c:v>51.3</c:v>
                </c:pt>
                <c:pt idx="64">
                  <c:v>51.4</c:v>
                </c:pt>
                <c:pt idx="65">
                  <c:v>51.5</c:v>
                </c:pt>
                <c:pt idx="66">
                  <c:v>51.6</c:v>
                </c:pt>
                <c:pt idx="67">
                  <c:v>51.7</c:v>
                </c:pt>
                <c:pt idx="68">
                  <c:v>51.8</c:v>
                </c:pt>
                <c:pt idx="69">
                  <c:v>51.9</c:v>
                </c:pt>
                <c:pt idx="70">
                  <c:v>52</c:v>
                </c:pt>
                <c:pt idx="71">
                  <c:v>52.1</c:v>
                </c:pt>
                <c:pt idx="72">
                  <c:v>52.2</c:v>
                </c:pt>
                <c:pt idx="73">
                  <c:v>52.3</c:v>
                </c:pt>
                <c:pt idx="74">
                  <c:v>52.4</c:v>
                </c:pt>
                <c:pt idx="75">
                  <c:v>52.5</c:v>
                </c:pt>
                <c:pt idx="76">
                  <c:v>52.6</c:v>
                </c:pt>
                <c:pt idx="77">
                  <c:v>52.7</c:v>
                </c:pt>
                <c:pt idx="78">
                  <c:v>52.8</c:v>
                </c:pt>
                <c:pt idx="79">
                  <c:v>52.9</c:v>
                </c:pt>
                <c:pt idx="80">
                  <c:v>53</c:v>
                </c:pt>
                <c:pt idx="81">
                  <c:v>53.1</c:v>
                </c:pt>
                <c:pt idx="82">
                  <c:v>53.2</c:v>
                </c:pt>
                <c:pt idx="83">
                  <c:v>53.3</c:v>
                </c:pt>
                <c:pt idx="84">
                  <c:v>53.4</c:v>
                </c:pt>
                <c:pt idx="85">
                  <c:v>53.5</c:v>
                </c:pt>
                <c:pt idx="86">
                  <c:v>53.6</c:v>
                </c:pt>
                <c:pt idx="87">
                  <c:v>53.7</c:v>
                </c:pt>
                <c:pt idx="88">
                  <c:v>53.8</c:v>
                </c:pt>
                <c:pt idx="89">
                  <c:v>53.9</c:v>
                </c:pt>
                <c:pt idx="90">
                  <c:v>54</c:v>
                </c:pt>
                <c:pt idx="91">
                  <c:v>54.1</c:v>
                </c:pt>
                <c:pt idx="92">
                  <c:v>54.2</c:v>
                </c:pt>
                <c:pt idx="93">
                  <c:v>54.3</c:v>
                </c:pt>
                <c:pt idx="94">
                  <c:v>54.4</c:v>
                </c:pt>
                <c:pt idx="95">
                  <c:v>54.5</c:v>
                </c:pt>
                <c:pt idx="96">
                  <c:v>54.6</c:v>
                </c:pt>
                <c:pt idx="97">
                  <c:v>54.7</c:v>
                </c:pt>
                <c:pt idx="98">
                  <c:v>54.8</c:v>
                </c:pt>
                <c:pt idx="99">
                  <c:v>54.9</c:v>
                </c:pt>
                <c:pt idx="100">
                  <c:v>55</c:v>
                </c:pt>
                <c:pt idx="101">
                  <c:v>55.1</c:v>
                </c:pt>
                <c:pt idx="102">
                  <c:v>55.2</c:v>
                </c:pt>
                <c:pt idx="103">
                  <c:v>55.3</c:v>
                </c:pt>
                <c:pt idx="104">
                  <c:v>55.4</c:v>
                </c:pt>
                <c:pt idx="105">
                  <c:v>55.5</c:v>
                </c:pt>
                <c:pt idx="106">
                  <c:v>55.6</c:v>
                </c:pt>
                <c:pt idx="107">
                  <c:v>55.7</c:v>
                </c:pt>
                <c:pt idx="108">
                  <c:v>55.8</c:v>
                </c:pt>
                <c:pt idx="109">
                  <c:v>55.9</c:v>
                </c:pt>
                <c:pt idx="110">
                  <c:v>56</c:v>
                </c:pt>
                <c:pt idx="111">
                  <c:v>56.1</c:v>
                </c:pt>
                <c:pt idx="112">
                  <c:v>56.2</c:v>
                </c:pt>
                <c:pt idx="113">
                  <c:v>56.3</c:v>
                </c:pt>
                <c:pt idx="114">
                  <c:v>56.4</c:v>
                </c:pt>
                <c:pt idx="115">
                  <c:v>56.5</c:v>
                </c:pt>
                <c:pt idx="116">
                  <c:v>56.6</c:v>
                </c:pt>
                <c:pt idx="117">
                  <c:v>56.7</c:v>
                </c:pt>
                <c:pt idx="118">
                  <c:v>56.8</c:v>
                </c:pt>
                <c:pt idx="119">
                  <c:v>56.9</c:v>
                </c:pt>
                <c:pt idx="120">
                  <c:v>57</c:v>
                </c:pt>
                <c:pt idx="121">
                  <c:v>57.1</c:v>
                </c:pt>
                <c:pt idx="122">
                  <c:v>57.2</c:v>
                </c:pt>
                <c:pt idx="123">
                  <c:v>57.3</c:v>
                </c:pt>
                <c:pt idx="124">
                  <c:v>57.4</c:v>
                </c:pt>
                <c:pt idx="125">
                  <c:v>57.5</c:v>
                </c:pt>
                <c:pt idx="126">
                  <c:v>57.6</c:v>
                </c:pt>
                <c:pt idx="127">
                  <c:v>57.7</c:v>
                </c:pt>
                <c:pt idx="128">
                  <c:v>57.8</c:v>
                </c:pt>
                <c:pt idx="129">
                  <c:v>57.9</c:v>
                </c:pt>
                <c:pt idx="130">
                  <c:v>58</c:v>
                </c:pt>
                <c:pt idx="131">
                  <c:v>58.1</c:v>
                </c:pt>
                <c:pt idx="132">
                  <c:v>58.2</c:v>
                </c:pt>
                <c:pt idx="133">
                  <c:v>58.3</c:v>
                </c:pt>
                <c:pt idx="134">
                  <c:v>58.4</c:v>
                </c:pt>
                <c:pt idx="135">
                  <c:v>58.5</c:v>
                </c:pt>
                <c:pt idx="136">
                  <c:v>58.6</c:v>
                </c:pt>
                <c:pt idx="137">
                  <c:v>58.7</c:v>
                </c:pt>
                <c:pt idx="138">
                  <c:v>58.8</c:v>
                </c:pt>
                <c:pt idx="139">
                  <c:v>58.9</c:v>
                </c:pt>
                <c:pt idx="140">
                  <c:v>59</c:v>
                </c:pt>
                <c:pt idx="141">
                  <c:v>59.1</c:v>
                </c:pt>
                <c:pt idx="142">
                  <c:v>59.2</c:v>
                </c:pt>
                <c:pt idx="143">
                  <c:v>59.3</c:v>
                </c:pt>
                <c:pt idx="144">
                  <c:v>59.4</c:v>
                </c:pt>
                <c:pt idx="145">
                  <c:v>59.5</c:v>
                </c:pt>
                <c:pt idx="146">
                  <c:v>59.6</c:v>
                </c:pt>
                <c:pt idx="147">
                  <c:v>59.7</c:v>
                </c:pt>
                <c:pt idx="148">
                  <c:v>59.8</c:v>
                </c:pt>
                <c:pt idx="149">
                  <c:v>59.9</c:v>
                </c:pt>
                <c:pt idx="150">
                  <c:v>60</c:v>
                </c:pt>
                <c:pt idx="151">
                  <c:v>60.1</c:v>
                </c:pt>
                <c:pt idx="152">
                  <c:v>60.2</c:v>
                </c:pt>
                <c:pt idx="153">
                  <c:v>60.3</c:v>
                </c:pt>
                <c:pt idx="154">
                  <c:v>60.4</c:v>
                </c:pt>
                <c:pt idx="155">
                  <c:v>60.5</c:v>
                </c:pt>
                <c:pt idx="156">
                  <c:v>60.6</c:v>
                </c:pt>
                <c:pt idx="157">
                  <c:v>60.7</c:v>
                </c:pt>
                <c:pt idx="158">
                  <c:v>60.8</c:v>
                </c:pt>
                <c:pt idx="159">
                  <c:v>60.9</c:v>
                </c:pt>
                <c:pt idx="160">
                  <c:v>61</c:v>
                </c:pt>
                <c:pt idx="161">
                  <c:v>61.1</c:v>
                </c:pt>
                <c:pt idx="162">
                  <c:v>61.2</c:v>
                </c:pt>
                <c:pt idx="163">
                  <c:v>61.3</c:v>
                </c:pt>
                <c:pt idx="164">
                  <c:v>61.4</c:v>
                </c:pt>
                <c:pt idx="165">
                  <c:v>61.5</c:v>
                </c:pt>
                <c:pt idx="166">
                  <c:v>61.6</c:v>
                </c:pt>
                <c:pt idx="167">
                  <c:v>61.7</c:v>
                </c:pt>
                <c:pt idx="168">
                  <c:v>61.8</c:v>
                </c:pt>
                <c:pt idx="169">
                  <c:v>61.9</c:v>
                </c:pt>
                <c:pt idx="170">
                  <c:v>62</c:v>
                </c:pt>
                <c:pt idx="171">
                  <c:v>62.1</c:v>
                </c:pt>
                <c:pt idx="172">
                  <c:v>62.2</c:v>
                </c:pt>
                <c:pt idx="173">
                  <c:v>62.3</c:v>
                </c:pt>
                <c:pt idx="174">
                  <c:v>62.4</c:v>
                </c:pt>
                <c:pt idx="175">
                  <c:v>62.5</c:v>
                </c:pt>
                <c:pt idx="176">
                  <c:v>62.6</c:v>
                </c:pt>
                <c:pt idx="177">
                  <c:v>62.7</c:v>
                </c:pt>
                <c:pt idx="178">
                  <c:v>62.8</c:v>
                </c:pt>
                <c:pt idx="179">
                  <c:v>62.9</c:v>
                </c:pt>
                <c:pt idx="180">
                  <c:v>63</c:v>
                </c:pt>
                <c:pt idx="181">
                  <c:v>63.1</c:v>
                </c:pt>
                <c:pt idx="182">
                  <c:v>63.2</c:v>
                </c:pt>
                <c:pt idx="183">
                  <c:v>63.3</c:v>
                </c:pt>
                <c:pt idx="184">
                  <c:v>63.4</c:v>
                </c:pt>
                <c:pt idx="185">
                  <c:v>63.5</c:v>
                </c:pt>
                <c:pt idx="186">
                  <c:v>63.6</c:v>
                </c:pt>
                <c:pt idx="187">
                  <c:v>63.7</c:v>
                </c:pt>
                <c:pt idx="188">
                  <c:v>63.8</c:v>
                </c:pt>
                <c:pt idx="189">
                  <c:v>63.9</c:v>
                </c:pt>
                <c:pt idx="190">
                  <c:v>64</c:v>
                </c:pt>
                <c:pt idx="191">
                  <c:v>64.099999999999994</c:v>
                </c:pt>
                <c:pt idx="192">
                  <c:v>64.2</c:v>
                </c:pt>
                <c:pt idx="193">
                  <c:v>64.3</c:v>
                </c:pt>
                <c:pt idx="194">
                  <c:v>64.400000000000006</c:v>
                </c:pt>
                <c:pt idx="195">
                  <c:v>64.5</c:v>
                </c:pt>
                <c:pt idx="196">
                  <c:v>64.599999999999994</c:v>
                </c:pt>
                <c:pt idx="197">
                  <c:v>64.7</c:v>
                </c:pt>
                <c:pt idx="198">
                  <c:v>64.8</c:v>
                </c:pt>
                <c:pt idx="199">
                  <c:v>64.900000000000006</c:v>
                </c:pt>
                <c:pt idx="200">
                  <c:v>65</c:v>
                </c:pt>
                <c:pt idx="201">
                  <c:v>65.099999999999994</c:v>
                </c:pt>
                <c:pt idx="202">
                  <c:v>65.2</c:v>
                </c:pt>
                <c:pt idx="203">
                  <c:v>65.3</c:v>
                </c:pt>
                <c:pt idx="204">
                  <c:v>65.400000000000006</c:v>
                </c:pt>
                <c:pt idx="205">
                  <c:v>65.5</c:v>
                </c:pt>
                <c:pt idx="206">
                  <c:v>65.599999999999994</c:v>
                </c:pt>
                <c:pt idx="207">
                  <c:v>65.7</c:v>
                </c:pt>
                <c:pt idx="208">
                  <c:v>65.8</c:v>
                </c:pt>
                <c:pt idx="209">
                  <c:v>65.900000000000006</c:v>
                </c:pt>
                <c:pt idx="210">
                  <c:v>66</c:v>
                </c:pt>
                <c:pt idx="211">
                  <c:v>66.099999999999994</c:v>
                </c:pt>
                <c:pt idx="212">
                  <c:v>66.2</c:v>
                </c:pt>
                <c:pt idx="213">
                  <c:v>66.3</c:v>
                </c:pt>
                <c:pt idx="214">
                  <c:v>66.400000000000006</c:v>
                </c:pt>
                <c:pt idx="215">
                  <c:v>66.5</c:v>
                </c:pt>
                <c:pt idx="216">
                  <c:v>66.599999999999994</c:v>
                </c:pt>
                <c:pt idx="217">
                  <c:v>66.7</c:v>
                </c:pt>
                <c:pt idx="218">
                  <c:v>66.8</c:v>
                </c:pt>
                <c:pt idx="219">
                  <c:v>66.900000000000006</c:v>
                </c:pt>
                <c:pt idx="220">
                  <c:v>67</c:v>
                </c:pt>
                <c:pt idx="221">
                  <c:v>67.099999999999994</c:v>
                </c:pt>
                <c:pt idx="222">
                  <c:v>67.2</c:v>
                </c:pt>
                <c:pt idx="223">
                  <c:v>67.3</c:v>
                </c:pt>
                <c:pt idx="224">
                  <c:v>67.400000000000006</c:v>
                </c:pt>
                <c:pt idx="225">
                  <c:v>67.5</c:v>
                </c:pt>
                <c:pt idx="226">
                  <c:v>67.599999999999994</c:v>
                </c:pt>
                <c:pt idx="227">
                  <c:v>67.7</c:v>
                </c:pt>
                <c:pt idx="228">
                  <c:v>67.8</c:v>
                </c:pt>
                <c:pt idx="229">
                  <c:v>67.900000000000006</c:v>
                </c:pt>
                <c:pt idx="230">
                  <c:v>68</c:v>
                </c:pt>
                <c:pt idx="231">
                  <c:v>68.099999999999994</c:v>
                </c:pt>
                <c:pt idx="232">
                  <c:v>68.2</c:v>
                </c:pt>
                <c:pt idx="233">
                  <c:v>68.3</c:v>
                </c:pt>
                <c:pt idx="234">
                  <c:v>68.400000000000006</c:v>
                </c:pt>
                <c:pt idx="235">
                  <c:v>68.5</c:v>
                </c:pt>
                <c:pt idx="236">
                  <c:v>68.599999999999994</c:v>
                </c:pt>
                <c:pt idx="237">
                  <c:v>68.7</c:v>
                </c:pt>
                <c:pt idx="238">
                  <c:v>68.8</c:v>
                </c:pt>
                <c:pt idx="239">
                  <c:v>68.900000000000006</c:v>
                </c:pt>
                <c:pt idx="240">
                  <c:v>69</c:v>
                </c:pt>
                <c:pt idx="241">
                  <c:v>69.099999999999994</c:v>
                </c:pt>
                <c:pt idx="242">
                  <c:v>69.2</c:v>
                </c:pt>
                <c:pt idx="243">
                  <c:v>69.3</c:v>
                </c:pt>
                <c:pt idx="244">
                  <c:v>69.400000000000006</c:v>
                </c:pt>
                <c:pt idx="245">
                  <c:v>69.5</c:v>
                </c:pt>
                <c:pt idx="246">
                  <c:v>69.599999999999994</c:v>
                </c:pt>
                <c:pt idx="247">
                  <c:v>69.7</c:v>
                </c:pt>
                <c:pt idx="248">
                  <c:v>69.8</c:v>
                </c:pt>
                <c:pt idx="249">
                  <c:v>69.900000000000006</c:v>
                </c:pt>
                <c:pt idx="250">
                  <c:v>70</c:v>
                </c:pt>
                <c:pt idx="251">
                  <c:v>70.099999999999994</c:v>
                </c:pt>
                <c:pt idx="252">
                  <c:v>70.2</c:v>
                </c:pt>
                <c:pt idx="253">
                  <c:v>70.3</c:v>
                </c:pt>
                <c:pt idx="254">
                  <c:v>70.400000000000006</c:v>
                </c:pt>
                <c:pt idx="255">
                  <c:v>70.5</c:v>
                </c:pt>
                <c:pt idx="256">
                  <c:v>70.599999999999994</c:v>
                </c:pt>
                <c:pt idx="257">
                  <c:v>70.7</c:v>
                </c:pt>
                <c:pt idx="258">
                  <c:v>70.8</c:v>
                </c:pt>
                <c:pt idx="259">
                  <c:v>70.900000000000006</c:v>
                </c:pt>
                <c:pt idx="260">
                  <c:v>71</c:v>
                </c:pt>
                <c:pt idx="261">
                  <c:v>71.099999999999994</c:v>
                </c:pt>
                <c:pt idx="262">
                  <c:v>71.2</c:v>
                </c:pt>
                <c:pt idx="263">
                  <c:v>71.3</c:v>
                </c:pt>
                <c:pt idx="264">
                  <c:v>71.400000000000006</c:v>
                </c:pt>
                <c:pt idx="265">
                  <c:v>71.5</c:v>
                </c:pt>
                <c:pt idx="266">
                  <c:v>71.599999999999994</c:v>
                </c:pt>
                <c:pt idx="267">
                  <c:v>71.7</c:v>
                </c:pt>
                <c:pt idx="268">
                  <c:v>71.8</c:v>
                </c:pt>
                <c:pt idx="269">
                  <c:v>71.900000000000006</c:v>
                </c:pt>
                <c:pt idx="270">
                  <c:v>72</c:v>
                </c:pt>
                <c:pt idx="271">
                  <c:v>72.099999999999994</c:v>
                </c:pt>
                <c:pt idx="272">
                  <c:v>72.2</c:v>
                </c:pt>
                <c:pt idx="273">
                  <c:v>72.3</c:v>
                </c:pt>
                <c:pt idx="274">
                  <c:v>72.400000000000006</c:v>
                </c:pt>
                <c:pt idx="275">
                  <c:v>72.5</c:v>
                </c:pt>
                <c:pt idx="276">
                  <c:v>72.599999999999994</c:v>
                </c:pt>
                <c:pt idx="277">
                  <c:v>72.7</c:v>
                </c:pt>
                <c:pt idx="278">
                  <c:v>72.8</c:v>
                </c:pt>
                <c:pt idx="279">
                  <c:v>72.900000000000006</c:v>
                </c:pt>
                <c:pt idx="280">
                  <c:v>73</c:v>
                </c:pt>
                <c:pt idx="281">
                  <c:v>73.099999999999994</c:v>
                </c:pt>
                <c:pt idx="282">
                  <c:v>73.2</c:v>
                </c:pt>
                <c:pt idx="283">
                  <c:v>73.3</c:v>
                </c:pt>
                <c:pt idx="284">
                  <c:v>73.400000000000006</c:v>
                </c:pt>
                <c:pt idx="285">
                  <c:v>73.5</c:v>
                </c:pt>
                <c:pt idx="286">
                  <c:v>73.599999999999994</c:v>
                </c:pt>
                <c:pt idx="287">
                  <c:v>73.7</c:v>
                </c:pt>
                <c:pt idx="288">
                  <c:v>73.8</c:v>
                </c:pt>
                <c:pt idx="289">
                  <c:v>73.900000000000006</c:v>
                </c:pt>
                <c:pt idx="290">
                  <c:v>74</c:v>
                </c:pt>
                <c:pt idx="291">
                  <c:v>74.099999999999994</c:v>
                </c:pt>
                <c:pt idx="292">
                  <c:v>74.2</c:v>
                </c:pt>
                <c:pt idx="293">
                  <c:v>74.3</c:v>
                </c:pt>
                <c:pt idx="294">
                  <c:v>74.400000000000006</c:v>
                </c:pt>
                <c:pt idx="295">
                  <c:v>74.5</c:v>
                </c:pt>
                <c:pt idx="296">
                  <c:v>74.599999999999994</c:v>
                </c:pt>
                <c:pt idx="297">
                  <c:v>74.7</c:v>
                </c:pt>
                <c:pt idx="298">
                  <c:v>74.8</c:v>
                </c:pt>
                <c:pt idx="299">
                  <c:v>74.900000000000006</c:v>
                </c:pt>
                <c:pt idx="300">
                  <c:v>75</c:v>
                </c:pt>
                <c:pt idx="301">
                  <c:v>75.099999999999994</c:v>
                </c:pt>
                <c:pt idx="302">
                  <c:v>75.2</c:v>
                </c:pt>
                <c:pt idx="303">
                  <c:v>75.3</c:v>
                </c:pt>
                <c:pt idx="304">
                  <c:v>75.400000000000006</c:v>
                </c:pt>
                <c:pt idx="305">
                  <c:v>75.5</c:v>
                </c:pt>
                <c:pt idx="306">
                  <c:v>75.599999999999994</c:v>
                </c:pt>
                <c:pt idx="307">
                  <c:v>75.7</c:v>
                </c:pt>
                <c:pt idx="308">
                  <c:v>75.8</c:v>
                </c:pt>
                <c:pt idx="309">
                  <c:v>75.900000000000006</c:v>
                </c:pt>
                <c:pt idx="310">
                  <c:v>76</c:v>
                </c:pt>
                <c:pt idx="311">
                  <c:v>76.099999999999994</c:v>
                </c:pt>
                <c:pt idx="312">
                  <c:v>76.2</c:v>
                </c:pt>
                <c:pt idx="313">
                  <c:v>76.3</c:v>
                </c:pt>
                <c:pt idx="314">
                  <c:v>76.400000000000006</c:v>
                </c:pt>
                <c:pt idx="315">
                  <c:v>76.5</c:v>
                </c:pt>
                <c:pt idx="316">
                  <c:v>76.599999999999994</c:v>
                </c:pt>
                <c:pt idx="317">
                  <c:v>76.7</c:v>
                </c:pt>
                <c:pt idx="318">
                  <c:v>76.8</c:v>
                </c:pt>
                <c:pt idx="319">
                  <c:v>76.900000000000006</c:v>
                </c:pt>
                <c:pt idx="320">
                  <c:v>77</c:v>
                </c:pt>
                <c:pt idx="321">
                  <c:v>77.099999999999994</c:v>
                </c:pt>
                <c:pt idx="322">
                  <c:v>77.2</c:v>
                </c:pt>
                <c:pt idx="323">
                  <c:v>77.3</c:v>
                </c:pt>
                <c:pt idx="324">
                  <c:v>77.400000000000006</c:v>
                </c:pt>
                <c:pt idx="325">
                  <c:v>77.5</c:v>
                </c:pt>
                <c:pt idx="326">
                  <c:v>77.599999999999994</c:v>
                </c:pt>
                <c:pt idx="327">
                  <c:v>77.7</c:v>
                </c:pt>
                <c:pt idx="328">
                  <c:v>77.8</c:v>
                </c:pt>
                <c:pt idx="329">
                  <c:v>77.900000000000006</c:v>
                </c:pt>
                <c:pt idx="330">
                  <c:v>78</c:v>
                </c:pt>
                <c:pt idx="331">
                  <c:v>78.099999999999994</c:v>
                </c:pt>
                <c:pt idx="332">
                  <c:v>78.2</c:v>
                </c:pt>
                <c:pt idx="333">
                  <c:v>78.3</c:v>
                </c:pt>
                <c:pt idx="334">
                  <c:v>78.400000000000006</c:v>
                </c:pt>
                <c:pt idx="335">
                  <c:v>78.5</c:v>
                </c:pt>
                <c:pt idx="336">
                  <c:v>78.599999999999994</c:v>
                </c:pt>
                <c:pt idx="337">
                  <c:v>78.7</c:v>
                </c:pt>
                <c:pt idx="338">
                  <c:v>78.8</c:v>
                </c:pt>
                <c:pt idx="339">
                  <c:v>78.900000000000006</c:v>
                </c:pt>
                <c:pt idx="340">
                  <c:v>79</c:v>
                </c:pt>
                <c:pt idx="341">
                  <c:v>79.099999999999994</c:v>
                </c:pt>
                <c:pt idx="342">
                  <c:v>79.2</c:v>
                </c:pt>
                <c:pt idx="343">
                  <c:v>79.3</c:v>
                </c:pt>
                <c:pt idx="344">
                  <c:v>79.400000000000006</c:v>
                </c:pt>
                <c:pt idx="345">
                  <c:v>79.5</c:v>
                </c:pt>
                <c:pt idx="346">
                  <c:v>79.599999999999994</c:v>
                </c:pt>
                <c:pt idx="347">
                  <c:v>79.7</c:v>
                </c:pt>
                <c:pt idx="348">
                  <c:v>79.8</c:v>
                </c:pt>
                <c:pt idx="349">
                  <c:v>79.900000000000006</c:v>
                </c:pt>
                <c:pt idx="350">
                  <c:v>80</c:v>
                </c:pt>
                <c:pt idx="351">
                  <c:v>80.099999999999994</c:v>
                </c:pt>
                <c:pt idx="352">
                  <c:v>80.2</c:v>
                </c:pt>
                <c:pt idx="353">
                  <c:v>80.3</c:v>
                </c:pt>
                <c:pt idx="354">
                  <c:v>80.400000000000006</c:v>
                </c:pt>
                <c:pt idx="355">
                  <c:v>80.5</c:v>
                </c:pt>
                <c:pt idx="356">
                  <c:v>80.599999999999994</c:v>
                </c:pt>
                <c:pt idx="357">
                  <c:v>80.7</c:v>
                </c:pt>
                <c:pt idx="358">
                  <c:v>80.8</c:v>
                </c:pt>
                <c:pt idx="359">
                  <c:v>80.900000000000006</c:v>
                </c:pt>
                <c:pt idx="360">
                  <c:v>81</c:v>
                </c:pt>
                <c:pt idx="361">
                  <c:v>81.099999999999994</c:v>
                </c:pt>
                <c:pt idx="362">
                  <c:v>81.2</c:v>
                </c:pt>
                <c:pt idx="363">
                  <c:v>81.3</c:v>
                </c:pt>
                <c:pt idx="364">
                  <c:v>81.400000000000006</c:v>
                </c:pt>
                <c:pt idx="365">
                  <c:v>81.5</c:v>
                </c:pt>
                <c:pt idx="366">
                  <c:v>81.599999999999994</c:v>
                </c:pt>
                <c:pt idx="367">
                  <c:v>81.7</c:v>
                </c:pt>
                <c:pt idx="368">
                  <c:v>81.8</c:v>
                </c:pt>
                <c:pt idx="369">
                  <c:v>81.900000000000006</c:v>
                </c:pt>
                <c:pt idx="370">
                  <c:v>82</c:v>
                </c:pt>
                <c:pt idx="371">
                  <c:v>82.1</c:v>
                </c:pt>
                <c:pt idx="372">
                  <c:v>82.2</c:v>
                </c:pt>
                <c:pt idx="373">
                  <c:v>82.3</c:v>
                </c:pt>
                <c:pt idx="374">
                  <c:v>82.4</c:v>
                </c:pt>
                <c:pt idx="375">
                  <c:v>82.5</c:v>
                </c:pt>
                <c:pt idx="376">
                  <c:v>82.6</c:v>
                </c:pt>
                <c:pt idx="377">
                  <c:v>82.7</c:v>
                </c:pt>
                <c:pt idx="378">
                  <c:v>82.8</c:v>
                </c:pt>
                <c:pt idx="379">
                  <c:v>82.9</c:v>
                </c:pt>
                <c:pt idx="380">
                  <c:v>83</c:v>
                </c:pt>
                <c:pt idx="381">
                  <c:v>83.1</c:v>
                </c:pt>
                <c:pt idx="382">
                  <c:v>83.2</c:v>
                </c:pt>
                <c:pt idx="383">
                  <c:v>83.3</c:v>
                </c:pt>
                <c:pt idx="384">
                  <c:v>83.4</c:v>
                </c:pt>
                <c:pt idx="385">
                  <c:v>83.5</c:v>
                </c:pt>
                <c:pt idx="386">
                  <c:v>83.6</c:v>
                </c:pt>
                <c:pt idx="387">
                  <c:v>83.7</c:v>
                </c:pt>
                <c:pt idx="388">
                  <c:v>83.8</c:v>
                </c:pt>
                <c:pt idx="389">
                  <c:v>83.9</c:v>
                </c:pt>
                <c:pt idx="390">
                  <c:v>84</c:v>
                </c:pt>
                <c:pt idx="391">
                  <c:v>84.1</c:v>
                </c:pt>
                <c:pt idx="392">
                  <c:v>84.2</c:v>
                </c:pt>
                <c:pt idx="393">
                  <c:v>84.3</c:v>
                </c:pt>
                <c:pt idx="394">
                  <c:v>84.4</c:v>
                </c:pt>
                <c:pt idx="395">
                  <c:v>84.5</c:v>
                </c:pt>
                <c:pt idx="396">
                  <c:v>84.6</c:v>
                </c:pt>
                <c:pt idx="397">
                  <c:v>84.7</c:v>
                </c:pt>
                <c:pt idx="398">
                  <c:v>84.8</c:v>
                </c:pt>
                <c:pt idx="399">
                  <c:v>84.9</c:v>
                </c:pt>
                <c:pt idx="400">
                  <c:v>85</c:v>
                </c:pt>
              </c:numCache>
            </c:numRef>
          </c:xVal>
          <c:yVal>
            <c:numRef>
              <c:f>Percentiles!$D$2:$D$402</c:f>
              <c:numCache>
                <c:formatCode>General</c:formatCode>
                <c:ptCount val="401"/>
                <c:pt idx="0">
                  <c:v>1.3753029999999999</c:v>
                </c:pt>
                <c:pt idx="1">
                  <c:v>1.378954</c:v>
                </c:pt>
                <c:pt idx="2">
                  <c:v>1.3826050000000001</c:v>
                </c:pt>
                <c:pt idx="3">
                  <c:v>1.386258</c:v>
                </c:pt>
                <c:pt idx="4">
                  <c:v>1.389912</c:v>
                </c:pt>
                <c:pt idx="5">
                  <c:v>1.393567</c:v>
                </c:pt>
                <c:pt idx="6">
                  <c:v>1.3972230000000001</c:v>
                </c:pt>
                <c:pt idx="7">
                  <c:v>1.4008799999999999</c:v>
                </c:pt>
                <c:pt idx="8">
                  <c:v>1.4045380000000001</c:v>
                </c:pt>
                <c:pt idx="9">
                  <c:v>1.408196</c:v>
                </c:pt>
                <c:pt idx="10">
                  <c:v>1.411856</c:v>
                </c:pt>
                <c:pt idx="11">
                  <c:v>1.4155150000000001</c:v>
                </c:pt>
                <c:pt idx="12">
                  <c:v>1.419176</c:v>
                </c:pt>
                <c:pt idx="13">
                  <c:v>1.4228369999999999</c:v>
                </c:pt>
                <c:pt idx="14">
                  <c:v>1.426498</c:v>
                </c:pt>
                <c:pt idx="15">
                  <c:v>1.4301600000000001</c:v>
                </c:pt>
                <c:pt idx="16">
                  <c:v>1.4338219999999999</c:v>
                </c:pt>
                <c:pt idx="17">
                  <c:v>1.4374849999999999</c:v>
                </c:pt>
                <c:pt idx="18">
                  <c:v>1.4411480000000001</c:v>
                </c:pt>
                <c:pt idx="19">
                  <c:v>1.4448110000000001</c:v>
                </c:pt>
                <c:pt idx="20">
                  <c:v>1.448474</c:v>
                </c:pt>
                <c:pt idx="21">
                  <c:v>1.4521379999999999</c:v>
                </c:pt>
                <c:pt idx="22">
                  <c:v>1.4558009999999999</c:v>
                </c:pt>
                <c:pt idx="23">
                  <c:v>1.4594640000000001</c:v>
                </c:pt>
                <c:pt idx="24">
                  <c:v>1.463128</c:v>
                </c:pt>
                <c:pt idx="25">
                  <c:v>1.466791</c:v>
                </c:pt>
                <c:pt idx="26">
                  <c:v>1.4704539999999999</c:v>
                </c:pt>
                <c:pt idx="27">
                  <c:v>1.474116</c:v>
                </c:pt>
                <c:pt idx="28">
                  <c:v>1.477779</c:v>
                </c:pt>
                <c:pt idx="29">
                  <c:v>1.481441</c:v>
                </c:pt>
                <c:pt idx="30">
                  <c:v>1.4851019999999999</c:v>
                </c:pt>
                <c:pt idx="31">
                  <c:v>1.4887630000000001</c:v>
                </c:pt>
                <c:pt idx="32">
                  <c:v>1.492424</c:v>
                </c:pt>
                <c:pt idx="33">
                  <c:v>1.496084</c:v>
                </c:pt>
                <c:pt idx="34">
                  <c:v>1.499743</c:v>
                </c:pt>
                <c:pt idx="35">
                  <c:v>1.5034019999999999</c:v>
                </c:pt>
                <c:pt idx="36">
                  <c:v>1.5070589999999999</c:v>
                </c:pt>
                <c:pt idx="37">
                  <c:v>1.5107159999999999</c:v>
                </c:pt>
                <c:pt idx="38">
                  <c:v>1.5143720000000001</c:v>
                </c:pt>
                <c:pt idx="39">
                  <c:v>1.518027</c:v>
                </c:pt>
                <c:pt idx="40">
                  <c:v>1.5216810000000001</c:v>
                </c:pt>
                <c:pt idx="41">
                  <c:v>1.525334</c:v>
                </c:pt>
                <c:pt idx="42">
                  <c:v>1.528985</c:v>
                </c:pt>
                <c:pt idx="43">
                  <c:v>1.5326360000000001</c:v>
                </c:pt>
                <c:pt idx="44">
                  <c:v>1.5362849999999999</c:v>
                </c:pt>
                <c:pt idx="45">
                  <c:v>1.539933</c:v>
                </c:pt>
                <c:pt idx="46">
                  <c:v>1.543579</c:v>
                </c:pt>
                <c:pt idx="47">
                  <c:v>1.5472239999999999</c:v>
                </c:pt>
                <c:pt idx="48">
                  <c:v>1.550867</c:v>
                </c:pt>
                <c:pt idx="49">
                  <c:v>1.5545089999999999</c:v>
                </c:pt>
                <c:pt idx="50">
                  <c:v>1.558149</c:v>
                </c:pt>
                <c:pt idx="51">
                  <c:v>1.561788</c:v>
                </c:pt>
                <c:pt idx="52">
                  <c:v>1.5654239999999999</c:v>
                </c:pt>
                <c:pt idx="53">
                  <c:v>1.569059</c:v>
                </c:pt>
                <c:pt idx="54">
                  <c:v>1.572692</c:v>
                </c:pt>
                <c:pt idx="55">
                  <c:v>1.576322</c:v>
                </c:pt>
                <c:pt idx="56">
                  <c:v>1.5799510000000001</c:v>
                </c:pt>
                <c:pt idx="57">
                  <c:v>1.5835779999999999</c:v>
                </c:pt>
                <c:pt idx="58">
                  <c:v>1.587202</c:v>
                </c:pt>
                <c:pt idx="59">
                  <c:v>1.5908249999999999</c:v>
                </c:pt>
                <c:pt idx="60">
                  <c:v>1.594444</c:v>
                </c:pt>
                <c:pt idx="61">
                  <c:v>1.5980620000000001</c:v>
                </c:pt>
                <c:pt idx="62">
                  <c:v>1.601677</c:v>
                </c:pt>
                <c:pt idx="63">
                  <c:v>1.6052900000000001</c:v>
                </c:pt>
                <c:pt idx="64">
                  <c:v>1.6089</c:v>
                </c:pt>
                <c:pt idx="65">
                  <c:v>1.6125069999999999</c:v>
                </c:pt>
                <c:pt idx="66">
                  <c:v>1.616112</c:v>
                </c:pt>
                <c:pt idx="67">
                  <c:v>1.6197140000000001</c:v>
                </c:pt>
                <c:pt idx="68">
                  <c:v>1.623313</c:v>
                </c:pt>
                <c:pt idx="69">
                  <c:v>1.6269089999999999</c:v>
                </c:pt>
                <c:pt idx="70">
                  <c:v>1.6305019999999999</c:v>
                </c:pt>
                <c:pt idx="71">
                  <c:v>1.6340920000000001</c:v>
                </c:pt>
                <c:pt idx="72">
                  <c:v>1.6376790000000001</c:v>
                </c:pt>
                <c:pt idx="73">
                  <c:v>1.6412629999999999</c:v>
                </c:pt>
                <c:pt idx="74">
                  <c:v>1.644844</c:v>
                </c:pt>
                <c:pt idx="75">
                  <c:v>1.6484209999999999</c:v>
                </c:pt>
                <c:pt idx="76">
                  <c:v>1.6519950000000001</c:v>
                </c:pt>
                <c:pt idx="77">
                  <c:v>1.655565</c:v>
                </c:pt>
                <c:pt idx="78">
                  <c:v>1.6591320000000001</c:v>
                </c:pt>
                <c:pt idx="79">
                  <c:v>1.662696</c:v>
                </c:pt>
                <c:pt idx="80">
                  <c:v>1.666256</c:v>
                </c:pt>
                <c:pt idx="81">
                  <c:v>1.6698120000000001</c:v>
                </c:pt>
                <c:pt idx="82">
                  <c:v>1.6733640000000001</c:v>
                </c:pt>
                <c:pt idx="83">
                  <c:v>1.676912</c:v>
                </c:pt>
                <c:pt idx="84">
                  <c:v>1.6804570000000001</c:v>
                </c:pt>
                <c:pt idx="85">
                  <c:v>1.683997</c:v>
                </c:pt>
                <c:pt idx="86">
                  <c:v>1.6875329999999999</c:v>
                </c:pt>
                <c:pt idx="87">
                  <c:v>1.691066</c:v>
                </c:pt>
                <c:pt idx="88">
                  <c:v>1.6945939999999999</c:v>
                </c:pt>
                <c:pt idx="89">
                  <c:v>1.698118</c:v>
                </c:pt>
                <c:pt idx="90">
                  <c:v>1.7016370000000001</c:v>
                </c:pt>
                <c:pt idx="91">
                  <c:v>1.705152</c:v>
                </c:pt>
                <c:pt idx="92">
                  <c:v>1.708663</c:v>
                </c:pt>
                <c:pt idx="93">
                  <c:v>1.7121690000000001</c:v>
                </c:pt>
                <c:pt idx="94">
                  <c:v>1.71567</c:v>
                </c:pt>
                <c:pt idx="95">
                  <c:v>1.7191669999999999</c:v>
                </c:pt>
                <c:pt idx="96">
                  <c:v>1.722658</c:v>
                </c:pt>
                <c:pt idx="97">
                  <c:v>1.726145</c:v>
                </c:pt>
                <c:pt idx="98">
                  <c:v>1.7296279999999999</c:v>
                </c:pt>
                <c:pt idx="99">
                  <c:v>1.7331049999999999</c:v>
                </c:pt>
                <c:pt idx="100">
                  <c:v>1.736577</c:v>
                </c:pt>
                <c:pt idx="101">
                  <c:v>1.7400439999999999</c:v>
                </c:pt>
                <c:pt idx="102">
                  <c:v>1.743506</c:v>
                </c:pt>
                <c:pt idx="103">
                  <c:v>1.7469619999999999</c:v>
                </c:pt>
                <c:pt idx="104">
                  <c:v>1.750413</c:v>
                </c:pt>
                <c:pt idx="105">
                  <c:v>1.7538590000000001</c:v>
                </c:pt>
                <c:pt idx="106">
                  <c:v>1.7572989999999999</c:v>
                </c:pt>
                <c:pt idx="107">
                  <c:v>1.760734</c:v>
                </c:pt>
                <c:pt idx="108">
                  <c:v>1.7641629999999999</c:v>
                </c:pt>
                <c:pt idx="109">
                  <c:v>1.767587</c:v>
                </c:pt>
                <c:pt idx="110">
                  <c:v>1.771004</c:v>
                </c:pt>
                <c:pt idx="111">
                  <c:v>1.774416</c:v>
                </c:pt>
                <c:pt idx="112">
                  <c:v>1.777822</c:v>
                </c:pt>
                <c:pt idx="113">
                  <c:v>1.7812220000000001</c:v>
                </c:pt>
                <c:pt idx="114">
                  <c:v>1.784616</c:v>
                </c:pt>
                <c:pt idx="115">
                  <c:v>1.7880039999999999</c:v>
                </c:pt>
                <c:pt idx="116">
                  <c:v>1.791385</c:v>
                </c:pt>
                <c:pt idx="117">
                  <c:v>1.7947610000000001</c:v>
                </c:pt>
                <c:pt idx="118">
                  <c:v>1.79813</c:v>
                </c:pt>
                <c:pt idx="119">
                  <c:v>1.8014920000000001</c:v>
                </c:pt>
                <c:pt idx="120">
                  <c:v>1.804848</c:v>
                </c:pt>
                <c:pt idx="121">
                  <c:v>1.808198</c:v>
                </c:pt>
                <c:pt idx="122">
                  <c:v>1.8115399999999999</c:v>
                </c:pt>
                <c:pt idx="123">
                  <c:v>1.8148759999999999</c:v>
                </c:pt>
                <c:pt idx="124">
                  <c:v>1.818206</c:v>
                </c:pt>
                <c:pt idx="125">
                  <c:v>1.821528</c:v>
                </c:pt>
                <c:pt idx="126">
                  <c:v>1.8248439999999999</c:v>
                </c:pt>
                <c:pt idx="127">
                  <c:v>1.828152</c:v>
                </c:pt>
                <c:pt idx="128">
                  <c:v>1.8314539999999999</c:v>
                </c:pt>
                <c:pt idx="129">
                  <c:v>1.834748</c:v>
                </c:pt>
                <c:pt idx="130">
                  <c:v>1.8380350000000001</c:v>
                </c:pt>
                <c:pt idx="131">
                  <c:v>1.841315</c:v>
                </c:pt>
                <c:pt idx="132">
                  <c:v>1.844587</c:v>
                </c:pt>
                <c:pt idx="133">
                  <c:v>1.8478520000000001</c:v>
                </c:pt>
                <c:pt idx="134">
                  <c:v>1.85111</c:v>
                </c:pt>
                <c:pt idx="135">
                  <c:v>1.85436</c:v>
                </c:pt>
                <c:pt idx="136">
                  <c:v>1.857602</c:v>
                </c:pt>
                <c:pt idx="137">
                  <c:v>1.8608370000000001</c:v>
                </c:pt>
                <c:pt idx="138">
                  <c:v>1.864063</c:v>
                </c:pt>
                <c:pt idx="139">
                  <c:v>1.8672820000000001</c:v>
                </c:pt>
                <c:pt idx="140">
                  <c:v>1.870493</c:v>
                </c:pt>
                <c:pt idx="141">
                  <c:v>1.873696</c:v>
                </c:pt>
                <c:pt idx="142">
                  <c:v>1.8768910000000001</c:v>
                </c:pt>
                <c:pt idx="143">
                  <c:v>1.880077</c:v>
                </c:pt>
                <c:pt idx="144">
                  <c:v>1.883256</c:v>
                </c:pt>
                <c:pt idx="145">
                  <c:v>1.8864259999999999</c:v>
                </c:pt>
                <c:pt idx="146">
                  <c:v>1.8895869999999999</c:v>
                </c:pt>
                <c:pt idx="147">
                  <c:v>1.8927400000000001</c:v>
                </c:pt>
                <c:pt idx="148">
                  <c:v>1.895885</c:v>
                </c:pt>
                <c:pt idx="149">
                  <c:v>1.8990210000000001</c:v>
                </c:pt>
                <c:pt idx="150">
                  <c:v>1.9021479999999999</c:v>
                </c:pt>
                <c:pt idx="151">
                  <c:v>1.905267</c:v>
                </c:pt>
                <c:pt idx="152">
                  <c:v>1.908377</c:v>
                </c:pt>
                <c:pt idx="153">
                  <c:v>1.911478</c:v>
                </c:pt>
                <c:pt idx="154">
                  <c:v>1.914569</c:v>
                </c:pt>
                <c:pt idx="155">
                  <c:v>1.9176519999999999</c:v>
                </c:pt>
                <c:pt idx="156">
                  <c:v>1.9207259999999999</c:v>
                </c:pt>
                <c:pt idx="157">
                  <c:v>1.923791</c:v>
                </c:pt>
                <c:pt idx="158">
                  <c:v>1.9268460000000001</c:v>
                </c:pt>
                <c:pt idx="159">
                  <c:v>1.9298919999999999</c:v>
                </c:pt>
                <c:pt idx="160">
                  <c:v>1.932928</c:v>
                </c:pt>
                <c:pt idx="161">
                  <c:v>1.9359550000000001</c:v>
                </c:pt>
                <c:pt idx="162">
                  <c:v>1.9389730000000001</c:v>
                </c:pt>
                <c:pt idx="163">
                  <c:v>1.941981</c:v>
                </c:pt>
                <c:pt idx="164">
                  <c:v>1.944979</c:v>
                </c:pt>
                <c:pt idx="165">
                  <c:v>1.947967</c:v>
                </c:pt>
                <c:pt idx="166">
                  <c:v>1.9509460000000001</c:v>
                </c:pt>
                <c:pt idx="167">
                  <c:v>1.9539139999999999</c:v>
                </c:pt>
                <c:pt idx="168">
                  <c:v>1.9568730000000001</c:v>
                </c:pt>
                <c:pt idx="169">
                  <c:v>1.959822</c:v>
                </c:pt>
                <c:pt idx="170">
                  <c:v>1.9627600000000001</c:v>
                </c:pt>
                <c:pt idx="171">
                  <c:v>1.965689</c:v>
                </c:pt>
                <c:pt idx="172">
                  <c:v>1.968607</c:v>
                </c:pt>
                <c:pt idx="173">
                  <c:v>1.971514</c:v>
                </c:pt>
                <c:pt idx="174">
                  <c:v>1.9744120000000001</c:v>
                </c:pt>
                <c:pt idx="175">
                  <c:v>1.977298</c:v>
                </c:pt>
                <c:pt idx="176">
                  <c:v>1.980175</c:v>
                </c:pt>
                <c:pt idx="177">
                  <c:v>1.9830399999999999</c:v>
                </c:pt>
                <c:pt idx="178">
                  <c:v>1.985895</c:v>
                </c:pt>
                <c:pt idx="179">
                  <c:v>1.988739</c:v>
                </c:pt>
                <c:pt idx="180">
                  <c:v>1.991573</c:v>
                </c:pt>
                <c:pt idx="181">
                  <c:v>1.9943949999999999</c:v>
                </c:pt>
                <c:pt idx="182">
                  <c:v>1.997207</c:v>
                </c:pt>
                <c:pt idx="183">
                  <c:v>2.0000070000000001</c:v>
                </c:pt>
                <c:pt idx="184">
                  <c:v>2.002796</c:v>
                </c:pt>
                <c:pt idx="185">
                  <c:v>2.0055749999999999</c:v>
                </c:pt>
                <c:pt idx="186">
                  <c:v>2.0083410000000002</c:v>
                </c:pt>
                <c:pt idx="187">
                  <c:v>2.0110969999999999</c:v>
                </c:pt>
                <c:pt idx="188">
                  <c:v>2.0138410000000002</c:v>
                </c:pt>
                <c:pt idx="189">
                  <c:v>2.0165739999999999</c:v>
                </c:pt>
                <c:pt idx="190">
                  <c:v>2.0192950000000001</c:v>
                </c:pt>
                <c:pt idx="191">
                  <c:v>2.0220050000000001</c:v>
                </c:pt>
                <c:pt idx="192">
                  <c:v>2.0247030000000001</c:v>
                </c:pt>
                <c:pt idx="193">
                  <c:v>2.0273889999999999</c:v>
                </c:pt>
                <c:pt idx="194">
                  <c:v>2.0300630000000002</c:v>
                </c:pt>
                <c:pt idx="195">
                  <c:v>2.0327259999999998</c:v>
                </c:pt>
                <c:pt idx="196">
                  <c:v>2.0353759999999999</c:v>
                </c:pt>
                <c:pt idx="197">
                  <c:v>2.0380150000000001</c:v>
                </c:pt>
                <c:pt idx="198">
                  <c:v>2.0406420000000001</c:v>
                </c:pt>
                <c:pt idx="199">
                  <c:v>2.043256</c:v>
                </c:pt>
                <c:pt idx="200">
                  <c:v>2.045858</c:v>
                </c:pt>
                <c:pt idx="201">
                  <c:v>2.048448</c:v>
                </c:pt>
                <c:pt idx="202">
                  <c:v>2.0510259999999998</c:v>
                </c:pt>
                <c:pt idx="203">
                  <c:v>2.0535909999999999</c:v>
                </c:pt>
                <c:pt idx="204">
                  <c:v>2.0561440000000002</c:v>
                </c:pt>
                <c:pt idx="205">
                  <c:v>2.058684</c:v>
                </c:pt>
                <c:pt idx="206">
                  <c:v>2.0612110000000001</c:v>
                </c:pt>
                <c:pt idx="207">
                  <c:v>2.0637259999999999</c:v>
                </c:pt>
                <c:pt idx="208">
                  <c:v>2.0662289999999999</c:v>
                </c:pt>
                <c:pt idx="209">
                  <c:v>2.0687180000000001</c:v>
                </c:pt>
                <c:pt idx="210">
                  <c:v>2.0711949999999999</c:v>
                </c:pt>
                <c:pt idx="211">
                  <c:v>2.073658</c:v>
                </c:pt>
                <c:pt idx="212">
                  <c:v>2.0761090000000002</c:v>
                </c:pt>
                <c:pt idx="213">
                  <c:v>2.0785469999999999</c:v>
                </c:pt>
                <c:pt idx="214">
                  <c:v>2.0809709999999999</c:v>
                </c:pt>
                <c:pt idx="215">
                  <c:v>2.0833819999999998</c:v>
                </c:pt>
                <c:pt idx="216">
                  <c:v>2.0857809999999999</c:v>
                </c:pt>
                <c:pt idx="217">
                  <c:v>2.088165</c:v>
                </c:pt>
                <c:pt idx="218">
                  <c:v>2.0905369999999999</c:v>
                </c:pt>
                <c:pt idx="219">
                  <c:v>2.0928949999999999</c:v>
                </c:pt>
                <c:pt idx="220">
                  <c:v>2.0952389999999999</c:v>
                </c:pt>
                <c:pt idx="221">
                  <c:v>2.0975700000000002</c:v>
                </c:pt>
                <c:pt idx="222">
                  <c:v>2.099888</c:v>
                </c:pt>
                <c:pt idx="223">
                  <c:v>2.1021909999999999</c:v>
                </c:pt>
                <c:pt idx="224">
                  <c:v>2.1044809999999998</c:v>
                </c:pt>
                <c:pt idx="225">
                  <c:v>2.106757</c:v>
                </c:pt>
                <c:pt idx="226">
                  <c:v>2.1090200000000001</c:v>
                </c:pt>
                <c:pt idx="227">
                  <c:v>2.1112679999999999</c:v>
                </c:pt>
                <c:pt idx="228">
                  <c:v>2.113502</c:v>
                </c:pt>
                <c:pt idx="229">
                  <c:v>2.115723</c:v>
                </c:pt>
                <c:pt idx="230">
                  <c:v>2.1179290000000002</c:v>
                </c:pt>
                <c:pt idx="231">
                  <c:v>2.1201210000000001</c:v>
                </c:pt>
                <c:pt idx="232">
                  <c:v>2.1222989999999999</c:v>
                </c:pt>
                <c:pt idx="233">
                  <c:v>2.124463</c:v>
                </c:pt>
                <c:pt idx="234">
                  <c:v>2.1266120000000002</c:v>
                </c:pt>
                <c:pt idx="235">
                  <c:v>2.1287470000000002</c:v>
                </c:pt>
                <c:pt idx="236">
                  <c:v>2.130868</c:v>
                </c:pt>
                <c:pt idx="237">
                  <c:v>2.1329739999999999</c:v>
                </c:pt>
                <c:pt idx="238">
                  <c:v>2.135065</c:v>
                </c:pt>
                <c:pt idx="239">
                  <c:v>2.1371419999999999</c:v>
                </c:pt>
                <c:pt idx="240">
                  <c:v>2.1392039999999999</c:v>
                </c:pt>
                <c:pt idx="241">
                  <c:v>2.1412520000000002</c:v>
                </c:pt>
                <c:pt idx="242">
                  <c:v>2.143284</c:v>
                </c:pt>
                <c:pt idx="243">
                  <c:v>2.145302</c:v>
                </c:pt>
                <c:pt idx="244">
                  <c:v>2.1473049999999998</c:v>
                </c:pt>
                <c:pt idx="245">
                  <c:v>2.1492930000000001</c:v>
                </c:pt>
                <c:pt idx="246">
                  <c:v>2.1512660000000001</c:v>
                </c:pt>
                <c:pt idx="247">
                  <c:v>2.1532239999999998</c:v>
                </c:pt>
                <c:pt idx="248">
                  <c:v>2.1551670000000001</c:v>
                </c:pt>
                <c:pt idx="249">
                  <c:v>2.1570939999999998</c:v>
                </c:pt>
                <c:pt idx="250">
                  <c:v>2.1590069999999999</c:v>
                </c:pt>
                <c:pt idx="251">
                  <c:v>2.1609039999999999</c:v>
                </c:pt>
                <c:pt idx="252">
                  <c:v>2.1627860000000001</c:v>
                </c:pt>
                <c:pt idx="253">
                  <c:v>2.1646529999999999</c:v>
                </c:pt>
                <c:pt idx="254">
                  <c:v>2.1665040000000002</c:v>
                </c:pt>
                <c:pt idx="255">
                  <c:v>2.168339</c:v>
                </c:pt>
                <c:pt idx="256">
                  <c:v>2.1701589999999999</c:v>
                </c:pt>
                <c:pt idx="257">
                  <c:v>2.171964</c:v>
                </c:pt>
                <c:pt idx="258">
                  <c:v>2.173753</c:v>
                </c:pt>
                <c:pt idx="259">
                  <c:v>2.1755260000000001</c:v>
                </c:pt>
                <c:pt idx="260">
                  <c:v>2.1772840000000002</c:v>
                </c:pt>
                <c:pt idx="261">
                  <c:v>2.1790250000000002</c:v>
                </c:pt>
                <c:pt idx="262">
                  <c:v>2.1807509999999999</c:v>
                </c:pt>
                <c:pt idx="263">
                  <c:v>2.182461</c:v>
                </c:pt>
                <c:pt idx="264">
                  <c:v>2.1841560000000002</c:v>
                </c:pt>
                <c:pt idx="265">
                  <c:v>2.1858339999999998</c:v>
                </c:pt>
                <c:pt idx="266">
                  <c:v>2.1874959999999999</c:v>
                </c:pt>
                <c:pt idx="267">
                  <c:v>2.1891419999999999</c:v>
                </c:pt>
                <c:pt idx="268">
                  <c:v>2.1907719999999999</c:v>
                </c:pt>
                <c:pt idx="269">
                  <c:v>2.1923859999999999</c:v>
                </c:pt>
                <c:pt idx="270">
                  <c:v>2.1939839999999999</c:v>
                </c:pt>
                <c:pt idx="271">
                  <c:v>2.1955650000000002</c:v>
                </c:pt>
                <c:pt idx="272">
                  <c:v>2.19713</c:v>
                </c:pt>
                <c:pt idx="273">
                  <c:v>2.1986789999999998</c:v>
                </c:pt>
                <c:pt idx="274">
                  <c:v>2.2002120000000001</c:v>
                </c:pt>
                <c:pt idx="275">
                  <c:v>2.2017280000000001</c:v>
                </c:pt>
                <c:pt idx="276">
                  <c:v>2.203227</c:v>
                </c:pt>
                <c:pt idx="277">
                  <c:v>2.2047099999999999</c:v>
                </c:pt>
                <c:pt idx="278">
                  <c:v>2.2061769999999998</c:v>
                </c:pt>
                <c:pt idx="279">
                  <c:v>2.207627</c:v>
                </c:pt>
                <c:pt idx="280">
                  <c:v>2.20906</c:v>
                </c:pt>
                <c:pt idx="281">
                  <c:v>2.210477</c:v>
                </c:pt>
                <c:pt idx="282">
                  <c:v>2.2118769999999999</c:v>
                </c:pt>
                <c:pt idx="283">
                  <c:v>2.21326</c:v>
                </c:pt>
                <c:pt idx="284">
                  <c:v>2.2146270000000001</c:v>
                </c:pt>
                <c:pt idx="285">
                  <c:v>2.2159759999999999</c:v>
                </c:pt>
                <c:pt idx="286">
                  <c:v>2.2173090000000002</c:v>
                </c:pt>
                <c:pt idx="287">
                  <c:v>2.2186249999999998</c:v>
                </c:pt>
                <c:pt idx="288">
                  <c:v>2.2199239999999998</c:v>
                </c:pt>
                <c:pt idx="289">
                  <c:v>2.221206</c:v>
                </c:pt>
                <c:pt idx="290">
                  <c:v>2.2224710000000001</c:v>
                </c:pt>
                <c:pt idx="291">
                  <c:v>2.223719</c:v>
                </c:pt>
                <c:pt idx="292">
                  <c:v>2.2249490000000001</c:v>
                </c:pt>
                <c:pt idx="293">
                  <c:v>2.2261630000000001</c:v>
                </c:pt>
                <c:pt idx="294">
                  <c:v>2.22736</c:v>
                </c:pt>
                <c:pt idx="295">
                  <c:v>2.228539</c:v>
                </c:pt>
                <c:pt idx="296">
                  <c:v>2.2297009999999999</c:v>
                </c:pt>
                <c:pt idx="297">
                  <c:v>2.2308460000000001</c:v>
                </c:pt>
                <c:pt idx="298">
                  <c:v>2.231973</c:v>
                </c:pt>
                <c:pt idx="299">
                  <c:v>2.2330830000000002</c:v>
                </c:pt>
                <c:pt idx="300">
                  <c:v>2.2341760000000002</c:v>
                </c:pt>
                <c:pt idx="301">
                  <c:v>2.235252</c:v>
                </c:pt>
                <c:pt idx="302">
                  <c:v>2.23631</c:v>
                </c:pt>
                <c:pt idx="303">
                  <c:v>2.2373500000000002</c:v>
                </c:pt>
                <c:pt idx="304">
                  <c:v>2.2383730000000002</c:v>
                </c:pt>
                <c:pt idx="305">
                  <c:v>2.239379</c:v>
                </c:pt>
                <c:pt idx="306">
                  <c:v>2.240367</c:v>
                </c:pt>
                <c:pt idx="307">
                  <c:v>2.2413370000000001</c:v>
                </c:pt>
                <c:pt idx="308">
                  <c:v>2.2422900000000001</c:v>
                </c:pt>
                <c:pt idx="309">
                  <c:v>2.2432249999999998</c:v>
                </c:pt>
                <c:pt idx="310">
                  <c:v>2.2441420000000001</c:v>
                </c:pt>
                <c:pt idx="311">
                  <c:v>2.2450420000000002</c:v>
                </c:pt>
                <c:pt idx="312">
                  <c:v>2.245924</c:v>
                </c:pt>
                <c:pt idx="313">
                  <c:v>2.246788</c:v>
                </c:pt>
                <c:pt idx="314">
                  <c:v>2.2476349999999998</c:v>
                </c:pt>
                <c:pt idx="315">
                  <c:v>2.2484630000000001</c:v>
                </c:pt>
                <c:pt idx="316">
                  <c:v>2.2492740000000002</c:v>
                </c:pt>
                <c:pt idx="317">
                  <c:v>2.250067</c:v>
                </c:pt>
                <c:pt idx="318">
                  <c:v>2.250842</c:v>
                </c:pt>
                <c:pt idx="319">
                  <c:v>2.2515990000000001</c:v>
                </c:pt>
                <c:pt idx="320">
                  <c:v>2.2523390000000001</c:v>
                </c:pt>
                <c:pt idx="321">
                  <c:v>2.2530600000000001</c:v>
                </c:pt>
                <c:pt idx="322">
                  <c:v>2.2537630000000002</c:v>
                </c:pt>
                <c:pt idx="323">
                  <c:v>2.2544490000000001</c:v>
                </c:pt>
                <c:pt idx="324">
                  <c:v>2.2551160000000001</c:v>
                </c:pt>
                <c:pt idx="325">
                  <c:v>2.2557649999999998</c:v>
                </c:pt>
                <c:pt idx="326">
                  <c:v>2.2563960000000001</c:v>
                </c:pt>
                <c:pt idx="327">
                  <c:v>2.2570100000000002</c:v>
                </c:pt>
                <c:pt idx="328">
                  <c:v>2.2576049999999999</c:v>
                </c:pt>
                <c:pt idx="329">
                  <c:v>2.258181</c:v>
                </c:pt>
                <c:pt idx="330">
                  <c:v>2.25874</c:v>
                </c:pt>
                <c:pt idx="331">
                  <c:v>2.2592810000000001</c:v>
                </c:pt>
                <c:pt idx="332">
                  <c:v>2.2598029999999998</c:v>
                </c:pt>
                <c:pt idx="333">
                  <c:v>2.2603070000000001</c:v>
                </c:pt>
                <c:pt idx="334">
                  <c:v>2.2607930000000001</c:v>
                </c:pt>
                <c:pt idx="335">
                  <c:v>2.2612610000000002</c:v>
                </c:pt>
                <c:pt idx="336">
                  <c:v>2.261711</c:v>
                </c:pt>
                <c:pt idx="337">
                  <c:v>2.2621419999999999</c:v>
                </c:pt>
                <c:pt idx="338">
                  <c:v>2.2625549999999999</c:v>
                </c:pt>
                <c:pt idx="339">
                  <c:v>2.26295</c:v>
                </c:pt>
                <c:pt idx="340">
                  <c:v>2.2633260000000002</c:v>
                </c:pt>
                <c:pt idx="341">
                  <c:v>2.263684</c:v>
                </c:pt>
                <c:pt idx="342">
                  <c:v>2.264024</c:v>
                </c:pt>
                <c:pt idx="343">
                  <c:v>2.2643450000000001</c:v>
                </c:pt>
                <c:pt idx="344">
                  <c:v>2.2646480000000002</c:v>
                </c:pt>
                <c:pt idx="345">
                  <c:v>2.2649330000000001</c:v>
                </c:pt>
                <c:pt idx="346">
                  <c:v>2.265199</c:v>
                </c:pt>
                <c:pt idx="347">
                  <c:v>2.265447</c:v>
                </c:pt>
                <c:pt idx="348">
                  <c:v>2.265676</c:v>
                </c:pt>
                <c:pt idx="349">
                  <c:v>2.2658870000000002</c:v>
                </c:pt>
                <c:pt idx="350">
                  <c:v>2.2660800000000001</c:v>
                </c:pt>
                <c:pt idx="351">
                  <c:v>2.266254</c:v>
                </c:pt>
                <c:pt idx="352">
                  <c:v>2.26641</c:v>
                </c:pt>
                <c:pt idx="353">
                  <c:v>2.2665470000000001</c:v>
                </c:pt>
                <c:pt idx="354">
                  <c:v>2.2666659999999998</c:v>
                </c:pt>
                <c:pt idx="355">
                  <c:v>2.2667660000000001</c:v>
                </c:pt>
                <c:pt idx="356">
                  <c:v>2.266848</c:v>
                </c:pt>
                <c:pt idx="357">
                  <c:v>2.2669109999999999</c:v>
                </c:pt>
                <c:pt idx="358">
                  <c:v>2.266956</c:v>
                </c:pt>
                <c:pt idx="359">
                  <c:v>2.2669830000000002</c:v>
                </c:pt>
                <c:pt idx="360">
                  <c:v>2.266991</c:v>
                </c:pt>
                <c:pt idx="361">
                  <c:v>2.2669800000000002</c:v>
                </c:pt>
                <c:pt idx="362">
                  <c:v>2.266956</c:v>
                </c:pt>
                <c:pt idx="363">
                  <c:v>2.2669320000000002</c:v>
                </c:pt>
                <c:pt idx="364">
                  <c:v>2.2669069999999998</c:v>
                </c:pt>
                <c:pt idx="365">
                  <c:v>2.266883</c:v>
                </c:pt>
                <c:pt idx="366">
                  <c:v>2.2668590000000002</c:v>
                </c:pt>
                <c:pt idx="367">
                  <c:v>2.2668349999999999</c:v>
                </c:pt>
                <c:pt idx="368">
                  <c:v>2.26681</c:v>
                </c:pt>
                <c:pt idx="369">
                  <c:v>2.2667869999999999</c:v>
                </c:pt>
                <c:pt idx="370">
                  <c:v>2.2667630000000001</c:v>
                </c:pt>
                <c:pt idx="371">
                  <c:v>2.2667389999999998</c:v>
                </c:pt>
                <c:pt idx="372">
                  <c:v>2.266715</c:v>
                </c:pt>
                <c:pt idx="373">
                  <c:v>2.2666919999999999</c:v>
                </c:pt>
                <c:pt idx="374">
                  <c:v>2.2666680000000001</c:v>
                </c:pt>
                <c:pt idx="375">
                  <c:v>2.266645</c:v>
                </c:pt>
                <c:pt idx="376">
                  <c:v>2.2666210000000002</c:v>
                </c:pt>
                <c:pt idx="377">
                  <c:v>2.2665980000000001</c:v>
                </c:pt>
                <c:pt idx="378">
                  <c:v>2.266575</c:v>
                </c:pt>
                <c:pt idx="379">
                  <c:v>2.2665519999999999</c:v>
                </c:pt>
                <c:pt idx="380">
                  <c:v>2.2665289999999998</c:v>
                </c:pt>
                <c:pt idx="381">
                  <c:v>2.2665060000000001</c:v>
                </c:pt>
                <c:pt idx="382">
                  <c:v>2.266483</c:v>
                </c:pt>
                <c:pt idx="383">
                  <c:v>2.2664599999999999</c:v>
                </c:pt>
                <c:pt idx="384">
                  <c:v>2.266438</c:v>
                </c:pt>
                <c:pt idx="385">
                  <c:v>2.2664149999999998</c:v>
                </c:pt>
                <c:pt idx="386">
                  <c:v>2.2663929999999999</c:v>
                </c:pt>
                <c:pt idx="387">
                  <c:v>2.2663700000000002</c:v>
                </c:pt>
                <c:pt idx="388">
                  <c:v>2.2663479999999998</c:v>
                </c:pt>
                <c:pt idx="389">
                  <c:v>2.2663259999999998</c:v>
                </c:pt>
                <c:pt idx="390">
                  <c:v>2.2663039999999999</c:v>
                </c:pt>
                <c:pt idx="391">
                  <c:v>2.2662819999999999</c:v>
                </c:pt>
                <c:pt idx="392">
                  <c:v>2.2662599999999999</c:v>
                </c:pt>
                <c:pt idx="393">
                  <c:v>2.266238</c:v>
                </c:pt>
                <c:pt idx="394">
                  <c:v>2.266216</c:v>
                </c:pt>
                <c:pt idx="395">
                  <c:v>2.266194</c:v>
                </c:pt>
                <c:pt idx="396">
                  <c:v>2.2661720000000001</c:v>
                </c:pt>
                <c:pt idx="397">
                  <c:v>2.2661509999999998</c:v>
                </c:pt>
                <c:pt idx="398">
                  <c:v>2.2661289999999998</c:v>
                </c:pt>
                <c:pt idx="399">
                  <c:v>2.266108</c:v>
                </c:pt>
                <c:pt idx="400">
                  <c:v>2.2660870000000002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DE1-4211-9845-AA8D8BFED882}"/>
            </c:ext>
          </c:extLst>
        </c:ser>
        <c:ser>
          <c:idx val="1"/>
          <c:order val="3"/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Pt>
            <c:idx val="44"/>
            <c:marker>
              <c:symbol val="none"/>
            </c:marker>
            <c:bubble3D val="0"/>
            <c:spPr>
              <a:ln w="19050" cap="rnd">
                <a:solidFill>
                  <a:srgbClr val="0070C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FA16-4DD0-8216-1FFBBADDEACD}"/>
              </c:ext>
            </c:extLst>
          </c:dPt>
          <c:dPt>
            <c:idx val="77"/>
            <c:marker>
              <c:symbol val="none"/>
            </c:marker>
            <c:bubble3D val="0"/>
            <c:spPr>
              <a:ln w="19050" cap="rnd">
                <a:solidFill>
                  <a:srgbClr val="0070C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FA16-4DD0-8216-1FFBBADDEACD}"/>
              </c:ext>
            </c:extLst>
          </c:dPt>
          <c:xVal>
            <c:numRef>
              <c:f>Percentiles!$A$2:$A$402</c:f>
              <c:numCache>
                <c:formatCode>0.0</c:formatCode>
                <c:ptCount val="401"/>
                <c:pt idx="0">
                  <c:v>45</c:v>
                </c:pt>
                <c:pt idx="1">
                  <c:v>45.1</c:v>
                </c:pt>
                <c:pt idx="2">
                  <c:v>45.2</c:v>
                </c:pt>
                <c:pt idx="3">
                  <c:v>45.3</c:v>
                </c:pt>
                <c:pt idx="4">
                  <c:v>45.4</c:v>
                </c:pt>
                <c:pt idx="5">
                  <c:v>45.5</c:v>
                </c:pt>
                <c:pt idx="6">
                  <c:v>45.6</c:v>
                </c:pt>
                <c:pt idx="7">
                  <c:v>45.7</c:v>
                </c:pt>
                <c:pt idx="8">
                  <c:v>45.8</c:v>
                </c:pt>
                <c:pt idx="9">
                  <c:v>45.9</c:v>
                </c:pt>
                <c:pt idx="10">
                  <c:v>46</c:v>
                </c:pt>
                <c:pt idx="11">
                  <c:v>46.1</c:v>
                </c:pt>
                <c:pt idx="12">
                  <c:v>46.2</c:v>
                </c:pt>
                <c:pt idx="13">
                  <c:v>46.3</c:v>
                </c:pt>
                <c:pt idx="14">
                  <c:v>46.4</c:v>
                </c:pt>
                <c:pt idx="15">
                  <c:v>46.5</c:v>
                </c:pt>
                <c:pt idx="16">
                  <c:v>46.6</c:v>
                </c:pt>
                <c:pt idx="17">
                  <c:v>46.7</c:v>
                </c:pt>
                <c:pt idx="18">
                  <c:v>46.8</c:v>
                </c:pt>
                <c:pt idx="19">
                  <c:v>46.9</c:v>
                </c:pt>
                <c:pt idx="20">
                  <c:v>47</c:v>
                </c:pt>
                <c:pt idx="21">
                  <c:v>47.1</c:v>
                </c:pt>
                <c:pt idx="22">
                  <c:v>47.2</c:v>
                </c:pt>
                <c:pt idx="23">
                  <c:v>47.3</c:v>
                </c:pt>
                <c:pt idx="24">
                  <c:v>47.4</c:v>
                </c:pt>
                <c:pt idx="25">
                  <c:v>47.5</c:v>
                </c:pt>
                <c:pt idx="26">
                  <c:v>47.6</c:v>
                </c:pt>
                <c:pt idx="27">
                  <c:v>47.7</c:v>
                </c:pt>
                <c:pt idx="28">
                  <c:v>47.8</c:v>
                </c:pt>
                <c:pt idx="29">
                  <c:v>47.9</c:v>
                </c:pt>
                <c:pt idx="30">
                  <c:v>48</c:v>
                </c:pt>
                <c:pt idx="31">
                  <c:v>48.1</c:v>
                </c:pt>
                <c:pt idx="32">
                  <c:v>48.2</c:v>
                </c:pt>
                <c:pt idx="33">
                  <c:v>48.3</c:v>
                </c:pt>
                <c:pt idx="34">
                  <c:v>48.4</c:v>
                </c:pt>
                <c:pt idx="35">
                  <c:v>48.5</c:v>
                </c:pt>
                <c:pt idx="36">
                  <c:v>48.6</c:v>
                </c:pt>
                <c:pt idx="37">
                  <c:v>48.7</c:v>
                </c:pt>
                <c:pt idx="38">
                  <c:v>48.8</c:v>
                </c:pt>
                <c:pt idx="39">
                  <c:v>48.9</c:v>
                </c:pt>
                <c:pt idx="40">
                  <c:v>49</c:v>
                </c:pt>
                <c:pt idx="41">
                  <c:v>49.1</c:v>
                </c:pt>
                <c:pt idx="42">
                  <c:v>49.2</c:v>
                </c:pt>
                <c:pt idx="43">
                  <c:v>49.3</c:v>
                </c:pt>
                <c:pt idx="44">
                  <c:v>49.4</c:v>
                </c:pt>
                <c:pt idx="45">
                  <c:v>49.5</c:v>
                </c:pt>
                <c:pt idx="46">
                  <c:v>49.6</c:v>
                </c:pt>
                <c:pt idx="47">
                  <c:v>49.7</c:v>
                </c:pt>
                <c:pt idx="48">
                  <c:v>49.8</c:v>
                </c:pt>
                <c:pt idx="49">
                  <c:v>49.9</c:v>
                </c:pt>
                <c:pt idx="50">
                  <c:v>50</c:v>
                </c:pt>
                <c:pt idx="51">
                  <c:v>50.1</c:v>
                </c:pt>
                <c:pt idx="52">
                  <c:v>50.2</c:v>
                </c:pt>
                <c:pt idx="53">
                  <c:v>50.3</c:v>
                </c:pt>
                <c:pt idx="54">
                  <c:v>50.4</c:v>
                </c:pt>
                <c:pt idx="55">
                  <c:v>50.5</c:v>
                </c:pt>
                <c:pt idx="56">
                  <c:v>50.6</c:v>
                </c:pt>
                <c:pt idx="57">
                  <c:v>50.7</c:v>
                </c:pt>
                <c:pt idx="58">
                  <c:v>50.8</c:v>
                </c:pt>
                <c:pt idx="59">
                  <c:v>50.9</c:v>
                </c:pt>
                <c:pt idx="60">
                  <c:v>51</c:v>
                </c:pt>
                <c:pt idx="61">
                  <c:v>51.1</c:v>
                </c:pt>
                <c:pt idx="62">
                  <c:v>51.2</c:v>
                </c:pt>
                <c:pt idx="63">
                  <c:v>51.3</c:v>
                </c:pt>
                <c:pt idx="64">
                  <c:v>51.4</c:v>
                </c:pt>
                <c:pt idx="65">
                  <c:v>51.5</c:v>
                </c:pt>
                <c:pt idx="66">
                  <c:v>51.6</c:v>
                </c:pt>
                <c:pt idx="67">
                  <c:v>51.7</c:v>
                </c:pt>
                <c:pt idx="68">
                  <c:v>51.8</c:v>
                </c:pt>
                <c:pt idx="69">
                  <c:v>51.9</c:v>
                </c:pt>
                <c:pt idx="70">
                  <c:v>52</c:v>
                </c:pt>
                <c:pt idx="71">
                  <c:v>52.1</c:v>
                </c:pt>
                <c:pt idx="72">
                  <c:v>52.2</c:v>
                </c:pt>
                <c:pt idx="73">
                  <c:v>52.3</c:v>
                </c:pt>
                <c:pt idx="74">
                  <c:v>52.4</c:v>
                </c:pt>
                <c:pt idx="75">
                  <c:v>52.5</c:v>
                </c:pt>
                <c:pt idx="76">
                  <c:v>52.6</c:v>
                </c:pt>
                <c:pt idx="77">
                  <c:v>52.7</c:v>
                </c:pt>
                <c:pt idx="78">
                  <c:v>52.8</c:v>
                </c:pt>
                <c:pt idx="79">
                  <c:v>52.9</c:v>
                </c:pt>
                <c:pt idx="80">
                  <c:v>53</c:v>
                </c:pt>
                <c:pt idx="81">
                  <c:v>53.1</c:v>
                </c:pt>
                <c:pt idx="82">
                  <c:v>53.2</c:v>
                </c:pt>
                <c:pt idx="83">
                  <c:v>53.3</c:v>
                </c:pt>
                <c:pt idx="84">
                  <c:v>53.4</c:v>
                </c:pt>
                <c:pt idx="85">
                  <c:v>53.5</c:v>
                </c:pt>
                <c:pt idx="86">
                  <c:v>53.6</c:v>
                </c:pt>
                <c:pt idx="87">
                  <c:v>53.7</c:v>
                </c:pt>
                <c:pt idx="88">
                  <c:v>53.8</c:v>
                </c:pt>
                <c:pt idx="89">
                  <c:v>53.9</c:v>
                </c:pt>
                <c:pt idx="90">
                  <c:v>54</c:v>
                </c:pt>
                <c:pt idx="91">
                  <c:v>54.1</c:v>
                </c:pt>
                <c:pt idx="92">
                  <c:v>54.2</c:v>
                </c:pt>
                <c:pt idx="93">
                  <c:v>54.3</c:v>
                </c:pt>
                <c:pt idx="94">
                  <c:v>54.4</c:v>
                </c:pt>
                <c:pt idx="95">
                  <c:v>54.5</c:v>
                </c:pt>
                <c:pt idx="96">
                  <c:v>54.6</c:v>
                </c:pt>
                <c:pt idx="97">
                  <c:v>54.7</c:v>
                </c:pt>
                <c:pt idx="98">
                  <c:v>54.8</c:v>
                </c:pt>
                <c:pt idx="99">
                  <c:v>54.9</c:v>
                </c:pt>
                <c:pt idx="100">
                  <c:v>55</c:v>
                </c:pt>
                <c:pt idx="101">
                  <c:v>55.1</c:v>
                </c:pt>
                <c:pt idx="102">
                  <c:v>55.2</c:v>
                </c:pt>
                <c:pt idx="103">
                  <c:v>55.3</c:v>
                </c:pt>
                <c:pt idx="104">
                  <c:v>55.4</c:v>
                </c:pt>
                <c:pt idx="105">
                  <c:v>55.5</c:v>
                </c:pt>
                <c:pt idx="106">
                  <c:v>55.6</c:v>
                </c:pt>
                <c:pt idx="107">
                  <c:v>55.7</c:v>
                </c:pt>
                <c:pt idx="108">
                  <c:v>55.8</c:v>
                </c:pt>
                <c:pt idx="109">
                  <c:v>55.9</c:v>
                </c:pt>
                <c:pt idx="110">
                  <c:v>56</c:v>
                </c:pt>
                <c:pt idx="111">
                  <c:v>56.1</c:v>
                </c:pt>
                <c:pt idx="112">
                  <c:v>56.2</c:v>
                </c:pt>
                <c:pt idx="113">
                  <c:v>56.3</c:v>
                </c:pt>
                <c:pt idx="114">
                  <c:v>56.4</c:v>
                </c:pt>
                <c:pt idx="115">
                  <c:v>56.5</c:v>
                </c:pt>
                <c:pt idx="116">
                  <c:v>56.6</c:v>
                </c:pt>
                <c:pt idx="117">
                  <c:v>56.7</c:v>
                </c:pt>
                <c:pt idx="118">
                  <c:v>56.8</c:v>
                </c:pt>
                <c:pt idx="119">
                  <c:v>56.9</c:v>
                </c:pt>
                <c:pt idx="120">
                  <c:v>57</c:v>
                </c:pt>
                <c:pt idx="121">
                  <c:v>57.1</c:v>
                </c:pt>
                <c:pt idx="122">
                  <c:v>57.2</c:v>
                </c:pt>
                <c:pt idx="123">
                  <c:v>57.3</c:v>
                </c:pt>
                <c:pt idx="124">
                  <c:v>57.4</c:v>
                </c:pt>
                <c:pt idx="125">
                  <c:v>57.5</c:v>
                </c:pt>
                <c:pt idx="126">
                  <c:v>57.6</c:v>
                </c:pt>
                <c:pt idx="127">
                  <c:v>57.7</c:v>
                </c:pt>
                <c:pt idx="128">
                  <c:v>57.8</c:v>
                </c:pt>
                <c:pt idx="129">
                  <c:v>57.9</c:v>
                </c:pt>
                <c:pt idx="130">
                  <c:v>58</c:v>
                </c:pt>
                <c:pt idx="131">
                  <c:v>58.1</c:v>
                </c:pt>
                <c:pt idx="132">
                  <c:v>58.2</c:v>
                </c:pt>
                <c:pt idx="133">
                  <c:v>58.3</c:v>
                </c:pt>
                <c:pt idx="134">
                  <c:v>58.4</c:v>
                </c:pt>
                <c:pt idx="135">
                  <c:v>58.5</c:v>
                </c:pt>
                <c:pt idx="136">
                  <c:v>58.6</c:v>
                </c:pt>
                <c:pt idx="137">
                  <c:v>58.7</c:v>
                </c:pt>
                <c:pt idx="138">
                  <c:v>58.8</c:v>
                </c:pt>
                <c:pt idx="139">
                  <c:v>58.9</c:v>
                </c:pt>
                <c:pt idx="140">
                  <c:v>59</c:v>
                </c:pt>
                <c:pt idx="141">
                  <c:v>59.1</c:v>
                </c:pt>
                <c:pt idx="142">
                  <c:v>59.2</c:v>
                </c:pt>
                <c:pt idx="143">
                  <c:v>59.3</c:v>
                </c:pt>
                <c:pt idx="144">
                  <c:v>59.4</c:v>
                </c:pt>
                <c:pt idx="145">
                  <c:v>59.5</c:v>
                </c:pt>
                <c:pt idx="146">
                  <c:v>59.6</c:v>
                </c:pt>
                <c:pt idx="147">
                  <c:v>59.7</c:v>
                </c:pt>
                <c:pt idx="148">
                  <c:v>59.8</c:v>
                </c:pt>
                <c:pt idx="149">
                  <c:v>59.9</c:v>
                </c:pt>
                <c:pt idx="150">
                  <c:v>60</c:v>
                </c:pt>
                <c:pt idx="151">
                  <c:v>60.1</c:v>
                </c:pt>
                <c:pt idx="152">
                  <c:v>60.2</c:v>
                </c:pt>
                <c:pt idx="153">
                  <c:v>60.3</c:v>
                </c:pt>
                <c:pt idx="154">
                  <c:v>60.4</c:v>
                </c:pt>
                <c:pt idx="155">
                  <c:v>60.5</c:v>
                </c:pt>
                <c:pt idx="156">
                  <c:v>60.6</c:v>
                </c:pt>
                <c:pt idx="157">
                  <c:v>60.7</c:v>
                </c:pt>
                <c:pt idx="158">
                  <c:v>60.8</c:v>
                </c:pt>
                <c:pt idx="159">
                  <c:v>60.9</c:v>
                </c:pt>
                <c:pt idx="160">
                  <c:v>61</c:v>
                </c:pt>
                <c:pt idx="161">
                  <c:v>61.1</c:v>
                </c:pt>
                <c:pt idx="162">
                  <c:v>61.2</c:v>
                </c:pt>
                <c:pt idx="163">
                  <c:v>61.3</c:v>
                </c:pt>
                <c:pt idx="164">
                  <c:v>61.4</c:v>
                </c:pt>
                <c:pt idx="165">
                  <c:v>61.5</c:v>
                </c:pt>
                <c:pt idx="166">
                  <c:v>61.6</c:v>
                </c:pt>
                <c:pt idx="167">
                  <c:v>61.7</c:v>
                </c:pt>
                <c:pt idx="168">
                  <c:v>61.8</c:v>
                </c:pt>
                <c:pt idx="169">
                  <c:v>61.9</c:v>
                </c:pt>
                <c:pt idx="170">
                  <c:v>62</c:v>
                </c:pt>
                <c:pt idx="171">
                  <c:v>62.1</c:v>
                </c:pt>
                <c:pt idx="172">
                  <c:v>62.2</c:v>
                </c:pt>
                <c:pt idx="173">
                  <c:v>62.3</c:v>
                </c:pt>
                <c:pt idx="174">
                  <c:v>62.4</c:v>
                </c:pt>
                <c:pt idx="175">
                  <c:v>62.5</c:v>
                </c:pt>
                <c:pt idx="176">
                  <c:v>62.6</c:v>
                </c:pt>
                <c:pt idx="177">
                  <c:v>62.7</c:v>
                </c:pt>
                <c:pt idx="178">
                  <c:v>62.8</c:v>
                </c:pt>
                <c:pt idx="179">
                  <c:v>62.9</c:v>
                </c:pt>
                <c:pt idx="180">
                  <c:v>63</c:v>
                </c:pt>
                <c:pt idx="181">
                  <c:v>63.1</c:v>
                </c:pt>
                <c:pt idx="182">
                  <c:v>63.2</c:v>
                </c:pt>
                <c:pt idx="183">
                  <c:v>63.3</c:v>
                </c:pt>
                <c:pt idx="184">
                  <c:v>63.4</c:v>
                </c:pt>
                <c:pt idx="185">
                  <c:v>63.5</c:v>
                </c:pt>
                <c:pt idx="186">
                  <c:v>63.6</c:v>
                </c:pt>
                <c:pt idx="187">
                  <c:v>63.7</c:v>
                </c:pt>
                <c:pt idx="188">
                  <c:v>63.8</c:v>
                </c:pt>
                <c:pt idx="189">
                  <c:v>63.9</c:v>
                </c:pt>
                <c:pt idx="190">
                  <c:v>64</c:v>
                </c:pt>
                <c:pt idx="191">
                  <c:v>64.099999999999994</c:v>
                </c:pt>
                <c:pt idx="192">
                  <c:v>64.2</c:v>
                </c:pt>
                <c:pt idx="193">
                  <c:v>64.3</c:v>
                </c:pt>
                <c:pt idx="194">
                  <c:v>64.400000000000006</c:v>
                </c:pt>
                <c:pt idx="195">
                  <c:v>64.5</c:v>
                </c:pt>
                <c:pt idx="196">
                  <c:v>64.599999999999994</c:v>
                </c:pt>
                <c:pt idx="197">
                  <c:v>64.7</c:v>
                </c:pt>
                <c:pt idx="198">
                  <c:v>64.8</c:v>
                </c:pt>
                <c:pt idx="199">
                  <c:v>64.900000000000006</c:v>
                </c:pt>
                <c:pt idx="200">
                  <c:v>65</c:v>
                </c:pt>
                <c:pt idx="201">
                  <c:v>65.099999999999994</c:v>
                </c:pt>
                <c:pt idx="202">
                  <c:v>65.2</c:v>
                </c:pt>
                <c:pt idx="203">
                  <c:v>65.3</c:v>
                </c:pt>
                <c:pt idx="204">
                  <c:v>65.400000000000006</c:v>
                </c:pt>
                <c:pt idx="205">
                  <c:v>65.5</c:v>
                </c:pt>
                <c:pt idx="206">
                  <c:v>65.599999999999994</c:v>
                </c:pt>
                <c:pt idx="207">
                  <c:v>65.7</c:v>
                </c:pt>
                <c:pt idx="208">
                  <c:v>65.8</c:v>
                </c:pt>
                <c:pt idx="209">
                  <c:v>65.900000000000006</c:v>
                </c:pt>
                <c:pt idx="210">
                  <c:v>66</c:v>
                </c:pt>
                <c:pt idx="211">
                  <c:v>66.099999999999994</c:v>
                </c:pt>
                <c:pt idx="212">
                  <c:v>66.2</c:v>
                </c:pt>
                <c:pt idx="213">
                  <c:v>66.3</c:v>
                </c:pt>
                <c:pt idx="214">
                  <c:v>66.400000000000006</c:v>
                </c:pt>
                <c:pt idx="215">
                  <c:v>66.5</c:v>
                </c:pt>
                <c:pt idx="216">
                  <c:v>66.599999999999994</c:v>
                </c:pt>
                <c:pt idx="217">
                  <c:v>66.7</c:v>
                </c:pt>
                <c:pt idx="218">
                  <c:v>66.8</c:v>
                </c:pt>
                <c:pt idx="219">
                  <c:v>66.900000000000006</c:v>
                </c:pt>
                <c:pt idx="220">
                  <c:v>67</c:v>
                </c:pt>
                <c:pt idx="221">
                  <c:v>67.099999999999994</c:v>
                </c:pt>
                <c:pt idx="222">
                  <c:v>67.2</c:v>
                </c:pt>
                <c:pt idx="223">
                  <c:v>67.3</c:v>
                </c:pt>
                <c:pt idx="224">
                  <c:v>67.400000000000006</c:v>
                </c:pt>
                <c:pt idx="225">
                  <c:v>67.5</c:v>
                </c:pt>
                <c:pt idx="226">
                  <c:v>67.599999999999994</c:v>
                </c:pt>
                <c:pt idx="227">
                  <c:v>67.7</c:v>
                </c:pt>
                <c:pt idx="228">
                  <c:v>67.8</c:v>
                </c:pt>
                <c:pt idx="229">
                  <c:v>67.900000000000006</c:v>
                </c:pt>
                <c:pt idx="230">
                  <c:v>68</c:v>
                </c:pt>
                <c:pt idx="231">
                  <c:v>68.099999999999994</c:v>
                </c:pt>
                <c:pt idx="232">
                  <c:v>68.2</c:v>
                </c:pt>
                <c:pt idx="233">
                  <c:v>68.3</c:v>
                </c:pt>
                <c:pt idx="234">
                  <c:v>68.400000000000006</c:v>
                </c:pt>
                <c:pt idx="235">
                  <c:v>68.5</c:v>
                </c:pt>
                <c:pt idx="236">
                  <c:v>68.599999999999994</c:v>
                </c:pt>
                <c:pt idx="237">
                  <c:v>68.7</c:v>
                </c:pt>
                <c:pt idx="238">
                  <c:v>68.8</c:v>
                </c:pt>
                <c:pt idx="239">
                  <c:v>68.900000000000006</c:v>
                </c:pt>
                <c:pt idx="240">
                  <c:v>69</c:v>
                </c:pt>
                <c:pt idx="241">
                  <c:v>69.099999999999994</c:v>
                </c:pt>
                <c:pt idx="242">
                  <c:v>69.2</c:v>
                </c:pt>
                <c:pt idx="243">
                  <c:v>69.3</c:v>
                </c:pt>
                <c:pt idx="244">
                  <c:v>69.400000000000006</c:v>
                </c:pt>
                <c:pt idx="245">
                  <c:v>69.5</c:v>
                </c:pt>
                <c:pt idx="246">
                  <c:v>69.599999999999994</c:v>
                </c:pt>
                <c:pt idx="247">
                  <c:v>69.7</c:v>
                </c:pt>
                <c:pt idx="248">
                  <c:v>69.8</c:v>
                </c:pt>
                <c:pt idx="249">
                  <c:v>69.900000000000006</c:v>
                </c:pt>
                <c:pt idx="250">
                  <c:v>70</c:v>
                </c:pt>
                <c:pt idx="251">
                  <c:v>70.099999999999994</c:v>
                </c:pt>
                <c:pt idx="252">
                  <c:v>70.2</c:v>
                </c:pt>
                <c:pt idx="253">
                  <c:v>70.3</c:v>
                </c:pt>
                <c:pt idx="254">
                  <c:v>70.400000000000006</c:v>
                </c:pt>
                <c:pt idx="255">
                  <c:v>70.5</c:v>
                </c:pt>
                <c:pt idx="256">
                  <c:v>70.599999999999994</c:v>
                </c:pt>
                <c:pt idx="257">
                  <c:v>70.7</c:v>
                </c:pt>
                <c:pt idx="258">
                  <c:v>70.8</c:v>
                </c:pt>
                <c:pt idx="259">
                  <c:v>70.900000000000006</c:v>
                </c:pt>
                <c:pt idx="260">
                  <c:v>71</c:v>
                </c:pt>
                <c:pt idx="261">
                  <c:v>71.099999999999994</c:v>
                </c:pt>
                <c:pt idx="262">
                  <c:v>71.2</c:v>
                </c:pt>
                <c:pt idx="263">
                  <c:v>71.3</c:v>
                </c:pt>
                <c:pt idx="264">
                  <c:v>71.400000000000006</c:v>
                </c:pt>
                <c:pt idx="265">
                  <c:v>71.5</c:v>
                </c:pt>
                <c:pt idx="266">
                  <c:v>71.599999999999994</c:v>
                </c:pt>
                <c:pt idx="267">
                  <c:v>71.7</c:v>
                </c:pt>
                <c:pt idx="268">
                  <c:v>71.8</c:v>
                </c:pt>
                <c:pt idx="269">
                  <c:v>71.900000000000006</c:v>
                </c:pt>
                <c:pt idx="270">
                  <c:v>72</c:v>
                </c:pt>
                <c:pt idx="271">
                  <c:v>72.099999999999994</c:v>
                </c:pt>
                <c:pt idx="272">
                  <c:v>72.2</c:v>
                </c:pt>
                <c:pt idx="273">
                  <c:v>72.3</c:v>
                </c:pt>
                <c:pt idx="274">
                  <c:v>72.400000000000006</c:v>
                </c:pt>
                <c:pt idx="275">
                  <c:v>72.5</c:v>
                </c:pt>
                <c:pt idx="276">
                  <c:v>72.599999999999994</c:v>
                </c:pt>
                <c:pt idx="277">
                  <c:v>72.7</c:v>
                </c:pt>
                <c:pt idx="278">
                  <c:v>72.8</c:v>
                </c:pt>
                <c:pt idx="279">
                  <c:v>72.900000000000006</c:v>
                </c:pt>
                <c:pt idx="280">
                  <c:v>73</c:v>
                </c:pt>
                <c:pt idx="281">
                  <c:v>73.099999999999994</c:v>
                </c:pt>
                <c:pt idx="282">
                  <c:v>73.2</c:v>
                </c:pt>
                <c:pt idx="283">
                  <c:v>73.3</c:v>
                </c:pt>
                <c:pt idx="284">
                  <c:v>73.400000000000006</c:v>
                </c:pt>
                <c:pt idx="285">
                  <c:v>73.5</c:v>
                </c:pt>
                <c:pt idx="286">
                  <c:v>73.599999999999994</c:v>
                </c:pt>
                <c:pt idx="287">
                  <c:v>73.7</c:v>
                </c:pt>
                <c:pt idx="288">
                  <c:v>73.8</c:v>
                </c:pt>
                <c:pt idx="289">
                  <c:v>73.900000000000006</c:v>
                </c:pt>
                <c:pt idx="290">
                  <c:v>74</c:v>
                </c:pt>
                <c:pt idx="291">
                  <c:v>74.099999999999994</c:v>
                </c:pt>
                <c:pt idx="292">
                  <c:v>74.2</c:v>
                </c:pt>
                <c:pt idx="293">
                  <c:v>74.3</c:v>
                </c:pt>
                <c:pt idx="294">
                  <c:v>74.400000000000006</c:v>
                </c:pt>
                <c:pt idx="295">
                  <c:v>74.5</c:v>
                </c:pt>
                <c:pt idx="296">
                  <c:v>74.599999999999994</c:v>
                </c:pt>
                <c:pt idx="297">
                  <c:v>74.7</c:v>
                </c:pt>
                <c:pt idx="298">
                  <c:v>74.8</c:v>
                </c:pt>
                <c:pt idx="299">
                  <c:v>74.900000000000006</c:v>
                </c:pt>
                <c:pt idx="300">
                  <c:v>75</c:v>
                </c:pt>
                <c:pt idx="301">
                  <c:v>75.099999999999994</c:v>
                </c:pt>
                <c:pt idx="302">
                  <c:v>75.2</c:v>
                </c:pt>
                <c:pt idx="303">
                  <c:v>75.3</c:v>
                </c:pt>
                <c:pt idx="304">
                  <c:v>75.400000000000006</c:v>
                </c:pt>
                <c:pt idx="305">
                  <c:v>75.5</c:v>
                </c:pt>
                <c:pt idx="306">
                  <c:v>75.599999999999994</c:v>
                </c:pt>
                <c:pt idx="307">
                  <c:v>75.7</c:v>
                </c:pt>
                <c:pt idx="308">
                  <c:v>75.8</c:v>
                </c:pt>
                <c:pt idx="309">
                  <c:v>75.900000000000006</c:v>
                </c:pt>
                <c:pt idx="310">
                  <c:v>76</c:v>
                </c:pt>
                <c:pt idx="311">
                  <c:v>76.099999999999994</c:v>
                </c:pt>
                <c:pt idx="312">
                  <c:v>76.2</c:v>
                </c:pt>
                <c:pt idx="313">
                  <c:v>76.3</c:v>
                </c:pt>
                <c:pt idx="314">
                  <c:v>76.400000000000006</c:v>
                </c:pt>
                <c:pt idx="315">
                  <c:v>76.5</c:v>
                </c:pt>
                <c:pt idx="316">
                  <c:v>76.599999999999994</c:v>
                </c:pt>
                <c:pt idx="317">
                  <c:v>76.7</c:v>
                </c:pt>
                <c:pt idx="318">
                  <c:v>76.8</c:v>
                </c:pt>
                <c:pt idx="319">
                  <c:v>76.900000000000006</c:v>
                </c:pt>
                <c:pt idx="320">
                  <c:v>77</c:v>
                </c:pt>
                <c:pt idx="321">
                  <c:v>77.099999999999994</c:v>
                </c:pt>
                <c:pt idx="322">
                  <c:v>77.2</c:v>
                </c:pt>
                <c:pt idx="323">
                  <c:v>77.3</c:v>
                </c:pt>
                <c:pt idx="324">
                  <c:v>77.400000000000006</c:v>
                </c:pt>
                <c:pt idx="325">
                  <c:v>77.5</c:v>
                </c:pt>
                <c:pt idx="326">
                  <c:v>77.599999999999994</c:v>
                </c:pt>
                <c:pt idx="327">
                  <c:v>77.7</c:v>
                </c:pt>
                <c:pt idx="328">
                  <c:v>77.8</c:v>
                </c:pt>
                <c:pt idx="329">
                  <c:v>77.900000000000006</c:v>
                </c:pt>
                <c:pt idx="330">
                  <c:v>78</c:v>
                </c:pt>
                <c:pt idx="331">
                  <c:v>78.099999999999994</c:v>
                </c:pt>
                <c:pt idx="332">
                  <c:v>78.2</c:v>
                </c:pt>
                <c:pt idx="333">
                  <c:v>78.3</c:v>
                </c:pt>
                <c:pt idx="334">
                  <c:v>78.400000000000006</c:v>
                </c:pt>
                <c:pt idx="335">
                  <c:v>78.5</c:v>
                </c:pt>
                <c:pt idx="336">
                  <c:v>78.599999999999994</c:v>
                </c:pt>
                <c:pt idx="337">
                  <c:v>78.7</c:v>
                </c:pt>
                <c:pt idx="338">
                  <c:v>78.8</c:v>
                </c:pt>
                <c:pt idx="339">
                  <c:v>78.900000000000006</c:v>
                </c:pt>
                <c:pt idx="340">
                  <c:v>79</c:v>
                </c:pt>
                <c:pt idx="341">
                  <c:v>79.099999999999994</c:v>
                </c:pt>
                <c:pt idx="342">
                  <c:v>79.2</c:v>
                </c:pt>
                <c:pt idx="343">
                  <c:v>79.3</c:v>
                </c:pt>
                <c:pt idx="344">
                  <c:v>79.400000000000006</c:v>
                </c:pt>
                <c:pt idx="345">
                  <c:v>79.5</c:v>
                </c:pt>
                <c:pt idx="346">
                  <c:v>79.599999999999994</c:v>
                </c:pt>
                <c:pt idx="347">
                  <c:v>79.7</c:v>
                </c:pt>
                <c:pt idx="348">
                  <c:v>79.8</c:v>
                </c:pt>
                <c:pt idx="349">
                  <c:v>79.900000000000006</c:v>
                </c:pt>
                <c:pt idx="350">
                  <c:v>80</c:v>
                </c:pt>
                <c:pt idx="351">
                  <c:v>80.099999999999994</c:v>
                </c:pt>
                <c:pt idx="352">
                  <c:v>80.2</c:v>
                </c:pt>
                <c:pt idx="353">
                  <c:v>80.3</c:v>
                </c:pt>
                <c:pt idx="354">
                  <c:v>80.400000000000006</c:v>
                </c:pt>
                <c:pt idx="355">
                  <c:v>80.5</c:v>
                </c:pt>
                <c:pt idx="356">
                  <c:v>80.599999999999994</c:v>
                </c:pt>
                <c:pt idx="357">
                  <c:v>80.7</c:v>
                </c:pt>
                <c:pt idx="358">
                  <c:v>80.8</c:v>
                </c:pt>
                <c:pt idx="359">
                  <c:v>80.900000000000006</c:v>
                </c:pt>
                <c:pt idx="360">
                  <c:v>81</c:v>
                </c:pt>
                <c:pt idx="361">
                  <c:v>81.099999999999994</c:v>
                </c:pt>
                <c:pt idx="362">
                  <c:v>81.2</c:v>
                </c:pt>
                <c:pt idx="363">
                  <c:v>81.3</c:v>
                </c:pt>
                <c:pt idx="364">
                  <c:v>81.400000000000006</c:v>
                </c:pt>
                <c:pt idx="365">
                  <c:v>81.5</c:v>
                </c:pt>
                <c:pt idx="366">
                  <c:v>81.599999999999994</c:v>
                </c:pt>
                <c:pt idx="367">
                  <c:v>81.7</c:v>
                </c:pt>
                <c:pt idx="368">
                  <c:v>81.8</c:v>
                </c:pt>
                <c:pt idx="369">
                  <c:v>81.900000000000006</c:v>
                </c:pt>
                <c:pt idx="370">
                  <c:v>82</c:v>
                </c:pt>
                <c:pt idx="371">
                  <c:v>82.1</c:v>
                </c:pt>
                <c:pt idx="372">
                  <c:v>82.2</c:v>
                </c:pt>
                <c:pt idx="373">
                  <c:v>82.3</c:v>
                </c:pt>
                <c:pt idx="374">
                  <c:v>82.4</c:v>
                </c:pt>
                <c:pt idx="375">
                  <c:v>82.5</c:v>
                </c:pt>
                <c:pt idx="376">
                  <c:v>82.6</c:v>
                </c:pt>
                <c:pt idx="377">
                  <c:v>82.7</c:v>
                </c:pt>
                <c:pt idx="378">
                  <c:v>82.8</c:v>
                </c:pt>
                <c:pt idx="379">
                  <c:v>82.9</c:v>
                </c:pt>
                <c:pt idx="380">
                  <c:v>83</c:v>
                </c:pt>
                <c:pt idx="381">
                  <c:v>83.1</c:v>
                </c:pt>
                <c:pt idx="382">
                  <c:v>83.2</c:v>
                </c:pt>
                <c:pt idx="383">
                  <c:v>83.3</c:v>
                </c:pt>
                <c:pt idx="384">
                  <c:v>83.4</c:v>
                </c:pt>
                <c:pt idx="385">
                  <c:v>83.5</c:v>
                </c:pt>
                <c:pt idx="386">
                  <c:v>83.6</c:v>
                </c:pt>
                <c:pt idx="387">
                  <c:v>83.7</c:v>
                </c:pt>
                <c:pt idx="388">
                  <c:v>83.8</c:v>
                </c:pt>
                <c:pt idx="389">
                  <c:v>83.9</c:v>
                </c:pt>
                <c:pt idx="390">
                  <c:v>84</c:v>
                </c:pt>
                <c:pt idx="391">
                  <c:v>84.1</c:v>
                </c:pt>
                <c:pt idx="392">
                  <c:v>84.2</c:v>
                </c:pt>
                <c:pt idx="393">
                  <c:v>84.3</c:v>
                </c:pt>
                <c:pt idx="394">
                  <c:v>84.4</c:v>
                </c:pt>
                <c:pt idx="395">
                  <c:v>84.5</c:v>
                </c:pt>
                <c:pt idx="396">
                  <c:v>84.6</c:v>
                </c:pt>
                <c:pt idx="397">
                  <c:v>84.7</c:v>
                </c:pt>
                <c:pt idx="398">
                  <c:v>84.8</c:v>
                </c:pt>
                <c:pt idx="399">
                  <c:v>84.9</c:v>
                </c:pt>
                <c:pt idx="400">
                  <c:v>85</c:v>
                </c:pt>
              </c:numCache>
            </c:numRef>
          </c:xVal>
          <c:yVal>
            <c:numRef>
              <c:f>Percentiles!$B$2:$B$402</c:f>
              <c:numCache>
                <c:formatCode>0.000000</c:formatCode>
                <c:ptCount val="401"/>
                <c:pt idx="0">
                  <c:v>1.1507208972153964</c:v>
                </c:pt>
                <c:pt idx="1">
                  <c:v>1.1541902146700265</c:v>
                </c:pt>
                <c:pt idx="2">
                  <c:v>1.1576603315809511</c:v>
                </c:pt>
                <c:pt idx="3">
                  <c:v>1.1611311923516918</c:v>
                </c:pt>
                <c:pt idx="4">
                  <c:v>1.1646027412002038</c:v>
                </c:pt>
                <c:pt idx="5">
                  <c:v>1.1680749221601783</c:v>
                </c:pt>
                <c:pt idx="6">
                  <c:v>1.1715476790823682</c:v>
                </c:pt>
                <c:pt idx="7">
                  <c:v>1.1750209556359141</c:v>
                </c:pt>
                <c:pt idx="8">
                  <c:v>1.1784946953096924</c:v>
                </c:pt>
                <c:pt idx="9">
                  <c:v>1.181968841413666</c:v>
                </c:pt>
                <c:pt idx="10">
                  <c:v>1.1854433370802537</c:v>
                </c:pt>
                <c:pt idx="11">
                  <c:v>1.188918125265704</c:v>
                </c:pt>
                <c:pt idx="12">
                  <c:v>1.1923931487514872</c:v>
                </c:pt>
                <c:pt idx="13">
                  <c:v>1.195868350145695</c:v>
                </c:pt>
                <c:pt idx="14">
                  <c:v>1.1993436718844506</c:v>
                </c:pt>
                <c:pt idx="15">
                  <c:v>1.2028190562333345</c:v>
                </c:pt>
                <c:pt idx="16">
                  <c:v>1.2062944452888147</c:v>
                </c:pt>
                <c:pt idx="17">
                  <c:v>1.209769780979697</c:v>
                </c:pt>
                <c:pt idx="18">
                  <c:v>1.2132450050685768</c:v>
                </c:pt>
                <c:pt idx="19">
                  <c:v>1.2167200591533125</c:v>
                </c:pt>
                <c:pt idx="20">
                  <c:v>1.2201948846684976</c:v>
                </c:pt>
                <c:pt idx="21">
                  <c:v>1.2236694228869573</c:v>
                </c:pt>
                <c:pt idx="22">
                  <c:v>1.2271436149212449</c:v>
                </c:pt>
                <c:pt idx="23">
                  <c:v>1.2306174017251557</c:v>
                </c:pt>
                <c:pt idx="24">
                  <c:v>1.234090724095249</c:v>
                </c:pt>
                <c:pt idx="25">
                  <c:v>1.237563522672384</c:v>
                </c:pt>
                <c:pt idx="26">
                  <c:v>1.2410357379432624</c:v>
                </c:pt>
                <c:pt idx="27">
                  <c:v>1.244507310241983</c:v>
                </c:pt>
                <c:pt idx="28">
                  <c:v>1.247978179751611</c:v>
                </c:pt>
                <c:pt idx="29">
                  <c:v>1.2514482865057512</c:v>
                </c:pt>
                <c:pt idx="30">
                  <c:v>1.2549175703901401</c:v>
                </c:pt>
                <c:pt idx="31">
                  <c:v>1.258385971144238</c:v>
                </c:pt>
                <c:pt idx="32">
                  <c:v>1.2618534283628442</c:v>
                </c:pt>
                <c:pt idx="33">
                  <c:v>1.2653198814977096</c:v>
                </c:pt>
                <c:pt idx="34">
                  <c:v>1.2687852698591737</c:v>
                </c:pt>
                <c:pt idx="35">
                  <c:v>1.2722495326177967</c:v>
                </c:pt>
                <c:pt idx="36">
                  <c:v>1.2757126088060162</c:v>
                </c:pt>
                <c:pt idx="37">
                  <c:v>1.2791744373198048</c:v>
                </c:pt>
                <c:pt idx="38">
                  <c:v>1.2826349569203401</c:v>
                </c:pt>
                <c:pt idx="39">
                  <c:v>1.2860941062356896</c:v>
                </c:pt>
                <c:pt idx="40">
                  <c:v>1.2895518237624968</c:v>
                </c:pt>
                <c:pt idx="41">
                  <c:v>1.2930080478676873</c:v>
                </c:pt>
                <c:pt idx="42">
                  <c:v>1.296462716790175</c:v>
                </c:pt>
                <c:pt idx="43">
                  <c:v>1.2999157686425886</c:v>
                </c:pt>
                <c:pt idx="44">
                  <c:v>1.3033671414129981</c:v>
                </c:pt>
                <c:pt idx="45">
                  <c:v>1.3068167729666587</c:v>
                </c:pt>
                <c:pt idx="46">
                  <c:v>1.3102646010477581</c:v>
                </c:pt>
                <c:pt idx="47">
                  <c:v>1.3137105632811823</c:v>
                </c:pt>
                <c:pt idx="48">
                  <c:v>1.3171545971742775</c:v>
                </c:pt>
                <c:pt idx="49">
                  <c:v>1.3205966401186386</c:v>
                </c:pt>
                <c:pt idx="50">
                  <c:v>1.3240366293918924</c:v>
                </c:pt>
                <c:pt idx="51">
                  <c:v>1.3274745021594954</c:v>
                </c:pt>
                <c:pt idx="52">
                  <c:v>1.3309101954765472</c:v>
                </c:pt>
                <c:pt idx="53">
                  <c:v>1.3343436462896008</c:v>
                </c:pt>
                <c:pt idx="54">
                  <c:v>1.3377747914384956</c:v>
                </c:pt>
                <c:pt idx="55">
                  <c:v>1.341203567658187</c:v>
                </c:pt>
                <c:pt idx="56">
                  <c:v>1.3446299115805966</c:v>
                </c:pt>
                <c:pt idx="57">
                  <c:v>1.3480537597364597</c:v>
                </c:pt>
                <c:pt idx="58">
                  <c:v>1.3514750485571949</c:v>
                </c:pt>
                <c:pt idx="59">
                  <c:v>1.3548937143767701</c:v>
                </c:pt>
                <c:pt idx="60">
                  <c:v>1.3583096934335863</c:v>
                </c:pt>
                <c:pt idx="61">
                  <c:v>1.3617229218723657</c:v>
                </c:pt>
                <c:pt idx="62">
                  <c:v>1.3651333357460473</c:v>
                </c:pt>
                <c:pt idx="63">
                  <c:v>1.3685408710176989</c:v>
                </c:pt>
                <c:pt idx="64">
                  <c:v>1.3719454635624255</c:v>
                </c:pt>
                <c:pt idx="65">
                  <c:v>1.375347049169299</c:v>
                </c:pt>
                <c:pt idx="66">
                  <c:v>1.3787455635432844</c:v>
                </c:pt>
                <c:pt idx="67">
                  <c:v>1.3821409423071847</c:v>
                </c:pt>
                <c:pt idx="68">
                  <c:v>1.3855331210035851</c:v>
                </c:pt>
                <c:pt idx="69">
                  <c:v>1.3889220350968154</c:v>
                </c:pt>
                <c:pt idx="70">
                  <c:v>1.3923076199749067</c:v>
                </c:pt>
                <c:pt idx="71">
                  <c:v>1.3956898109515719</c:v>
                </c:pt>
                <c:pt idx="72">
                  <c:v>1.39906854326818</c:v>
                </c:pt>
                <c:pt idx="73">
                  <c:v>1.4024437520957485</c:v>
                </c:pt>
                <c:pt idx="74">
                  <c:v>1.4058153725369393</c:v>
                </c:pt>
                <c:pt idx="75">
                  <c:v>1.4091833396280593</c:v>
                </c:pt>
                <c:pt idx="76">
                  <c:v>1.4125475883410767</c:v>
                </c:pt>
                <c:pt idx="77">
                  <c:v>1.4159080535856345</c:v>
                </c:pt>
                <c:pt idx="78">
                  <c:v>1.4192646702110823</c:v>
                </c:pt>
                <c:pt idx="79">
                  <c:v>1.4226173730085052</c:v>
                </c:pt>
                <c:pt idx="80">
                  <c:v>1.4259660967127701</c:v>
                </c:pt>
                <c:pt idx="81">
                  <c:v>1.4293107760045674</c:v>
                </c:pt>
                <c:pt idx="82">
                  <c:v>1.4326513455124732</c:v>
                </c:pt>
                <c:pt idx="83">
                  <c:v>1.4359877398150045</c:v>
                </c:pt>
                <c:pt idx="84">
                  <c:v>1.4393198934426958</c:v>
                </c:pt>
                <c:pt idx="85">
                  <c:v>1.4426477408801694</c:v>
                </c:pt>
                <c:pt idx="86">
                  <c:v>1.4459712165682197</c:v>
                </c:pt>
                <c:pt idx="87">
                  <c:v>1.4492902549059052</c:v>
                </c:pt>
                <c:pt idx="88">
                  <c:v>1.4526047902526391</c:v>
                </c:pt>
                <c:pt idx="89">
                  <c:v>1.4559147569302993</c:v>
                </c:pt>
                <c:pt idx="90">
                  <c:v>1.4592200892253293</c:v>
                </c:pt>
                <c:pt idx="91">
                  <c:v>1.4625207213908602</c:v>
                </c:pt>
                <c:pt idx="92">
                  <c:v>1.4658165876488252</c:v>
                </c:pt>
                <c:pt idx="93">
                  <c:v>1.4691076221920953</c:v>
                </c:pt>
                <c:pt idx="94">
                  <c:v>1.472393759186605</c:v>
                </c:pt>
                <c:pt idx="95">
                  <c:v>1.4756749327734973</c:v>
                </c:pt>
                <c:pt idx="96">
                  <c:v>1.4789510770712637</c:v>
                </c:pt>
                <c:pt idx="97">
                  <c:v>1.4822221261779009</c:v>
                </c:pt>
                <c:pt idx="98">
                  <c:v>1.4854880141730651</c:v>
                </c:pt>
                <c:pt idx="99">
                  <c:v>1.4887486751202301</c:v>
                </c:pt>
                <c:pt idx="100">
                  <c:v>1.4920040430688633</c:v>
                </c:pt>
                <c:pt idx="101">
                  <c:v>1.4952540520565891</c:v>
                </c:pt>
                <c:pt idx="102">
                  <c:v>1.4984986361113761</c:v>
                </c:pt>
                <c:pt idx="103">
                  <c:v>1.5017377292537131</c:v>
                </c:pt>
                <c:pt idx="104">
                  <c:v>1.5049712654988032</c:v>
                </c:pt>
                <c:pt idx="105">
                  <c:v>1.5081991788587528</c:v>
                </c:pt>
                <c:pt idx="106">
                  <c:v>1.5114214033447737</c:v>
                </c:pt>
                <c:pt idx="107">
                  <c:v>1.5146378729693812</c:v>
                </c:pt>
                <c:pt idx="108">
                  <c:v>1.5178485217486075</c:v>
                </c:pt>
                <c:pt idx="109">
                  <c:v>1.5210532837042119</c:v>
                </c:pt>
                <c:pt idx="110">
                  <c:v>1.5242520928658931</c:v>
                </c:pt>
                <c:pt idx="111">
                  <c:v>1.5274448832735181</c:v>
                </c:pt>
                <c:pt idx="112">
                  <c:v>1.5306315889793389</c:v>
                </c:pt>
                <c:pt idx="113">
                  <c:v>1.5338121440502313</c:v>
                </c:pt>
                <c:pt idx="114">
                  <c:v>1.5369864825699191</c:v>
                </c:pt>
                <c:pt idx="115">
                  <c:v>1.5401545386412208</c:v>
                </c:pt>
                <c:pt idx="116">
                  <c:v>1.5433162463882806</c:v>
                </c:pt>
                <c:pt idx="117">
                  <c:v>1.5464715399588234</c:v>
                </c:pt>
                <c:pt idx="118">
                  <c:v>1.5496203535263957</c:v>
                </c:pt>
                <c:pt idx="119">
                  <c:v>1.5527626212926258</c:v>
                </c:pt>
                <c:pt idx="120">
                  <c:v>1.5558982774894685</c:v>
                </c:pt>
                <c:pt idx="121">
                  <c:v>1.5590272563814755</c:v>
                </c:pt>
                <c:pt idx="122">
                  <c:v>1.562149492268051</c:v>
                </c:pt>
                <c:pt idx="123">
                  <c:v>1.5652649194857158</c:v>
                </c:pt>
                <c:pt idx="124">
                  <c:v>1.5683734724103819</c:v>
                </c:pt>
                <c:pt idx="125">
                  <c:v>1.5714750854596162</c:v>
                </c:pt>
                <c:pt idx="126">
                  <c:v>1.5745696930949218</c:v>
                </c:pt>
                <c:pt idx="127">
                  <c:v>1.5776572298240061</c:v>
                </c:pt>
                <c:pt idx="128">
                  <c:v>1.5807376302030698</c:v>
                </c:pt>
                <c:pt idx="129">
                  <c:v>1.5838108288390798</c:v>
                </c:pt>
                <c:pt idx="130">
                  <c:v>1.5868767603920582</c:v>
                </c:pt>
                <c:pt idx="131">
                  <c:v>1.5899353595773655</c:v>
                </c:pt>
                <c:pt idx="132">
                  <c:v>1.5929865611679928</c:v>
                </c:pt>
                <c:pt idx="133">
                  <c:v>1.5960302999968479</c:v>
                </c:pt>
                <c:pt idx="134">
                  <c:v>1.5990665109590505</c:v>
                </c:pt>
                <c:pt idx="135">
                  <c:v>1.6020951290142247</c:v>
                </c:pt>
                <c:pt idx="136">
                  <c:v>1.6051160891887937</c:v>
                </c:pt>
                <c:pt idx="137">
                  <c:v>1.6081293265782814</c:v>
                </c:pt>
                <c:pt idx="138">
                  <c:v>1.6111347763496044</c:v>
                </c:pt>
                <c:pt idx="139">
                  <c:v>1.6141323737433799</c:v>
                </c:pt>
                <c:pt idx="140">
                  <c:v>1.6171220540762199</c:v>
                </c:pt>
                <c:pt idx="141">
                  <c:v>1.6201037527430382</c:v>
                </c:pt>
                <c:pt idx="142">
                  <c:v>1.6230774052193504</c:v>
                </c:pt>
                <c:pt idx="143">
                  <c:v>1.6260429470635829</c:v>
                </c:pt>
                <c:pt idx="144">
                  <c:v>1.6290003139193725</c:v>
                </c:pt>
                <c:pt idx="145">
                  <c:v>1.6319494415178761</c:v>
                </c:pt>
                <c:pt idx="146">
                  <c:v>1.6348902656800768</c:v>
                </c:pt>
                <c:pt idx="147">
                  <c:v>1.6378227223190867</c:v>
                </c:pt>
                <c:pt idx="148">
                  <c:v>1.6407467474424586</c:v>
                </c:pt>
                <c:pt idx="149">
                  <c:v>1.6436622771544906</c:v>
                </c:pt>
                <c:pt idx="150">
                  <c:v>1.6465692476585363</c:v>
                </c:pt>
                <c:pt idx="151">
                  <c:v>1.6494675952593063</c:v>
                </c:pt>
                <c:pt idx="152">
                  <c:v>1.6523572563651832</c:v>
                </c:pt>
                <c:pt idx="153">
                  <c:v>1.6552381674905206</c:v>
                </c:pt>
                <c:pt idx="154">
                  <c:v>1.6581102652579578</c:v>
                </c:pt>
                <c:pt idx="155">
                  <c:v>1.6609734864007171</c:v>
                </c:pt>
                <c:pt idx="156">
                  <c:v>1.663827767764916</c:v>
                </c:pt>
                <c:pt idx="157">
                  <c:v>1.6666730463118711</c:v>
                </c:pt>
                <c:pt idx="158">
                  <c:v>1.6695092591203957</c:v>
                </c:pt>
                <c:pt idx="159">
                  <c:v>1.6723363433891134</c:v>
                </c:pt>
                <c:pt idx="160">
                  <c:v>1.6751542364387482</c:v>
                </c:pt>
                <c:pt idx="161">
                  <c:v>1.6779628757144369</c:v>
                </c:pt>
                <c:pt idx="162">
                  <c:v>1.6807621987880164</c:v>
                </c:pt>
                <c:pt idx="163">
                  <c:v>1.6835521433603333</c:v>
                </c:pt>
                <c:pt idx="164">
                  <c:v>1.68633264726353</c:v>
                </c:pt>
                <c:pt idx="165">
                  <c:v>1.6891036484633493</c:v>
                </c:pt>
                <c:pt idx="166">
                  <c:v>1.6918650850614156</c:v>
                </c:pt>
                <c:pt idx="167">
                  <c:v>1.6946168952975382</c:v>
                </c:pt>
                <c:pt idx="168">
                  <c:v>1.6973590175519926</c:v>
                </c:pt>
                <c:pt idx="169">
                  <c:v>1.7000913903478083</c:v>
                </c:pt>
                <c:pt idx="170">
                  <c:v>1.702813952353057</c:v>
                </c:pt>
                <c:pt idx="171">
                  <c:v>1.7055266423831295</c:v>
                </c:pt>
                <c:pt idx="172">
                  <c:v>1.7082293994030213</c:v>
                </c:pt>
                <c:pt idx="173">
                  <c:v>1.7109221625296036</c:v>
                </c:pt>
                <c:pt idx="174">
                  <c:v>1.7136048710339049</c:v>
                </c:pt>
                <c:pt idx="175">
                  <c:v>1.7162774643433751</c:v>
                </c:pt>
                <c:pt idx="176">
                  <c:v>1.7189398820441615</c:v>
                </c:pt>
                <c:pt idx="177">
                  <c:v>1.7215920638833657</c:v>
                </c:pt>
                <c:pt idx="178">
                  <c:v>1.7242339497713168</c:v>
                </c:pt>
                <c:pt idx="179">
                  <c:v>1.7268654797838197</c:v>
                </c:pt>
                <c:pt idx="180">
                  <c:v>1.7294865941644182</c:v>
                </c:pt>
                <c:pt idx="181">
                  <c:v>1.7320972333266444</c:v>
                </c:pt>
                <c:pt idx="182">
                  <c:v>1.7346973378562656</c:v>
                </c:pt>
                <c:pt idx="183">
                  <c:v>1.7372868485135329</c:v>
                </c:pt>
                <c:pt idx="184">
                  <c:v>1.7398657062354168</c:v>
                </c:pt>
                <c:pt idx="185">
                  <c:v>1.7424338521378506</c:v>
                </c:pt>
                <c:pt idx="186">
                  <c:v>1.7449912275179535</c:v>
                </c:pt>
                <c:pt idx="187">
                  <c:v>1.7475377738562692</c:v>
                </c:pt>
                <c:pt idx="188">
                  <c:v>1.7500734328189818</c:v>
                </c:pt>
                <c:pt idx="189">
                  <c:v>1.7525981462601414</c:v>
                </c:pt>
                <c:pt idx="190">
                  <c:v>1.7551118562238728</c:v>
                </c:pt>
                <c:pt idx="191">
                  <c:v>1.7576145049465899</c:v>
                </c:pt>
                <c:pt idx="192">
                  <c:v>1.7601060348592006</c:v>
                </c:pt>
                <c:pt idx="193">
                  <c:v>1.7625863885893036</c:v>
                </c:pt>
                <c:pt idx="194">
                  <c:v>1.7650555089633897</c:v>
                </c:pt>
                <c:pt idx="195">
                  <c:v>1.7675133390090236</c:v>
                </c:pt>
                <c:pt idx="196">
                  <c:v>1.7699598219570378</c:v>
                </c:pt>
                <c:pt idx="197">
                  <c:v>1.7723949012437024</c:v>
                </c:pt>
                <c:pt idx="198">
                  <c:v>1.774818520512907</c:v>
                </c:pt>
                <c:pt idx="199">
                  <c:v>1.7772306236183233</c:v>
                </c:pt>
                <c:pt idx="200">
                  <c:v>1.7796311546255703</c:v>
                </c:pt>
                <c:pt idx="201">
                  <c:v>1.7820200578143668</c:v>
                </c:pt>
                <c:pt idx="202">
                  <c:v>1.784397277680688</c:v>
                </c:pt>
                <c:pt idx="203">
                  <c:v>1.7867627589389035</c:v>
                </c:pt>
                <c:pt idx="204">
                  <c:v>1.7891164465239162</c:v>
                </c:pt>
                <c:pt idx="205">
                  <c:v>1.7914582855933001</c:v>
                </c:pt>
                <c:pt idx="206">
                  <c:v>1.7937882215294145</c:v>
                </c:pt>
                <c:pt idx="207">
                  <c:v>1.7961061999415351</c:v>
                </c:pt>
                <c:pt idx="208">
                  <c:v>1.7984121666679522</c:v>
                </c:pt>
                <c:pt idx="209">
                  <c:v>1.8007060677780886</c:v>
                </c:pt>
                <c:pt idx="210">
                  <c:v>1.8029878495745848</c:v>
                </c:pt>
                <c:pt idx="211">
                  <c:v>1.8052574585954047</c:v>
                </c:pt>
                <c:pt idx="212">
                  <c:v>1.8075148416159053</c:v>
                </c:pt>
                <c:pt idx="213">
                  <c:v>1.8097599456509221</c:v>
                </c:pt>
                <c:pt idx="214">
                  <c:v>1.8119927179568329</c:v>
                </c:pt>
                <c:pt idx="215">
                  <c:v>1.814213106033624</c:v>
                </c:pt>
                <c:pt idx="216">
                  <c:v>1.8164210576269424</c:v>
                </c:pt>
                <c:pt idx="217">
                  <c:v>1.8186165207301397</c:v>
                </c:pt>
                <c:pt idx="218">
                  <c:v>1.8207994435863135</c:v>
                </c:pt>
                <c:pt idx="219">
                  <c:v>1.8229697746903366</c:v>
                </c:pt>
                <c:pt idx="220">
                  <c:v>1.8251274627908793</c:v>
                </c:pt>
                <c:pt idx="221">
                  <c:v>1.8272724568924241</c:v>
                </c:pt>
                <c:pt idx="222">
                  <c:v>1.8294047062572731</c:v>
                </c:pt>
                <c:pt idx="223">
                  <c:v>1.8315241604075387</c:v>
                </c:pt>
                <c:pt idx="224">
                  <c:v>1.833630769127145</c:v>
                </c:pt>
                <c:pt idx="225">
                  <c:v>1.8357244824637946</c:v>
                </c:pt>
                <c:pt idx="226">
                  <c:v>1.8378052507309508</c:v>
                </c:pt>
                <c:pt idx="227">
                  <c:v>1.8398730245097943</c:v>
                </c:pt>
                <c:pt idx="228">
                  <c:v>1.8419277546511779</c:v>
                </c:pt>
                <c:pt idx="229">
                  <c:v>1.8439693922775762</c:v>
                </c:pt>
                <c:pt idx="230">
                  <c:v>1.8459978887850128</c:v>
                </c:pt>
                <c:pt idx="231">
                  <c:v>1.848013195844997</c:v>
                </c:pt>
                <c:pt idx="232">
                  <c:v>1.8500152654064301</c:v>
                </c:pt>
                <c:pt idx="233">
                  <c:v>1.8520040496975214</c:v>
                </c:pt>
                <c:pt idx="234">
                  <c:v>1.8539795012276841</c:v>
                </c:pt>
                <c:pt idx="235">
                  <c:v>1.8559415727894153</c:v>
                </c:pt>
                <c:pt idx="236">
                  <c:v>1.8578902174601897</c:v>
                </c:pt>
                <c:pt idx="237">
                  <c:v>1.8598253886043179</c:v>
                </c:pt>
                <c:pt idx="238">
                  <c:v>1.8617470398748057</c:v>
                </c:pt>
                <c:pt idx="239">
                  <c:v>1.8636551252152078</c:v>
                </c:pt>
                <c:pt idx="240">
                  <c:v>1.8655495988614548</c:v>
                </c:pt>
                <c:pt idx="241">
                  <c:v>1.8674304153436958</c:v>
                </c:pt>
                <c:pt idx="242">
                  <c:v>1.869297529488108</c:v>
                </c:pt>
                <c:pt idx="243">
                  <c:v>1.8711508964187029</c:v>
                </c:pt>
                <c:pt idx="244">
                  <c:v>1.8729904715591241</c:v>
                </c:pt>
                <c:pt idx="245">
                  <c:v>1.874816210634433</c:v>
                </c:pt>
                <c:pt idx="246">
                  <c:v>1.8766280696728876</c:v>
                </c:pt>
                <c:pt idx="247">
                  <c:v>1.8784260050077011</c:v>
                </c:pt>
                <c:pt idx="248">
                  <c:v>1.8802099732787911</c:v>
                </c:pt>
                <c:pt idx="249">
                  <c:v>1.8819799314345362</c:v>
                </c:pt>
                <c:pt idx="250">
                  <c:v>1.8837358367334909</c:v>
                </c:pt>
                <c:pt idx="251">
                  <c:v>1.8854776467461138</c:v>
                </c:pt>
                <c:pt idx="252">
                  <c:v>1.8872053193564746</c:v>
                </c:pt>
                <c:pt idx="253">
                  <c:v>1.8889188127639422</c:v>
                </c:pt>
                <c:pt idx="254">
                  <c:v>1.890618085484882</c:v>
                </c:pt>
                <c:pt idx="255">
                  <c:v>1.8923030963543226</c:v>
                </c:pt>
                <c:pt idx="256">
                  <c:v>1.8939738045276184</c:v>
                </c:pt>
                <c:pt idx="257">
                  <c:v>1.8956301694820925</c:v>
                </c:pt>
                <c:pt idx="258">
                  <c:v>1.8972721510186858</c:v>
                </c:pt>
                <c:pt idx="259">
                  <c:v>1.8988997092635749</c:v>
                </c:pt>
                <c:pt idx="260">
                  <c:v>1.9005128046697874</c:v>
                </c:pt>
                <c:pt idx="261">
                  <c:v>1.9021113980187985</c:v>
                </c:pt>
                <c:pt idx="262">
                  <c:v>1.9036954504221273</c:v>
                </c:pt>
                <c:pt idx="263">
                  <c:v>1.9052649233229086</c:v>
                </c:pt>
                <c:pt idx="264">
                  <c:v>1.9068197784974563</c:v>
                </c:pt>
                <c:pt idx="265">
                  <c:v>1.9083599780568163</c:v>
                </c:pt>
                <c:pt idx="266">
                  <c:v>1.9098854844482998</c:v>
                </c:pt>
                <c:pt idx="267">
                  <c:v>1.9113962604570174</c:v>
                </c:pt>
                <c:pt idx="268">
                  <c:v>1.9128922692073846</c:v>
                </c:pt>
                <c:pt idx="269">
                  <c:v>1.9143734741646281</c:v>
                </c:pt>
                <c:pt idx="270">
                  <c:v>1.9158398391362599</c:v>
                </c:pt>
                <c:pt idx="271">
                  <c:v>1.9172913282735675</c:v>
                </c:pt>
                <c:pt idx="272">
                  <c:v>1.9187279060730631</c:v>
                </c:pt>
                <c:pt idx="273">
                  <c:v>1.9201495373779349</c:v>
                </c:pt>
                <c:pt idx="274">
                  <c:v>1.9215561873794771</c:v>
                </c:pt>
                <c:pt idx="275">
                  <c:v>1.9229478216185134</c:v>
                </c:pt>
                <c:pt idx="276">
                  <c:v>1.9243244059868043</c:v>
                </c:pt>
                <c:pt idx="277">
                  <c:v>1.925685906728438</c:v>
                </c:pt>
                <c:pt idx="278">
                  <c:v>1.9270322904412114</c:v>
                </c:pt>
                <c:pt idx="279">
                  <c:v>1.9283635240779895</c:v>
                </c:pt>
                <c:pt idx="280">
                  <c:v>1.9296795749480677</c:v>
                </c:pt>
                <c:pt idx="281">
                  <c:v>1.9309804107185029</c:v>
                </c:pt>
                <c:pt idx="282">
                  <c:v>1.9322659994154392</c:v>
                </c:pt>
                <c:pt idx="283">
                  <c:v>1.9335363094254121</c:v>
                </c:pt>
                <c:pt idx="284">
                  <c:v>1.9347913094966533</c:v>
                </c:pt>
                <c:pt idx="285">
                  <c:v>1.936030968740365</c:v>
                </c:pt>
                <c:pt idx="286">
                  <c:v>1.9372552566319907</c:v>
                </c:pt>
                <c:pt idx="287">
                  <c:v>1.9384641430124681</c:v>
                </c:pt>
                <c:pt idx="288">
                  <c:v>1.9396575980894575</c:v>
                </c:pt>
                <c:pt idx="289">
                  <c:v>1.9408355924385805</c:v>
                </c:pt>
                <c:pt idx="290">
                  <c:v>1.94199809700462</c:v>
                </c:pt>
                <c:pt idx="291">
                  <c:v>1.9431450831027162</c:v>
                </c:pt>
                <c:pt idx="292">
                  <c:v>1.9442765224195431</c:v>
                </c:pt>
                <c:pt idx="293">
                  <c:v>1.9453923870144783</c:v>
                </c:pt>
                <c:pt idx="294">
                  <c:v>1.9464926493207528</c:v>
                </c:pt>
                <c:pt idx="295">
                  <c:v>1.9475772821465822</c:v>
                </c:pt>
                <c:pt idx="296">
                  <c:v>1.9486462586762856</c:v>
                </c:pt>
                <c:pt idx="297">
                  <c:v>1.9496995524713971</c:v>
                </c:pt>
                <c:pt idx="298">
                  <c:v>1.950737137471751</c:v>
                </c:pt>
                <c:pt idx="299">
                  <c:v>1.9517589879965582</c:v>
                </c:pt>
                <c:pt idx="300">
                  <c:v>1.9527650787454633</c:v>
                </c:pt>
                <c:pt idx="301">
                  <c:v>1.9537553847995843</c:v>
                </c:pt>
                <c:pt idx="302">
                  <c:v>1.9547298816225565</c:v>
                </c:pt>
                <c:pt idx="303">
                  <c:v>1.9556885450615287</c:v>
                </c:pt>
                <c:pt idx="304">
                  <c:v>1.9566313513481719</c:v>
                </c:pt>
                <c:pt idx="305">
                  <c:v>1.9575582770996527</c:v>
                </c:pt>
                <c:pt idx="306">
                  <c:v>1.9584692993196084</c:v>
                </c:pt>
                <c:pt idx="307">
                  <c:v>1.9593643953990929</c:v>
                </c:pt>
                <c:pt idx="308">
                  <c:v>1.960243543117516</c:v>
                </c:pt>
                <c:pt idx="309">
                  <c:v>1.9611067206435511</c:v>
                </c:pt>
                <c:pt idx="310">
                  <c:v>1.9619539065360563</c:v>
                </c:pt>
                <c:pt idx="311">
                  <c:v>1.9627850797449478</c:v>
                </c:pt>
                <c:pt idx="312">
                  <c:v>1.9636002196120796</c:v>
                </c:pt>
                <c:pt idx="313">
                  <c:v>1.964399305872095</c:v>
                </c:pt>
                <c:pt idx="314">
                  <c:v>1.9651823186532666</c:v>
                </c:pt>
                <c:pt idx="315">
                  <c:v>1.9659492384783226</c:v>
                </c:pt>
                <c:pt idx="316">
                  <c:v>1.9667000462652506</c:v>
                </c:pt>
                <c:pt idx="317">
                  <c:v>1.9674347233280978</c:v>
                </c:pt>
                <c:pt idx="318">
                  <c:v>1.9681532513777282</c:v>
                </c:pt>
                <c:pt idx="319">
                  <c:v>1.9688556125226004</c:v>
                </c:pt>
                <c:pt idx="320">
                  <c:v>1.9695417892694986</c:v>
                </c:pt>
                <c:pt idx="321">
                  <c:v>1.970211764524268</c:v>
                </c:pt>
                <c:pt idx="322">
                  <c:v>1.9708655215925075</c:v>
                </c:pt>
                <c:pt idx="323">
                  <c:v>1.9715030441802854</c:v>
                </c:pt>
                <c:pt idx="324">
                  <c:v>1.9721243163947997</c:v>
                </c:pt>
                <c:pt idx="325">
                  <c:v>1.9727293227450458</c:v>
                </c:pt>
                <c:pt idx="326">
                  <c:v>1.973318048142459</c:v>
                </c:pt>
                <c:pt idx="327">
                  <c:v>1.9738904779015363</c:v>
                </c:pt>
                <c:pt idx="328">
                  <c:v>1.9744465977404557</c:v>
                </c:pt>
                <c:pt idx="329">
                  <c:v>1.9749863937816663</c:v>
                </c:pt>
                <c:pt idx="330">
                  <c:v>1.9755098525524655</c:v>
                </c:pt>
                <c:pt idx="331">
                  <c:v>1.9760169609855527</c:v>
                </c:pt>
                <c:pt idx="332">
                  <c:v>1.9765077064195864</c:v>
                </c:pt>
                <c:pt idx="333">
                  <c:v>1.9769820765997044</c:v>
                </c:pt>
                <c:pt idx="334">
                  <c:v>1.9774400596780273</c:v>
                </c:pt>
                <c:pt idx="335">
                  <c:v>1.9778816442141662</c:v>
                </c:pt>
                <c:pt idx="336">
                  <c:v>1.9783068191756803</c:v>
                </c:pt>
                <c:pt idx="337">
                  <c:v>1.9787155739385556</c:v>
                </c:pt>
                <c:pt idx="338">
                  <c:v>1.979107898287634</c:v>
                </c:pt>
                <c:pt idx="339">
                  <c:v>1.979483782417047</c:v>
                </c:pt>
                <c:pt idx="340">
                  <c:v>1.979843216930613</c:v>
                </c:pt>
                <c:pt idx="341">
                  <c:v>1.9801861928422424</c:v>
                </c:pt>
                <c:pt idx="342">
                  <c:v>1.9805127015763051</c:v>
                </c:pt>
                <c:pt idx="343">
                  <c:v>1.9808227349679883</c:v>
                </c:pt>
                <c:pt idx="344">
                  <c:v>1.9811162852636335</c:v>
                </c:pt>
                <c:pt idx="345">
                  <c:v>1.9813933451210661</c:v>
                </c:pt>
                <c:pt idx="346">
                  <c:v>1.9816539076098989</c:v>
                </c:pt>
                <c:pt idx="347">
                  <c:v>1.9818979662118208</c:v>
                </c:pt>
                <c:pt idx="348">
                  <c:v>1.9821255148208685</c:v>
                </c:pt>
                <c:pt idx="349">
                  <c:v>1.9823365477436774</c:v>
                </c:pt>
                <c:pt idx="350">
                  <c:v>1.9825310596997259</c:v>
                </c:pt>
                <c:pt idx="351">
                  <c:v>1.9827090458215526</c:v>
                </c:pt>
                <c:pt idx="352">
                  <c:v>1.9828705016549615</c:v>
                </c:pt>
                <c:pt idx="353">
                  <c:v>1.9830154231591977</c:v>
                </c:pt>
                <c:pt idx="354">
                  <c:v>1.9831438067071283</c:v>
                </c:pt>
                <c:pt idx="355">
                  <c:v>1.9832556490853912</c:v>
                </c:pt>
                <c:pt idx="356">
                  <c:v>1.9833509474945266</c:v>
                </c:pt>
                <c:pt idx="357">
                  <c:v>1.9834296995490861</c:v>
                </c:pt>
                <c:pt idx="358">
                  <c:v>1.9834919032777514</c:v>
                </c:pt>
                <c:pt idx="359">
                  <c:v>1.9835375571233973</c:v>
                </c:pt>
                <c:pt idx="360">
                  <c:v>1.9835666599431707</c:v>
                </c:pt>
                <c:pt idx="361">
                  <c:v>1.9835792110085293</c:v>
                </c:pt>
                <c:pt idx="362">
                  <c:v>1.9835792110085293</c:v>
                </c:pt>
                <c:pt idx="363">
                  <c:v>1.9835792110085293</c:v>
                </c:pt>
                <c:pt idx="364">
                  <c:v>1.9835792110085293</c:v>
                </c:pt>
                <c:pt idx="365">
                  <c:v>1.9835792110085293</c:v>
                </c:pt>
                <c:pt idx="366">
                  <c:v>1.9835792110085293</c:v>
                </c:pt>
                <c:pt idx="367">
                  <c:v>1.9835792110085293</c:v>
                </c:pt>
                <c:pt idx="368">
                  <c:v>1.9835792110085293</c:v>
                </c:pt>
                <c:pt idx="369">
                  <c:v>1.9835792110085293</c:v>
                </c:pt>
                <c:pt idx="370">
                  <c:v>1.9835792110085293</c:v>
                </c:pt>
                <c:pt idx="371">
                  <c:v>1.9835792110085293</c:v>
                </c:pt>
                <c:pt idx="372">
                  <c:v>1.9835792110085293</c:v>
                </c:pt>
                <c:pt idx="373">
                  <c:v>1.9835792110085293</c:v>
                </c:pt>
                <c:pt idx="374">
                  <c:v>1.9835792110085293</c:v>
                </c:pt>
                <c:pt idx="375">
                  <c:v>1.9835792110085293</c:v>
                </c:pt>
                <c:pt idx="376">
                  <c:v>1.9835792110085293</c:v>
                </c:pt>
                <c:pt idx="377">
                  <c:v>1.9835792110085293</c:v>
                </c:pt>
                <c:pt idx="378">
                  <c:v>1.9835792110085293</c:v>
                </c:pt>
                <c:pt idx="379">
                  <c:v>1.9835792110085293</c:v>
                </c:pt>
                <c:pt idx="380">
                  <c:v>1.9835792110085293</c:v>
                </c:pt>
                <c:pt idx="381">
                  <c:v>1.9835792110085293</c:v>
                </c:pt>
                <c:pt idx="382">
                  <c:v>1.9835792110085293</c:v>
                </c:pt>
                <c:pt idx="383">
                  <c:v>1.9835792110085293</c:v>
                </c:pt>
                <c:pt idx="384">
                  <c:v>1.9835792110085293</c:v>
                </c:pt>
                <c:pt idx="385">
                  <c:v>1.9835792110085293</c:v>
                </c:pt>
                <c:pt idx="386">
                  <c:v>1.9835792110085293</c:v>
                </c:pt>
                <c:pt idx="387">
                  <c:v>1.9835792110085293</c:v>
                </c:pt>
                <c:pt idx="388">
                  <c:v>1.9835792110085293</c:v>
                </c:pt>
                <c:pt idx="389">
                  <c:v>1.9835792110085293</c:v>
                </c:pt>
                <c:pt idx="390">
                  <c:v>1.9835792110085293</c:v>
                </c:pt>
                <c:pt idx="391">
                  <c:v>1.9835792110085293</c:v>
                </c:pt>
                <c:pt idx="392">
                  <c:v>1.9835792110085293</c:v>
                </c:pt>
                <c:pt idx="393">
                  <c:v>1.9835792110085293</c:v>
                </c:pt>
                <c:pt idx="394">
                  <c:v>1.9835792110085293</c:v>
                </c:pt>
                <c:pt idx="395">
                  <c:v>1.9835792110085293</c:v>
                </c:pt>
                <c:pt idx="396">
                  <c:v>1.9835792110085293</c:v>
                </c:pt>
                <c:pt idx="397">
                  <c:v>1.9835792110085293</c:v>
                </c:pt>
                <c:pt idx="398">
                  <c:v>1.9835792110085293</c:v>
                </c:pt>
                <c:pt idx="399">
                  <c:v>1.9835792110085293</c:v>
                </c:pt>
                <c:pt idx="400">
                  <c:v>1.9835792110085293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1EA-483C-AD28-6B8CE90C13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9949928"/>
        <c:axId val="679950256"/>
      </c:scatterChart>
      <c:valAx>
        <c:axId val="679949928"/>
        <c:scaling>
          <c:orientation val="minMax"/>
          <c:max val="90"/>
          <c:min val="4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 i="0">
                    <a:solidFill>
                      <a:schemeClr val="accent1"/>
                    </a:solidFill>
                  </a:rPr>
                  <a:t>Crown rump length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in"/>
        <c:minorTickMark val="out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79950256"/>
        <c:crossesAt val="0"/>
        <c:crossBetween val="midCat"/>
        <c:majorUnit val="5"/>
        <c:minorUnit val="1"/>
      </c:valAx>
      <c:valAx>
        <c:axId val="679950256"/>
        <c:scaling>
          <c:orientation val="minMax"/>
          <c:max val="4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accent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Nuchal translucency (mm)</a:t>
                </a:r>
              </a:p>
            </c:rich>
          </c:tx>
          <c:layout>
            <c:manualLayout>
              <c:xMode val="edge"/>
              <c:yMode val="edge"/>
              <c:x val="4.2602919878144191E-3"/>
              <c:y val="0.182418072740907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out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9949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228594</xdr:colOff>
      <xdr:row>3</xdr:row>
      <xdr:rowOff>63500</xdr:rowOff>
    </xdr:from>
    <xdr:to>
      <xdr:col>26</xdr:col>
      <xdr:colOff>202700</xdr:colOff>
      <xdr:row>27</xdr:row>
      <xdr:rowOff>14283</xdr:rowOff>
    </xdr:to>
    <xdr:grpSp>
      <xdr:nvGrpSpPr>
        <xdr:cNvPr id="25" name="Group 24">
          <a:extLst>
            <a:ext uri="{FF2B5EF4-FFF2-40B4-BE49-F238E27FC236}">
              <a16:creationId xmlns:a16="http://schemas.microsoft.com/office/drawing/2014/main" id="{65E0E425-7E8A-4236-8ACD-B32CDDEFE8A9}"/>
            </a:ext>
          </a:extLst>
        </xdr:cNvPr>
        <xdr:cNvGrpSpPr>
          <a:grpSpLocks noChangeAspect="1"/>
        </xdr:cNvGrpSpPr>
      </xdr:nvGrpSpPr>
      <xdr:grpSpPr bwMode="auto">
        <a:xfrm>
          <a:off x="4502938" y="658813"/>
          <a:ext cx="4641356" cy="4522783"/>
          <a:chOff x="2097" y="409"/>
          <a:chExt cx="2231" cy="2010"/>
        </a:xfrm>
      </xdr:grpSpPr>
      <xdr:sp macro="" textlink="">
        <xdr:nvSpPr>
          <xdr:cNvPr id="26" name="Rectangle 25">
            <a:extLst>
              <a:ext uri="{FF2B5EF4-FFF2-40B4-BE49-F238E27FC236}">
                <a16:creationId xmlns:a16="http://schemas.microsoft.com/office/drawing/2014/main" id="{142DED99-7002-4AB9-A735-E128A5139498}"/>
              </a:ext>
            </a:extLst>
          </xdr:cNvPr>
          <xdr:cNvSpPr>
            <a:spLocks noChangeArrowheads="1"/>
          </xdr:cNvSpPr>
        </xdr:nvSpPr>
        <xdr:spPr bwMode="auto">
          <a:xfrm>
            <a:off x="2097" y="2311"/>
            <a:ext cx="84" cy="10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900" b="0" i="0" u="none" strike="noStrike" cap="none" normalizeH="0" baseline="0">
                <a:ln>
                  <a:noFill/>
                </a:ln>
                <a:solidFill>
                  <a:srgbClr val="FF0000"/>
                </a:solidFill>
                <a:effectLst/>
                <a:latin typeface="Arial" panose="020B0604020202020204" pitchFamily="34" charset="0"/>
              </a:rPr>
              <a:t>+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27" name="Rectangle 26">
            <a:extLst>
              <a:ext uri="{FF2B5EF4-FFF2-40B4-BE49-F238E27FC236}">
                <a16:creationId xmlns:a16="http://schemas.microsoft.com/office/drawing/2014/main" id="{263D7951-746F-4F9A-A74F-AD0C70193E6C}"/>
              </a:ext>
            </a:extLst>
          </xdr:cNvPr>
          <xdr:cNvSpPr>
            <a:spLocks noChangeArrowheads="1"/>
          </xdr:cNvSpPr>
        </xdr:nvSpPr>
        <xdr:spPr bwMode="auto">
          <a:xfrm>
            <a:off x="4244" y="409"/>
            <a:ext cx="84" cy="10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900" b="0" i="0" u="none" strike="noStrike" cap="none" normalizeH="0" baseline="0">
                <a:ln>
                  <a:noFill/>
                </a:ln>
                <a:solidFill>
                  <a:srgbClr val="FF0000"/>
                </a:solidFill>
                <a:effectLst/>
                <a:latin typeface="Arial" panose="020B0604020202020204" pitchFamily="34" charset="0"/>
              </a:rPr>
              <a:t>+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28" name="Freeform 13">
            <a:extLst>
              <a:ext uri="{FF2B5EF4-FFF2-40B4-BE49-F238E27FC236}">
                <a16:creationId xmlns:a16="http://schemas.microsoft.com/office/drawing/2014/main" id="{F90FE5A0-CA55-4D93-BBE2-36A9447ADDEB}"/>
              </a:ext>
            </a:extLst>
          </xdr:cNvPr>
          <xdr:cNvSpPr>
            <a:spLocks/>
          </xdr:cNvSpPr>
        </xdr:nvSpPr>
        <xdr:spPr bwMode="auto">
          <a:xfrm>
            <a:off x="2350" y="1266"/>
            <a:ext cx="1720" cy="593"/>
          </a:xfrm>
          <a:custGeom>
            <a:avLst/>
            <a:gdLst>
              <a:gd name="T0" fmla="*/ 52 w 1720"/>
              <a:gd name="T1" fmla="*/ 574 h 593"/>
              <a:gd name="T2" fmla="*/ 108 w 1720"/>
              <a:gd name="T3" fmla="*/ 555 h 593"/>
              <a:gd name="T4" fmla="*/ 165 w 1720"/>
              <a:gd name="T5" fmla="*/ 541 h 593"/>
              <a:gd name="T6" fmla="*/ 221 w 1720"/>
              <a:gd name="T7" fmla="*/ 522 h 593"/>
              <a:gd name="T8" fmla="*/ 278 w 1720"/>
              <a:gd name="T9" fmla="*/ 503 h 593"/>
              <a:gd name="T10" fmla="*/ 334 w 1720"/>
              <a:gd name="T11" fmla="*/ 485 h 593"/>
              <a:gd name="T12" fmla="*/ 390 w 1720"/>
              <a:gd name="T13" fmla="*/ 466 h 593"/>
              <a:gd name="T14" fmla="*/ 442 w 1720"/>
              <a:gd name="T15" fmla="*/ 452 h 593"/>
              <a:gd name="T16" fmla="*/ 498 w 1720"/>
              <a:gd name="T17" fmla="*/ 433 h 593"/>
              <a:gd name="T18" fmla="*/ 555 w 1720"/>
              <a:gd name="T19" fmla="*/ 419 h 593"/>
              <a:gd name="T20" fmla="*/ 611 w 1720"/>
              <a:gd name="T21" fmla="*/ 400 h 593"/>
              <a:gd name="T22" fmla="*/ 668 w 1720"/>
              <a:gd name="T23" fmla="*/ 386 h 593"/>
              <a:gd name="T24" fmla="*/ 724 w 1720"/>
              <a:gd name="T25" fmla="*/ 372 h 593"/>
              <a:gd name="T26" fmla="*/ 780 w 1720"/>
              <a:gd name="T27" fmla="*/ 358 h 593"/>
              <a:gd name="T28" fmla="*/ 837 w 1720"/>
              <a:gd name="T29" fmla="*/ 343 h 593"/>
              <a:gd name="T30" fmla="*/ 893 w 1720"/>
              <a:gd name="T31" fmla="*/ 329 h 593"/>
              <a:gd name="T32" fmla="*/ 945 w 1720"/>
              <a:gd name="T33" fmla="*/ 320 h 593"/>
              <a:gd name="T34" fmla="*/ 1001 w 1720"/>
              <a:gd name="T35" fmla="*/ 311 h 593"/>
              <a:gd name="T36" fmla="*/ 1058 w 1720"/>
              <a:gd name="T37" fmla="*/ 296 h 593"/>
              <a:gd name="T38" fmla="*/ 1114 w 1720"/>
              <a:gd name="T39" fmla="*/ 292 h 593"/>
              <a:gd name="T40" fmla="*/ 1170 w 1720"/>
              <a:gd name="T41" fmla="*/ 282 h 593"/>
              <a:gd name="T42" fmla="*/ 1227 w 1720"/>
              <a:gd name="T43" fmla="*/ 273 h 593"/>
              <a:gd name="T44" fmla="*/ 1283 w 1720"/>
              <a:gd name="T45" fmla="*/ 268 h 593"/>
              <a:gd name="T46" fmla="*/ 1340 w 1720"/>
              <a:gd name="T47" fmla="*/ 263 h 593"/>
              <a:gd name="T48" fmla="*/ 1396 w 1720"/>
              <a:gd name="T49" fmla="*/ 259 h 593"/>
              <a:gd name="T50" fmla="*/ 1452 w 1720"/>
              <a:gd name="T51" fmla="*/ 259 h 593"/>
              <a:gd name="T52" fmla="*/ 1504 w 1720"/>
              <a:gd name="T53" fmla="*/ 254 h 593"/>
              <a:gd name="T54" fmla="*/ 1561 w 1720"/>
              <a:gd name="T55" fmla="*/ 254 h 593"/>
              <a:gd name="T56" fmla="*/ 1617 w 1720"/>
              <a:gd name="T57" fmla="*/ 254 h 593"/>
              <a:gd name="T58" fmla="*/ 1673 w 1720"/>
              <a:gd name="T59" fmla="*/ 254 h 593"/>
              <a:gd name="T60" fmla="*/ 1716 w 1720"/>
              <a:gd name="T61" fmla="*/ 5 h 593"/>
              <a:gd name="T62" fmla="*/ 1659 w 1720"/>
              <a:gd name="T63" fmla="*/ 0 h 593"/>
              <a:gd name="T64" fmla="*/ 1603 w 1720"/>
              <a:gd name="T65" fmla="*/ 0 h 593"/>
              <a:gd name="T66" fmla="*/ 1551 w 1720"/>
              <a:gd name="T67" fmla="*/ 0 h 593"/>
              <a:gd name="T68" fmla="*/ 1495 w 1720"/>
              <a:gd name="T69" fmla="*/ 5 h 593"/>
              <a:gd name="T70" fmla="*/ 1438 w 1720"/>
              <a:gd name="T71" fmla="*/ 5 h 593"/>
              <a:gd name="T72" fmla="*/ 1382 w 1720"/>
              <a:gd name="T73" fmla="*/ 9 h 593"/>
              <a:gd name="T74" fmla="*/ 1326 w 1720"/>
              <a:gd name="T75" fmla="*/ 14 h 593"/>
              <a:gd name="T76" fmla="*/ 1269 w 1720"/>
              <a:gd name="T77" fmla="*/ 19 h 593"/>
              <a:gd name="T78" fmla="*/ 1213 w 1720"/>
              <a:gd name="T79" fmla="*/ 28 h 593"/>
              <a:gd name="T80" fmla="*/ 1156 w 1720"/>
              <a:gd name="T81" fmla="*/ 38 h 593"/>
              <a:gd name="T82" fmla="*/ 1100 w 1720"/>
              <a:gd name="T83" fmla="*/ 47 h 593"/>
              <a:gd name="T84" fmla="*/ 1048 w 1720"/>
              <a:gd name="T85" fmla="*/ 61 h 593"/>
              <a:gd name="T86" fmla="*/ 992 w 1720"/>
              <a:gd name="T87" fmla="*/ 71 h 593"/>
              <a:gd name="T88" fmla="*/ 936 w 1720"/>
              <a:gd name="T89" fmla="*/ 85 h 593"/>
              <a:gd name="T90" fmla="*/ 879 w 1720"/>
              <a:gd name="T91" fmla="*/ 103 h 593"/>
              <a:gd name="T92" fmla="*/ 823 w 1720"/>
              <a:gd name="T93" fmla="*/ 118 h 593"/>
              <a:gd name="T94" fmla="*/ 766 w 1720"/>
              <a:gd name="T95" fmla="*/ 136 h 593"/>
              <a:gd name="T96" fmla="*/ 710 w 1720"/>
              <a:gd name="T97" fmla="*/ 155 h 593"/>
              <a:gd name="T98" fmla="*/ 654 w 1720"/>
              <a:gd name="T99" fmla="*/ 174 h 593"/>
              <a:gd name="T100" fmla="*/ 597 w 1720"/>
              <a:gd name="T101" fmla="*/ 193 h 593"/>
              <a:gd name="T102" fmla="*/ 545 w 1720"/>
              <a:gd name="T103" fmla="*/ 212 h 593"/>
              <a:gd name="T104" fmla="*/ 489 w 1720"/>
              <a:gd name="T105" fmla="*/ 231 h 593"/>
              <a:gd name="T106" fmla="*/ 433 w 1720"/>
              <a:gd name="T107" fmla="*/ 254 h 593"/>
              <a:gd name="T108" fmla="*/ 376 w 1720"/>
              <a:gd name="T109" fmla="*/ 278 h 593"/>
              <a:gd name="T110" fmla="*/ 320 w 1720"/>
              <a:gd name="T111" fmla="*/ 296 h 593"/>
              <a:gd name="T112" fmla="*/ 263 w 1720"/>
              <a:gd name="T113" fmla="*/ 320 h 593"/>
              <a:gd name="T114" fmla="*/ 207 w 1720"/>
              <a:gd name="T115" fmla="*/ 343 h 593"/>
              <a:gd name="T116" fmla="*/ 151 w 1720"/>
              <a:gd name="T117" fmla="*/ 367 h 593"/>
              <a:gd name="T118" fmla="*/ 94 w 1720"/>
              <a:gd name="T119" fmla="*/ 386 h 593"/>
              <a:gd name="T120" fmla="*/ 38 w 1720"/>
              <a:gd name="T121" fmla="*/ 409 h 5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1720" h="593">
                <a:moveTo>
                  <a:pt x="0" y="593"/>
                </a:moveTo>
                <a:lnTo>
                  <a:pt x="5" y="593"/>
                </a:lnTo>
                <a:lnTo>
                  <a:pt x="10" y="588"/>
                </a:lnTo>
                <a:lnTo>
                  <a:pt x="14" y="588"/>
                </a:lnTo>
                <a:lnTo>
                  <a:pt x="19" y="588"/>
                </a:lnTo>
                <a:lnTo>
                  <a:pt x="24" y="583"/>
                </a:lnTo>
                <a:lnTo>
                  <a:pt x="29" y="583"/>
                </a:lnTo>
                <a:lnTo>
                  <a:pt x="33" y="583"/>
                </a:lnTo>
                <a:lnTo>
                  <a:pt x="38" y="583"/>
                </a:lnTo>
                <a:lnTo>
                  <a:pt x="38" y="579"/>
                </a:lnTo>
                <a:lnTo>
                  <a:pt x="43" y="579"/>
                </a:lnTo>
                <a:lnTo>
                  <a:pt x="47" y="579"/>
                </a:lnTo>
                <a:lnTo>
                  <a:pt x="52" y="574"/>
                </a:lnTo>
                <a:lnTo>
                  <a:pt x="57" y="574"/>
                </a:lnTo>
                <a:lnTo>
                  <a:pt x="61" y="574"/>
                </a:lnTo>
                <a:lnTo>
                  <a:pt x="66" y="569"/>
                </a:lnTo>
                <a:lnTo>
                  <a:pt x="71" y="569"/>
                </a:lnTo>
                <a:lnTo>
                  <a:pt x="76" y="569"/>
                </a:lnTo>
                <a:lnTo>
                  <a:pt x="80" y="569"/>
                </a:lnTo>
                <a:lnTo>
                  <a:pt x="85" y="565"/>
                </a:lnTo>
                <a:lnTo>
                  <a:pt x="90" y="565"/>
                </a:lnTo>
                <a:lnTo>
                  <a:pt x="90" y="565"/>
                </a:lnTo>
                <a:lnTo>
                  <a:pt x="94" y="560"/>
                </a:lnTo>
                <a:lnTo>
                  <a:pt x="99" y="560"/>
                </a:lnTo>
                <a:lnTo>
                  <a:pt x="104" y="560"/>
                </a:lnTo>
                <a:lnTo>
                  <a:pt x="108" y="555"/>
                </a:lnTo>
                <a:lnTo>
                  <a:pt x="113" y="555"/>
                </a:lnTo>
                <a:lnTo>
                  <a:pt x="118" y="555"/>
                </a:lnTo>
                <a:lnTo>
                  <a:pt x="123" y="555"/>
                </a:lnTo>
                <a:lnTo>
                  <a:pt x="127" y="551"/>
                </a:lnTo>
                <a:lnTo>
                  <a:pt x="132" y="551"/>
                </a:lnTo>
                <a:lnTo>
                  <a:pt x="137" y="551"/>
                </a:lnTo>
                <a:lnTo>
                  <a:pt x="141" y="546"/>
                </a:lnTo>
                <a:lnTo>
                  <a:pt x="141" y="546"/>
                </a:lnTo>
                <a:lnTo>
                  <a:pt x="146" y="546"/>
                </a:lnTo>
                <a:lnTo>
                  <a:pt x="151" y="546"/>
                </a:lnTo>
                <a:lnTo>
                  <a:pt x="155" y="541"/>
                </a:lnTo>
                <a:lnTo>
                  <a:pt x="160" y="541"/>
                </a:lnTo>
                <a:lnTo>
                  <a:pt x="165" y="541"/>
                </a:lnTo>
                <a:lnTo>
                  <a:pt x="170" y="536"/>
                </a:lnTo>
                <a:lnTo>
                  <a:pt x="174" y="536"/>
                </a:lnTo>
                <a:lnTo>
                  <a:pt x="179" y="536"/>
                </a:lnTo>
                <a:lnTo>
                  <a:pt x="184" y="532"/>
                </a:lnTo>
                <a:lnTo>
                  <a:pt x="188" y="532"/>
                </a:lnTo>
                <a:lnTo>
                  <a:pt x="193" y="532"/>
                </a:lnTo>
                <a:lnTo>
                  <a:pt x="193" y="532"/>
                </a:lnTo>
                <a:lnTo>
                  <a:pt x="198" y="527"/>
                </a:lnTo>
                <a:lnTo>
                  <a:pt x="202" y="527"/>
                </a:lnTo>
                <a:lnTo>
                  <a:pt x="207" y="527"/>
                </a:lnTo>
                <a:lnTo>
                  <a:pt x="212" y="522"/>
                </a:lnTo>
                <a:lnTo>
                  <a:pt x="216" y="522"/>
                </a:lnTo>
                <a:lnTo>
                  <a:pt x="221" y="522"/>
                </a:lnTo>
                <a:lnTo>
                  <a:pt x="226" y="518"/>
                </a:lnTo>
                <a:lnTo>
                  <a:pt x="231" y="518"/>
                </a:lnTo>
                <a:lnTo>
                  <a:pt x="235" y="518"/>
                </a:lnTo>
                <a:lnTo>
                  <a:pt x="240" y="518"/>
                </a:lnTo>
                <a:lnTo>
                  <a:pt x="240" y="513"/>
                </a:lnTo>
                <a:lnTo>
                  <a:pt x="245" y="513"/>
                </a:lnTo>
                <a:lnTo>
                  <a:pt x="249" y="513"/>
                </a:lnTo>
                <a:lnTo>
                  <a:pt x="254" y="508"/>
                </a:lnTo>
                <a:lnTo>
                  <a:pt x="259" y="508"/>
                </a:lnTo>
                <a:lnTo>
                  <a:pt x="263" y="508"/>
                </a:lnTo>
                <a:lnTo>
                  <a:pt x="268" y="508"/>
                </a:lnTo>
                <a:lnTo>
                  <a:pt x="273" y="503"/>
                </a:lnTo>
                <a:lnTo>
                  <a:pt x="278" y="503"/>
                </a:lnTo>
                <a:lnTo>
                  <a:pt x="282" y="503"/>
                </a:lnTo>
                <a:lnTo>
                  <a:pt x="287" y="499"/>
                </a:lnTo>
                <a:lnTo>
                  <a:pt x="292" y="499"/>
                </a:lnTo>
                <a:lnTo>
                  <a:pt x="292" y="499"/>
                </a:lnTo>
                <a:lnTo>
                  <a:pt x="296" y="494"/>
                </a:lnTo>
                <a:lnTo>
                  <a:pt x="301" y="494"/>
                </a:lnTo>
                <a:lnTo>
                  <a:pt x="306" y="494"/>
                </a:lnTo>
                <a:lnTo>
                  <a:pt x="310" y="494"/>
                </a:lnTo>
                <a:lnTo>
                  <a:pt x="315" y="489"/>
                </a:lnTo>
                <a:lnTo>
                  <a:pt x="320" y="489"/>
                </a:lnTo>
                <a:lnTo>
                  <a:pt x="325" y="489"/>
                </a:lnTo>
                <a:lnTo>
                  <a:pt x="329" y="485"/>
                </a:lnTo>
                <a:lnTo>
                  <a:pt x="334" y="485"/>
                </a:lnTo>
                <a:lnTo>
                  <a:pt x="339" y="485"/>
                </a:lnTo>
                <a:lnTo>
                  <a:pt x="343" y="485"/>
                </a:lnTo>
                <a:lnTo>
                  <a:pt x="343" y="480"/>
                </a:lnTo>
                <a:lnTo>
                  <a:pt x="348" y="480"/>
                </a:lnTo>
                <a:lnTo>
                  <a:pt x="353" y="480"/>
                </a:lnTo>
                <a:lnTo>
                  <a:pt x="357" y="475"/>
                </a:lnTo>
                <a:lnTo>
                  <a:pt x="362" y="475"/>
                </a:lnTo>
                <a:lnTo>
                  <a:pt x="367" y="475"/>
                </a:lnTo>
                <a:lnTo>
                  <a:pt x="372" y="475"/>
                </a:lnTo>
                <a:lnTo>
                  <a:pt x="376" y="471"/>
                </a:lnTo>
                <a:lnTo>
                  <a:pt x="381" y="471"/>
                </a:lnTo>
                <a:lnTo>
                  <a:pt x="386" y="471"/>
                </a:lnTo>
                <a:lnTo>
                  <a:pt x="390" y="466"/>
                </a:lnTo>
                <a:lnTo>
                  <a:pt x="390" y="466"/>
                </a:lnTo>
                <a:lnTo>
                  <a:pt x="395" y="466"/>
                </a:lnTo>
                <a:lnTo>
                  <a:pt x="400" y="466"/>
                </a:lnTo>
                <a:lnTo>
                  <a:pt x="404" y="461"/>
                </a:lnTo>
                <a:lnTo>
                  <a:pt x="409" y="461"/>
                </a:lnTo>
                <a:lnTo>
                  <a:pt x="414" y="461"/>
                </a:lnTo>
                <a:lnTo>
                  <a:pt x="419" y="456"/>
                </a:lnTo>
                <a:lnTo>
                  <a:pt x="423" y="456"/>
                </a:lnTo>
                <a:lnTo>
                  <a:pt x="428" y="456"/>
                </a:lnTo>
                <a:lnTo>
                  <a:pt x="433" y="456"/>
                </a:lnTo>
                <a:lnTo>
                  <a:pt x="437" y="452"/>
                </a:lnTo>
                <a:lnTo>
                  <a:pt x="442" y="452"/>
                </a:lnTo>
                <a:lnTo>
                  <a:pt x="442" y="452"/>
                </a:lnTo>
                <a:lnTo>
                  <a:pt x="447" y="452"/>
                </a:lnTo>
                <a:lnTo>
                  <a:pt x="451" y="447"/>
                </a:lnTo>
                <a:lnTo>
                  <a:pt x="456" y="447"/>
                </a:lnTo>
                <a:lnTo>
                  <a:pt x="461" y="447"/>
                </a:lnTo>
                <a:lnTo>
                  <a:pt x="466" y="442"/>
                </a:lnTo>
                <a:lnTo>
                  <a:pt x="470" y="442"/>
                </a:lnTo>
                <a:lnTo>
                  <a:pt x="475" y="442"/>
                </a:lnTo>
                <a:lnTo>
                  <a:pt x="480" y="442"/>
                </a:lnTo>
                <a:lnTo>
                  <a:pt x="484" y="438"/>
                </a:lnTo>
                <a:lnTo>
                  <a:pt x="489" y="438"/>
                </a:lnTo>
                <a:lnTo>
                  <a:pt x="494" y="438"/>
                </a:lnTo>
                <a:lnTo>
                  <a:pt x="494" y="438"/>
                </a:lnTo>
                <a:lnTo>
                  <a:pt x="498" y="433"/>
                </a:lnTo>
                <a:lnTo>
                  <a:pt x="503" y="433"/>
                </a:lnTo>
                <a:lnTo>
                  <a:pt x="508" y="433"/>
                </a:lnTo>
                <a:lnTo>
                  <a:pt x="513" y="428"/>
                </a:lnTo>
                <a:lnTo>
                  <a:pt x="517" y="428"/>
                </a:lnTo>
                <a:lnTo>
                  <a:pt x="522" y="428"/>
                </a:lnTo>
                <a:lnTo>
                  <a:pt x="527" y="428"/>
                </a:lnTo>
                <a:lnTo>
                  <a:pt x="531" y="423"/>
                </a:lnTo>
                <a:lnTo>
                  <a:pt x="536" y="423"/>
                </a:lnTo>
                <a:lnTo>
                  <a:pt x="541" y="423"/>
                </a:lnTo>
                <a:lnTo>
                  <a:pt x="545" y="423"/>
                </a:lnTo>
                <a:lnTo>
                  <a:pt x="545" y="419"/>
                </a:lnTo>
                <a:lnTo>
                  <a:pt x="550" y="419"/>
                </a:lnTo>
                <a:lnTo>
                  <a:pt x="555" y="419"/>
                </a:lnTo>
                <a:lnTo>
                  <a:pt x="560" y="419"/>
                </a:lnTo>
                <a:lnTo>
                  <a:pt x="564" y="414"/>
                </a:lnTo>
                <a:lnTo>
                  <a:pt x="569" y="414"/>
                </a:lnTo>
                <a:lnTo>
                  <a:pt x="574" y="414"/>
                </a:lnTo>
                <a:lnTo>
                  <a:pt x="578" y="409"/>
                </a:lnTo>
                <a:lnTo>
                  <a:pt x="583" y="409"/>
                </a:lnTo>
                <a:lnTo>
                  <a:pt x="588" y="409"/>
                </a:lnTo>
                <a:lnTo>
                  <a:pt x="592" y="409"/>
                </a:lnTo>
                <a:lnTo>
                  <a:pt x="592" y="405"/>
                </a:lnTo>
                <a:lnTo>
                  <a:pt x="597" y="405"/>
                </a:lnTo>
                <a:lnTo>
                  <a:pt x="602" y="405"/>
                </a:lnTo>
                <a:lnTo>
                  <a:pt x="607" y="405"/>
                </a:lnTo>
                <a:lnTo>
                  <a:pt x="611" y="400"/>
                </a:lnTo>
                <a:lnTo>
                  <a:pt x="616" y="400"/>
                </a:lnTo>
                <a:lnTo>
                  <a:pt x="621" y="400"/>
                </a:lnTo>
                <a:lnTo>
                  <a:pt x="625" y="400"/>
                </a:lnTo>
                <a:lnTo>
                  <a:pt x="630" y="395"/>
                </a:lnTo>
                <a:lnTo>
                  <a:pt x="635" y="395"/>
                </a:lnTo>
                <a:lnTo>
                  <a:pt x="639" y="395"/>
                </a:lnTo>
                <a:lnTo>
                  <a:pt x="644" y="395"/>
                </a:lnTo>
                <a:lnTo>
                  <a:pt x="644" y="391"/>
                </a:lnTo>
                <a:lnTo>
                  <a:pt x="649" y="391"/>
                </a:lnTo>
                <a:lnTo>
                  <a:pt x="654" y="391"/>
                </a:lnTo>
                <a:lnTo>
                  <a:pt x="658" y="391"/>
                </a:lnTo>
                <a:lnTo>
                  <a:pt x="663" y="386"/>
                </a:lnTo>
                <a:lnTo>
                  <a:pt x="668" y="386"/>
                </a:lnTo>
                <a:lnTo>
                  <a:pt x="672" y="386"/>
                </a:lnTo>
                <a:lnTo>
                  <a:pt x="677" y="386"/>
                </a:lnTo>
                <a:lnTo>
                  <a:pt x="682" y="381"/>
                </a:lnTo>
                <a:lnTo>
                  <a:pt x="686" y="381"/>
                </a:lnTo>
                <a:lnTo>
                  <a:pt x="691" y="381"/>
                </a:lnTo>
                <a:lnTo>
                  <a:pt x="696" y="381"/>
                </a:lnTo>
                <a:lnTo>
                  <a:pt x="696" y="376"/>
                </a:lnTo>
                <a:lnTo>
                  <a:pt x="701" y="376"/>
                </a:lnTo>
                <a:lnTo>
                  <a:pt x="705" y="376"/>
                </a:lnTo>
                <a:lnTo>
                  <a:pt x="710" y="376"/>
                </a:lnTo>
                <a:lnTo>
                  <a:pt x="715" y="372"/>
                </a:lnTo>
                <a:lnTo>
                  <a:pt x="719" y="372"/>
                </a:lnTo>
                <a:lnTo>
                  <a:pt x="724" y="372"/>
                </a:lnTo>
                <a:lnTo>
                  <a:pt x="729" y="372"/>
                </a:lnTo>
                <a:lnTo>
                  <a:pt x="733" y="372"/>
                </a:lnTo>
                <a:lnTo>
                  <a:pt x="738" y="367"/>
                </a:lnTo>
                <a:lnTo>
                  <a:pt x="743" y="367"/>
                </a:lnTo>
                <a:lnTo>
                  <a:pt x="748" y="367"/>
                </a:lnTo>
                <a:lnTo>
                  <a:pt x="748" y="367"/>
                </a:lnTo>
                <a:lnTo>
                  <a:pt x="752" y="362"/>
                </a:lnTo>
                <a:lnTo>
                  <a:pt x="757" y="362"/>
                </a:lnTo>
                <a:lnTo>
                  <a:pt x="762" y="362"/>
                </a:lnTo>
                <a:lnTo>
                  <a:pt x="766" y="362"/>
                </a:lnTo>
                <a:lnTo>
                  <a:pt x="771" y="358"/>
                </a:lnTo>
                <a:lnTo>
                  <a:pt x="776" y="358"/>
                </a:lnTo>
                <a:lnTo>
                  <a:pt x="780" y="358"/>
                </a:lnTo>
                <a:lnTo>
                  <a:pt x="785" y="358"/>
                </a:lnTo>
                <a:lnTo>
                  <a:pt x="790" y="358"/>
                </a:lnTo>
                <a:lnTo>
                  <a:pt x="795" y="353"/>
                </a:lnTo>
                <a:lnTo>
                  <a:pt x="795" y="353"/>
                </a:lnTo>
                <a:lnTo>
                  <a:pt x="799" y="353"/>
                </a:lnTo>
                <a:lnTo>
                  <a:pt x="804" y="353"/>
                </a:lnTo>
                <a:lnTo>
                  <a:pt x="809" y="348"/>
                </a:lnTo>
                <a:lnTo>
                  <a:pt x="813" y="348"/>
                </a:lnTo>
                <a:lnTo>
                  <a:pt x="818" y="348"/>
                </a:lnTo>
                <a:lnTo>
                  <a:pt x="823" y="348"/>
                </a:lnTo>
                <a:lnTo>
                  <a:pt x="827" y="348"/>
                </a:lnTo>
                <a:lnTo>
                  <a:pt x="832" y="343"/>
                </a:lnTo>
                <a:lnTo>
                  <a:pt x="837" y="343"/>
                </a:lnTo>
                <a:lnTo>
                  <a:pt x="842" y="343"/>
                </a:lnTo>
                <a:lnTo>
                  <a:pt x="846" y="343"/>
                </a:lnTo>
                <a:lnTo>
                  <a:pt x="846" y="343"/>
                </a:lnTo>
                <a:lnTo>
                  <a:pt x="851" y="339"/>
                </a:lnTo>
                <a:lnTo>
                  <a:pt x="856" y="339"/>
                </a:lnTo>
                <a:lnTo>
                  <a:pt x="860" y="339"/>
                </a:lnTo>
                <a:lnTo>
                  <a:pt x="865" y="339"/>
                </a:lnTo>
                <a:lnTo>
                  <a:pt x="870" y="334"/>
                </a:lnTo>
                <a:lnTo>
                  <a:pt x="874" y="334"/>
                </a:lnTo>
                <a:lnTo>
                  <a:pt x="879" y="334"/>
                </a:lnTo>
                <a:lnTo>
                  <a:pt x="884" y="334"/>
                </a:lnTo>
                <a:lnTo>
                  <a:pt x="889" y="334"/>
                </a:lnTo>
                <a:lnTo>
                  <a:pt x="893" y="329"/>
                </a:lnTo>
                <a:lnTo>
                  <a:pt x="898" y="329"/>
                </a:lnTo>
                <a:lnTo>
                  <a:pt x="898" y="329"/>
                </a:lnTo>
                <a:lnTo>
                  <a:pt x="903" y="329"/>
                </a:lnTo>
                <a:lnTo>
                  <a:pt x="907" y="329"/>
                </a:lnTo>
                <a:lnTo>
                  <a:pt x="912" y="325"/>
                </a:lnTo>
                <a:lnTo>
                  <a:pt x="917" y="325"/>
                </a:lnTo>
                <a:lnTo>
                  <a:pt x="921" y="325"/>
                </a:lnTo>
                <a:lnTo>
                  <a:pt x="926" y="325"/>
                </a:lnTo>
                <a:lnTo>
                  <a:pt x="931" y="325"/>
                </a:lnTo>
                <a:lnTo>
                  <a:pt x="936" y="325"/>
                </a:lnTo>
                <a:lnTo>
                  <a:pt x="940" y="320"/>
                </a:lnTo>
                <a:lnTo>
                  <a:pt x="945" y="320"/>
                </a:lnTo>
                <a:lnTo>
                  <a:pt x="945" y="320"/>
                </a:lnTo>
                <a:lnTo>
                  <a:pt x="950" y="320"/>
                </a:lnTo>
                <a:lnTo>
                  <a:pt x="954" y="320"/>
                </a:lnTo>
                <a:lnTo>
                  <a:pt x="959" y="315"/>
                </a:lnTo>
                <a:lnTo>
                  <a:pt x="964" y="315"/>
                </a:lnTo>
                <a:lnTo>
                  <a:pt x="968" y="315"/>
                </a:lnTo>
                <a:lnTo>
                  <a:pt x="973" y="315"/>
                </a:lnTo>
                <a:lnTo>
                  <a:pt x="978" y="315"/>
                </a:lnTo>
                <a:lnTo>
                  <a:pt x="983" y="315"/>
                </a:lnTo>
                <a:lnTo>
                  <a:pt x="987" y="311"/>
                </a:lnTo>
                <a:lnTo>
                  <a:pt x="992" y="311"/>
                </a:lnTo>
                <a:lnTo>
                  <a:pt x="997" y="311"/>
                </a:lnTo>
                <a:lnTo>
                  <a:pt x="997" y="311"/>
                </a:lnTo>
                <a:lnTo>
                  <a:pt x="1001" y="311"/>
                </a:lnTo>
                <a:lnTo>
                  <a:pt x="1006" y="306"/>
                </a:lnTo>
                <a:lnTo>
                  <a:pt x="1011" y="306"/>
                </a:lnTo>
                <a:lnTo>
                  <a:pt x="1015" y="306"/>
                </a:lnTo>
                <a:lnTo>
                  <a:pt x="1020" y="306"/>
                </a:lnTo>
                <a:lnTo>
                  <a:pt x="1025" y="306"/>
                </a:lnTo>
                <a:lnTo>
                  <a:pt x="1029" y="306"/>
                </a:lnTo>
                <a:lnTo>
                  <a:pt x="1034" y="301"/>
                </a:lnTo>
                <a:lnTo>
                  <a:pt x="1039" y="301"/>
                </a:lnTo>
                <a:lnTo>
                  <a:pt x="1044" y="301"/>
                </a:lnTo>
                <a:lnTo>
                  <a:pt x="1048" y="301"/>
                </a:lnTo>
                <a:lnTo>
                  <a:pt x="1048" y="301"/>
                </a:lnTo>
                <a:lnTo>
                  <a:pt x="1053" y="301"/>
                </a:lnTo>
                <a:lnTo>
                  <a:pt x="1058" y="296"/>
                </a:lnTo>
                <a:lnTo>
                  <a:pt x="1062" y="296"/>
                </a:lnTo>
                <a:lnTo>
                  <a:pt x="1067" y="296"/>
                </a:lnTo>
                <a:lnTo>
                  <a:pt x="1072" y="296"/>
                </a:lnTo>
                <a:lnTo>
                  <a:pt x="1076" y="296"/>
                </a:lnTo>
                <a:lnTo>
                  <a:pt x="1081" y="296"/>
                </a:lnTo>
                <a:lnTo>
                  <a:pt x="1086" y="296"/>
                </a:lnTo>
                <a:lnTo>
                  <a:pt x="1091" y="292"/>
                </a:lnTo>
                <a:lnTo>
                  <a:pt x="1095" y="292"/>
                </a:lnTo>
                <a:lnTo>
                  <a:pt x="1100" y="292"/>
                </a:lnTo>
                <a:lnTo>
                  <a:pt x="1100" y="292"/>
                </a:lnTo>
                <a:lnTo>
                  <a:pt x="1105" y="292"/>
                </a:lnTo>
                <a:lnTo>
                  <a:pt x="1109" y="292"/>
                </a:lnTo>
                <a:lnTo>
                  <a:pt x="1114" y="292"/>
                </a:lnTo>
                <a:lnTo>
                  <a:pt x="1119" y="287"/>
                </a:lnTo>
                <a:lnTo>
                  <a:pt x="1123" y="287"/>
                </a:lnTo>
                <a:lnTo>
                  <a:pt x="1128" y="287"/>
                </a:lnTo>
                <a:lnTo>
                  <a:pt x="1133" y="287"/>
                </a:lnTo>
                <a:lnTo>
                  <a:pt x="1138" y="287"/>
                </a:lnTo>
                <a:lnTo>
                  <a:pt x="1142" y="287"/>
                </a:lnTo>
                <a:lnTo>
                  <a:pt x="1147" y="287"/>
                </a:lnTo>
                <a:lnTo>
                  <a:pt x="1147" y="282"/>
                </a:lnTo>
                <a:lnTo>
                  <a:pt x="1152" y="282"/>
                </a:lnTo>
                <a:lnTo>
                  <a:pt x="1156" y="282"/>
                </a:lnTo>
                <a:lnTo>
                  <a:pt x="1161" y="282"/>
                </a:lnTo>
                <a:lnTo>
                  <a:pt x="1166" y="282"/>
                </a:lnTo>
                <a:lnTo>
                  <a:pt x="1170" y="282"/>
                </a:lnTo>
                <a:lnTo>
                  <a:pt x="1175" y="282"/>
                </a:lnTo>
                <a:lnTo>
                  <a:pt x="1180" y="282"/>
                </a:lnTo>
                <a:lnTo>
                  <a:pt x="1185" y="278"/>
                </a:lnTo>
                <a:lnTo>
                  <a:pt x="1189" y="278"/>
                </a:lnTo>
                <a:lnTo>
                  <a:pt x="1194" y="278"/>
                </a:lnTo>
                <a:lnTo>
                  <a:pt x="1199" y="278"/>
                </a:lnTo>
                <a:lnTo>
                  <a:pt x="1199" y="278"/>
                </a:lnTo>
                <a:lnTo>
                  <a:pt x="1203" y="278"/>
                </a:lnTo>
                <a:lnTo>
                  <a:pt x="1208" y="278"/>
                </a:lnTo>
                <a:lnTo>
                  <a:pt x="1213" y="278"/>
                </a:lnTo>
                <a:lnTo>
                  <a:pt x="1217" y="278"/>
                </a:lnTo>
                <a:lnTo>
                  <a:pt x="1222" y="273"/>
                </a:lnTo>
                <a:lnTo>
                  <a:pt x="1227" y="273"/>
                </a:lnTo>
                <a:lnTo>
                  <a:pt x="1232" y="273"/>
                </a:lnTo>
                <a:lnTo>
                  <a:pt x="1236" y="273"/>
                </a:lnTo>
                <a:lnTo>
                  <a:pt x="1241" y="273"/>
                </a:lnTo>
                <a:lnTo>
                  <a:pt x="1246" y="273"/>
                </a:lnTo>
                <a:lnTo>
                  <a:pt x="1250" y="273"/>
                </a:lnTo>
                <a:lnTo>
                  <a:pt x="1250" y="273"/>
                </a:lnTo>
                <a:lnTo>
                  <a:pt x="1255" y="273"/>
                </a:lnTo>
                <a:lnTo>
                  <a:pt x="1260" y="268"/>
                </a:lnTo>
                <a:lnTo>
                  <a:pt x="1264" y="268"/>
                </a:lnTo>
                <a:lnTo>
                  <a:pt x="1269" y="268"/>
                </a:lnTo>
                <a:lnTo>
                  <a:pt x="1274" y="268"/>
                </a:lnTo>
                <a:lnTo>
                  <a:pt x="1279" y="268"/>
                </a:lnTo>
                <a:lnTo>
                  <a:pt x="1283" y="268"/>
                </a:lnTo>
                <a:lnTo>
                  <a:pt x="1288" y="268"/>
                </a:lnTo>
                <a:lnTo>
                  <a:pt x="1293" y="268"/>
                </a:lnTo>
                <a:lnTo>
                  <a:pt x="1297" y="268"/>
                </a:lnTo>
                <a:lnTo>
                  <a:pt x="1302" y="268"/>
                </a:lnTo>
                <a:lnTo>
                  <a:pt x="1302" y="268"/>
                </a:lnTo>
                <a:lnTo>
                  <a:pt x="1307" y="263"/>
                </a:lnTo>
                <a:lnTo>
                  <a:pt x="1311" y="263"/>
                </a:lnTo>
                <a:lnTo>
                  <a:pt x="1316" y="263"/>
                </a:lnTo>
                <a:lnTo>
                  <a:pt x="1321" y="263"/>
                </a:lnTo>
                <a:lnTo>
                  <a:pt x="1326" y="263"/>
                </a:lnTo>
                <a:lnTo>
                  <a:pt x="1330" y="263"/>
                </a:lnTo>
                <a:lnTo>
                  <a:pt x="1335" y="263"/>
                </a:lnTo>
                <a:lnTo>
                  <a:pt x="1340" y="263"/>
                </a:lnTo>
                <a:lnTo>
                  <a:pt x="1344" y="263"/>
                </a:lnTo>
                <a:lnTo>
                  <a:pt x="1349" y="263"/>
                </a:lnTo>
                <a:lnTo>
                  <a:pt x="1349" y="263"/>
                </a:lnTo>
                <a:lnTo>
                  <a:pt x="1354" y="263"/>
                </a:lnTo>
                <a:lnTo>
                  <a:pt x="1358" y="263"/>
                </a:lnTo>
                <a:lnTo>
                  <a:pt x="1363" y="263"/>
                </a:lnTo>
                <a:lnTo>
                  <a:pt x="1368" y="259"/>
                </a:lnTo>
                <a:lnTo>
                  <a:pt x="1373" y="259"/>
                </a:lnTo>
                <a:lnTo>
                  <a:pt x="1377" y="259"/>
                </a:lnTo>
                <a:lnTo>
                  <a:pt x="1382" y="259"/>
                </a:lnTo>
                <a:lnTo>
                  <a:pt x="1387" y="259"/>
                </a:lnTo>
                <a:lnTo>
                  <a:pt x="1391" y="259"/>
                </a:lnTo>
                <a:lnTo>
                  <a:pt x="1396" y="259"/>
                </a:lnTo>
                <a:lnTo>
                  <a:pt x="1401" y="259"/>
                </a:lnTo>
                <a:lnTo>
                  <a:pt x="1401" y="259"/>
                </a:lnTo>
                <a:lnTo>
                  <a:pt x="1405" y="259"/>
                </a:lnTo>
                <a:lnTo>
                  <a:pt x="1410" y="259"/>
                </a:lnTo>
                <a:lnTo>
                  <a:pt x="1415" y="259"/>
                </a:lnTo>
                <a:lnTo>
                  <a:pt x="1420" y="259"/>
                </a:lnTo>
                <a:lnTo>
                  <a:pt x="1424" y="259"/>
                </a:lnTo>
                <a:lnTo>
                  <a:pt x="1429" y="259"/>
                </a:lnTo>
                <a:lnTo>
                  <a:pt x="1434" y="259"/>
                </a:lnTo>
                <a:lnTo>
                  <a:pt x="1438" y="259"/>
                </a:lnTo>
                <a:lnTo>
                  <a:pt x="1443" y="259"/>
                </a:lnTo>
                <a:lnTo>
                  <a:pt x="1448" y="259"/>
                </a:lnTo>
                <a:lnTo>
                  <a:pt x="1452" y="259"/>
                </a:lnTo>
                <a:lnTo>
                  <a:pt x="1452" y="254"/>
                </a:lnTo>
                <a:lnTo>
                  <a:pt x="1457" y="254"/>
                </a:lnTo>
                <a:lnTo>
                  <a:pt x="1462" y="254"/>
                </a:lnTo>
                <a:lnTo>
                  <a:pt x="1467" y="254"/>
                </a:lnTo>
                <a:lnTo>
                  <a:pt x="1471" y="254"/>
                </a:lnTo>
                <a:lnTo>
                  <a:pt x="1476" y="254"/>
                </a:lnTo>
                <a:lnTo>
                  <a:pt x="1481" y="254"/>
                </a:lnTo>
                <a:lnTo>
                  <a:pt x="1485" y="254"/>
                </a:lnTo>
                <a:lnTo>
                  <a:pt x="1490" y="254"/>
                </a:lnTo>
                <a:lnTo>
                  <a:pt x="1495" y="254"/>
                </a:lnTo>
                <a:lnTo>
                  <a:pt x="1499" y="254"/>
                </a:lnTo>
                <a:lnTo>
                  <a:pt x="1499" y="254"/>
                </a:lnTo>
                <a:lnTo>
                  <a:pt x="1504" y="254"/>
                </a:lnTo>
                <a:lnTo>
                  <a:pt x="1509" y="254"/>
                </a:lnTo>
                <a:lnTo>
                  <a:pt x="1514" y="254"/>
                </a:lnTo>
                <a:lnTo>
                  <a:pt x="1518" y="254"/>
                </a:lnTo>
                <a:lnTo>
                  <a:pt x="1523" y="254"/>
                </a:lnTo>
                <a:lnTo>
                  <a:pt x="1528" y="254"/>
                </a:lnTo>
                <a:lnTo>
                  <a:pt x="1532" y="254"/>
                </a:lnTo>
                <a:lnTo>
                  <a:pt x="1537" y="254"/>
                </a:lnTo>
                <a:lnTo>
                  <a:pt x="1542" y="254"/>
                </a:lnTo>
                <a:lnTo>
                  <a:pt x="1546" y="254"/>
                </a:lnTo>
                <a:lnTo>
                  <a:pt x="1551" y="254"/>
                </a:lnTo>
                <a:lnTo>
                  <a:pt x="1551" y="254"/>
                </a:lnTo>
                <a:lnTo>
                  <a:pt x="1556" y="254"/>
                </a:lnTo>
                <a:lnTo>
                  <a:pt x="1561" y="254"/>
                </a:lnTo>
                <a:lnTo>
                  <a:pt x="1565" y="254"/>
                </a:lnTo>
                <a:lnTo>
                  <a:pt x="1570" y="254"/>
                </a:lnTo>
                <a:lnTo>
                  <a:pt x="1575" y="254"/>
                </a:lnTo>
                <a:lnTo>
                  <a:pt x="1579" y="254"/>
                </a:lnTo>
                <a:lnTo>
                  <a:pt x="1584" y="254"/>
                </a:lnTo>
                <a:lnTo>
                  <a:pt x="1589" y="254"/>
                </a:lnTo>
                <a:lnTo>
                  <a:pt x="1593" y="254"/>
                </a:lnTo>
                <a:lnTo>
                  <a:pt x="1598" y="254"/>
                </a:lnTo>
                <a:lnTo>
                  <a:pt x="1603" y="254"/>
                </a:lnTo>
                <a:lnTo>
                  <a:pt x="1603" y="254"/>
                </a:lnTo>
                <a:lnTo>
                  <a:pt x="1608" y="254"/>
                </a:lnTo>
                <a:lnTo>
                  <a:pt x="1612" y="254"/>
                </a:lnTo>
                <a:lnTo>
                  <a:pt x="1617" y="254"/>
                </a:lnTo>
                <a:lnTo>
                  <a:pt x="1622" y="254"/>
                </a:lnTo>
                <a:lnTo>
                  <a:pt x="1626" y="254"/>
                </a:lnTo>
                <a:lnTo>
                  <a:pt x="1631" y="254"/>
                </a:lnTo>
                <a:lnTo>
                  <a:pt x="1636" y="254"/>
                </a:lnTo>
                <a:lnTo>
                  <a:pt x="1640" y="254"/>
                </a:lnTo>
                <a:lnTo>
                  <a:pt x="1645" y="254"/>
                </a:lnTo>
                <a:lnTo>
                  <a:pt x="1650" y="254"/>
                </a:lnTo>
                <a:lnTo>
                  <a:pt x="1655" y="254"/>
                </a:lnTo>
                <a:lnTo>
                  <a:pt x="1655" y="254"/>
                </a:lnTo>
                <a:lnTo>
                  <a:pt x="1659" y="254"/>
                </a:lnTo>
                <a:lnTo>
                  <a:pt x="1664" y="254"/>
                </a:lnTo>
                <a:lnTo>
                  <a:pt x="1669" y="254"/>
                </a:lnTo>
                <a:lnTo>
                  <a:pt x="1673" y="254"/>
                </a:lnTo>
                <a:lnTo>
                  <a:pt x="1678" y="254"/>
                </a:lnTo>
                <a:lnTo>
                  <a:pt x="1683" y="254"/>
                </a:lnTo>
                <a:lnTo>
                  <a:pt x="1687" y="254"/>
                </a:lnTo>
                <a:lnTo>
                  <a:pt x="1692" y="254"/>
                </a:lnTo>
                <a:lnTo>
                  <a:pt x="1697" y="254"/>
                </a:lnTo>
                <a:lnTo>
                  <a:pt x="1702" y="254"/>
                </a:lnTo>
                <a:lnTo>
                  <a:pt x="1702" y="254"/>
                </a:lnTo>
                <a:lnTo>
                  <a:pt x="1706" y="254"/>
                </a:lnTo>
                <a:lnTo>
                  <a:pt x="1711" y="254"/>
                </a:lnTo>
                <a:lnTo>
                  <a:pt x="1716" y="254"/>
                </a:lnTo>
                <a:lnTo>
                  <a:pt x="1720" y="254"/>
                </a:lnTo>
                <a:lnTo>
                  <a:pt x="1720" y="5"/>
                </a:lnTo>
                <a:lnTo>
                  <a:pt x="1716" y="5"/>
                </a:lnTo>
                <a:lnTo>
                  <a:pt x="1711" y="5"/>
                </a:lnTo>
                <a:lnTo>
                  <a:pt x="1706" y="5"/>
                </a:lnTo>
                <a:lnTo>
                  <a:pt x="1702" y="5"/>
                </a:lnTo>
                <a:lnTo>
                  <a:pt x="1702" y="5"/>
                </a:lnTo>
                <a:lnTo>
                  <a:pt x="1697" y="5"/>
                </a:lnTo>
                <a:lnTo>
                  <a:pt x="1692" y="5"/>
                </a:lnTo>
                <a:lnTo>
                  <a:pt x="1687" y="5"/>
                </a:lnTo>
                <a:lnTo>
                  <a:pt x="1683" y="5"/>
                </a:lnTo>
                <a:lnTo>
                  <a:pt x="1678" y="5"/>
                </a:lnTo>
                <a:lnTo>
                  <a:pt x="1673" y="0"/>
                </a:lnTo>
                <a:lnTo>
                  <a:pt x="1669" y="0"/>
                </a:lnTo>
                <a:lnTo>
                  <a:pt x="1664" y="0"/>
                </a:lnTo>
                <a:lnTo>
                  <a:pt x="1659" y="0"/>
                </a:lnTo>
                <a:lnTo>
                  <a:pt x="1655" y="0"/>
                </a:lnTo>
                <a:lnTo>
                  <a:pt x="1655" y="0"/>
                </a:lnTo>
                <a:lnTo>
                  <a:pt x="1650" y="0"/>
                </a:lnTo>
                <a:lnTo>
                  <a:pt x="1645" y="0"/>
                </a:lnTo>
                <a:lnTo>
                  <a:pt x="1640" y="0"/>
                </a:lnTo>
                <a:lnTo>
                  <a:pt x="1636" y="0"/>
                </a:lnTo>
                <a:lnTo>
                  <a:pt x="1631" y="0"/>
                </a:lnTo>
                <a:lnTo>
                  <a:pt x="1626" y="0"/>
                </a:lnTo>
                <a:lnTo>
                  <a:pt x="1622" y="0"/>
                </a:lnTo>
                <a:lnTo>
                  <a:pt x="1617" y="0"/>
                </a:lnTo>
                <a:lnTo>
                  <a:pt x="1612" y="0"/>
                </a:lnTo>
                <a:lnTo>
                  <a:pt x="1608" y="0"/>
                </a:lnTo>
                <a:lnTo>
                  <a:pt x="1603" y="0"/>
                </a:lnTo>
                <a:lnTo>
                  <a:pt x="1603" y="0"/>
                </a:lnTo>
                <a:lnTo>
                  <a:pt x="1598" y="0"/>
                </a:lnTo>
                <a:lnTo>
                  <a:pt x="1593" y="0"/>
                </a:lnTo>
                <a:lnTo>
                  <a:pt x="1589" y="0"/>
                </a:lnTo>
                <a:lnTo>
                  <a:pt x="1584" y="0"/>
                </a:lnTo>
                <a:lnTo>
                  <a:pt x="1579" y="0"/>
                </a:lnTo>
                <a:lnTo>
                  <a:pt x="1575" y="0"/>
                </a:lnTo>
                <a:lnTo>
                  <a:pt x="1570" y="0"/>
                </a:lnTo>
                <a:lnTo>
                  <a:pt x="1565" y="0"/>
                </a:lnTo>
                <a:lnTo>
                  <a:pt x="1561" y="0"/>
                </a:lnTo>
                <a:lnTo>
                  <a:pt x="1556" y="0"/>
                </a:lnTo>
                <a:lnTo>
                  <a:pt x="1551" y="0"/>
                </a:lnTo>
                <a:lnTo>
                  <a:pt x="1551" y="0"/>
                </a:lnTo>
                <a:lnTo>
                  <a:pt x="1546" y="0"/>
                </a:lnTo>
                <a:lnTo>
                  <a:pt x="1542" y="0"/>
                </a:lnTo>
                <a:lnTo>
                  <a:pt x="1537" y="0"/>
                </a:lnTo>
                <a:lnTo>
                  <a:pt x="1532" y="0"/>
                </a:lnTo>
                <a:lnTo>
                  <a:pt x="1528" y="0"/>
                </a:lnTo>
                <a:lnTo>
                  <a:pt x="1523" y="0"/>
                </a:lnTo>
                <a:lnTo>
                  <a:pt x="1518" y="0"/>
                </a:lnTo>
                <a:lnTo>
                  <a:pt x="1514" y="0"/>
                </a:lnTo>
                <a:lnTo>
                  <a:pt x="1509" y="5"/>
                </a:lnTo>
                <a:lnTo>
                  <a:pt x="1504" y="5"/>
                </a:lnTo>
                <a:lnTo>
                  <a:pt x="1499" y="5"/>
                </a:lnTo>
                <a:lnTo>
                  <a:pt x="1499" y="5"/>
                </a:lnTo>
                <a:lnTo>
                  <a:pt x="1495" y="5"/>
                </a:lnTo>
                <a:lnTo>
                  <a:pt x="1490" y="5"/>
                </a:lnTo>
                <a:lnTo>
                  <a:pt x="1485" y="5"/>
                </a:lnTo>
                <a:lnTo>
                  <a:pt x="1481" y="5"/>
                </a:lnTo>
                <a:lnTo>
                  <a:pt x="1476" y="5"/>
                </a:lnTo>
                <a:lnTo>
                  <a:pt x="1471" y="5"/>
                </a:lnTo>
                <a:lnTo>
                  <a:pt x="1467" y="5"/>
                </a:lnTo>
                <a:lnTo>
                  <a:pt x="1462" y="5"/>
                </a:lnTo>
                <a:lnTo>
                  <a:pt x="1457" y="5"/>
                </a:lnTo>
                <a:lnTo>
                  <a:pt x="1452" y="5"/>
                </a:lnTo>
                <a:lnTo>
                  <a:pt x="1452" y="5"/>
                </a:lnTo>
                <a:lnTo>
                  <a:pt x="1448" y="5"/>
                </a:lnTo>
                <a:lnTo>
                  <a:pt x="1443" y="5"/>
                </a:lnTo>
                <a:lnTo>
                  <a:pt x="1438" y="5"/>
                </a:lnTo>
                <a:lnTo>
                  <a:pt x="1434" y="5"/>
                </a:lnTo>
                <a:lnTo>
                  <a:pt x="1429" y="5"/>
                </a:lnTo>
                <a:lnTo>
                  <a:pt x="1424" y="5"/>
                </a:lnTo>
                <a:lnTo>
                  <a:pt x="1420" y="5"/>
                </a:lnTo>
                <a:lnTo>
                  <a:pt x="1415" y="5"/>
                </a:lnTo>
                <a:lnTo>
                  <a:pt x="1410" y="5"/>
                </a:lnTo>
                <a:lnTo>
                  <a:pt x="1405" y="5"/>
                </a:lnTo>
                <a:lnTo>
                  <a:pt x="1401" y="9"/>
                </a:lnTo>
                <a:lnTo>
                  <a:pt x="1401" y="9"/>
                </a:lnTo>
                <a:lnTo>
                  <a:pt x="1396" y="9"/>
                </a:lnTo>
                <a:lnTo>
                  <a:pt x="1391" y="9"/>
                </a:lnTo>
                <a:lnTo>
                  <a:pt x="1387" y="9"/>
                </a:lnTo>
                <a:lnTo>
                  <a:pt x="1382" y="9"/>
                </a:lnTo>
                <a:lnTo>
                  <a:pt x="1377" y="9"/>
                </a:lnTo>
                <a:lnTo>
                  <a:pt x="1373" y="9"/>
                </a:lnTo>
                <a:lnTo>
                  <a:pt x="1368" y="9"/>
                </a:lnTo>
                <a:lnTo>
                  <a:pt x="1363" y="9"/>
                </a:lnTo>
                <a:lnTo>
                  <a:pt x="1358" y="9"/>
                </a:lnTo>
                <a:lnTo>
                  <a:pt x="1354" y="9"/>
                </a:lnTo>
                <a:lnTo>
                  <a:pt x="1349" y="9"/>
                </a:lnTo>
                <a:lnTo>
                  <a:pt x="1349" y="9"/>
                </a:lnTo>
                <a:lnTo>
                  <a:pt x="1344" y="14"/>
                </a:lnTo>
                <a:lnTo>
                  <a:pt x="1340" y="14"/>
                </a:lnTo>
                <a:lnTo>
                  <a:pt x="1335" y="14"/>
                </a:lnTo>
                <a:lnTo>
                  <a:pt x="1330" y="14"/>
                </a:lnTo>
                <a:lnTo>
                  <a:pt x="1326" y="14"/>
                </a:lnTo>
                <a:lnTo>
                  <a:pt x="1321" y="14"/>
                </a:lnTo>
                <a:lnTo>
                  <a:pt x="1316" y="14"/>
                </a:lnTo>
                <a:lnTo>
                  <a:pt x="1311" y="14"/>
                </a:lnTo>
                <a:lnTo>
                  <a:pt x="1307" y="14"/>
                </a:lnTo>
                <a:lnTo>
                  <a:pt x="1302" y="14"/>
                </a:lnTo>
                <a:lnTo>
                  <a:pt x="1302" y="19"/>
                </a:lnTo>
                <a:lnTo>
                  <a:pt x="1297" y="19"/>
                </a:lnTo>
                <a:lnTo>
                  <a:pt x="1293" y="19"/>
                </a:lnTo>
                <a:lnTo>
                  <a:pt x="1288" y="19"/>
                </a:lnTo>
                <a:lnTo>
                  <a:pt x="1283" y="19"/>
                </a:lnTo>
                <a:lnTo>
                  <a:pt x="1279" y="19"/>
                </a:lnTo>
                <a:lnTo>
                  <a:pt x="1274" y="19"/>
                </a:lnTo>
                <a:lnTo>
                  <a:pt x="1269" y="19"/>
                </a:lnTo>
                <a:lnTo>
                  <a:pt x="1264" y="19"/>
                </a:lnTo>
                <a:lnTo>
                  <a:pt x="1260" y="23"/>
                </a:lnTo>
                <a:lnTo>
                  <a:pt x="1255" y="23"/>
                </a:lnTo>
                <a:lnTo>
                  <a:pt x="1250" y="23"/>
                </a:lnTo>
                <a:lnTo>
                  <a:pt x="1250" y="23"/>
                </a:lnTo>
                <a:lnTo>
                  <a:pt x="1246" y="23"/>
                </a:lnTo>
                <a:lnTo>
                  <a:pt x="1241" y="23"/>
                </a:lnTo>
                <a:lnTo>
                  <a:pt x="1236" y="23"/>
                </a:lnTo>
                <a:lnTo>
                  <a:pt x="1232" y="23"/>
                </a:lnTo>
                <a:lnTo>
                  <a:pt x="1227" y="28"/>
                </a:lnTo>
                <a:lnTo>
                  <a:pt x="1222" y="28"/>
                </a:lnTo>
                <a:lnTo>
                  <a:pt x="1217" y="28"/>
                </a:lnTo>
                <a:lnTo>
                  <a:pt x="1213" y="28"/>
                </a:lnTo>
                <a:lnTo>
                  <a:pt x="1208" y="28"/>
                </a:lnTo>
                <a:lnTo>
                  <a:pt x="1203" y="28"/>
                </a:lnTo>
                <a:lnTo>
                  <a:pt x="1199" y="28"/>
                </a:lnTo>
                <a:lnTo>
                  <a:pt x="1199" y="33"/>
                </a:lnTo>
                <a:lnTo>
                  <a:pt x="1194" y="33"/>
                </a:lnTo>
                <a:lnTo>
                  <a:pt x="1189" y="33"/>
                </a:lnTo>
                <a:lnTo>
                  <a:pt x="1185" y="33"/>
                </a:lnTo>
                <a:lnTo>
                  <a:pt x="1180" y="33"/>
                </a:lnTo>
                <a:lnTo>
                  <a:pt x="1175" y="33"/>
                </a:lnTo>
                <a:lnTo>
                  <a:pt x="1170" y="33"/>
                </a:lnTo>
                <a:lnTo>
                  <a:pt x="1166" y="38"/>
                </a:lnTo>
                <a:lnTo>
                  <a:pt x="1161" y="38"/>
                </a:lnTo>
                <a:lnTo>
                  <a:pt x="1156" y="38"/>
                </a:lnTo>
                <a:lnTo>
                  <a:pt x="1152" y="38"/>
                </a:lnTo>
                <a:lnTo>
                  <a:pt x="1147" y="38"/>
                </a:lnTo>
                <a:lnTo>
                  <a:pt x="1147" y="38"/>
                </a:lnTo>
                <a:lnTo>
                  <a:pt x="1142" y="42"/>
                </a:lnTo>
                <a:lnTo>
                  <a:pt x="1138" y="42"/>
                </a:lnTo>
                <a:lnTo>
                  <a:pt x="1133" y="42"/>
                </a:lnTo>
                <a:lnTo>
                  <a:pt x="1128" y="42"/>
                </a:lnTo>
                <a:lnTo>
                  <a:pt x="1123" y="42"/>
                </a:lnTo>
                <a:lnTo>
                  <a:pt x="1119" y="42"/>
                </a:lnTo>
                <a:lnTo>
                  <a:pt x="1114" y="47"/>
                </a:lnTo>
                <a:lnTo>
                  <a:pt x="1109" y="47"/>
                </a:lnTo>
                <a:lnTo>
                  <a:pt x="1105" y="47"/>
                </a:lnTo>
                <a:lnTo>
                  <a:pt x="1100" y="47"/>
                </a:lnTo>
                <a:lnTo>
                  <a:pt x="1100" y="47"/>
                </a:lnTo>
                <a:lnTo>
                  <a:pt x="1095" y="52"/>
                </a:lnTo>
                <a:lnTo>
                  <a:pt x="1091" y="52"/>
                </a:lnTo>
                <a:lnTo>
                  <a:pt x="1086" y="52"/>
                </a:lnTo>
                <a:lnTo>
                  <a:pt x="1081" y="52"/>
                </a:lnTo>
                <a:lnTo>
                  <a:pt x="1076" y="52"/>
                </a:lnTo>
                <a:lnTo>
                  <a:pt x="1072" y="56"/>
                </a:lnTo>
                <a:lnTo>
                  <a:pt x="1067" y="56"/>
                </a:lnTo>
                <a:lnTo>
                  <a:pt x="1062" y="56"/>
                </a:lnTo>
                <a:lnTo>
                  <a:pt x="1058" y="56"/>
                </a:lnTo>
                <a:lnTo>
                  <a:pt x="1053" y="56"/>
                </a:lnTo>
                <a:lnTo>
                  <a:pt x="1048" y="61"/>
                </a:lnTo>
                <a:lnTo>
                  <a:pt x="1048" y="61"/>
                </a:lnTo>
                <a:lnTo>
                  <a:pt x="1044" y="61"/>
                </a:lnTo>
                <a:lnTo>
                  <a:pt x="1039" y="61"/>
                </a:lnTo>
                <a:lnTo>
                  <a:pt x="1034" y="61"/>
                </a:lnTo>
                <a:lnTo>
                  <a:pt x="1029" y="66"/>
                </a:lnTo>
                <a:lnTo>
                  <a:pt x="1025" y="66"/>
                </a:lnTo>
                <a:lnTo>
                  <a:pt x="1020" y="66"/>
                </a:lnTo>
                <a:lnTo>
                  <a:pt x="1015" y="66"/>
                </a:lnTo>
                <a:lnTo>
                  <a:pt x="1011" y="66"/>
                </a:lnTo>
                <a:lnTo>
                  <a:pt x="1006" y="71"/>
                </a:lnTo>
                <a:lnTo>
                  <a:pt x="1001" y="71"/>
                </a:lnTo>
                <a:lnTo>
                  <a:pt x="997" y="71"/>
                </a:lnTo>
                <a:lnTo>
                  <a:pt x="997" y="71"/>
                </a:lnTo>
                <a:lnTo>
                  <a:pt x="992" y="71"/>
                </a:lnTo>
                <a:lnTo>
                  <a:pt x="987" y="75"/>
                </a:lnTo>
                <a:lnTo>
                  <a:pt x="983" y="75"/>
                </a:lnTo>
                <a:lnTo>
                  <a:pt x="978" y="75"/>
                </a:lnTo>
                <a:lnTo>
                  <a:pt x="973" y="75"/>
                </a:lnTo>
                <a:lnTo>
                  <a:pt x="968" y="80"/>
                </a:lnTo>
                <a:lnTo>
                  <a:pt x="964" y="80"/>
                </a:lnTo>
                <a:lnTo>
                  <a:pt x="959" y="80"/>
                </a:lnTo>
                <a:lnTo>
                  <a:pt x="954" y="80"/>
                </a:lnTo>
                <a:lnTo>
                  <a:pt x="950" y="85"/>
                </a:lnTo>
                <a:lnTo>
                  <a:pt x="945" y="85"/>
                </a:lnTo>
                <a:lnTo>
                  <a:pt x="945" y="85"/>
                </a:lnTo>
                <a:lnTo>
                  <a:pt x="940" y="85"/>
                </a:lnTo>
                <a:lnTo>
                  <a:pt x="936" y="85"/>
                </a:lnTo>
                <a:lnTo>
                  <a:pt x="931" y="89"/>
                </a:lnTo>
                <a:lnTo>
                  <a:pt x="926" y="89"/>
                </a:lnTo>
                <a:lnTo>
                  <a:pt x="921" y="89"/>
                </a:lnTo>
                <a:lnTo>
                  <a:pt x="917" y="89"/>
                </a:lnTo>
                <a:lnTo>
                  <a:pt x="912" y="94"/>
                </a:lnTo>
                <a:lnTo>
                  <a:pt x="907" y="94"/>
                </a:lnTo>
                <a:lnTo>
                  <a:pt x="903" y="94"/>
                </a:lnTo>
                <a:lnTo>
                  <a:pt x="898" y="94"/>
                </a:lnTo>
                <a:lnTo>
                  <a:pt x="898" y="99"/>
                </a:lnTo>
                <a:lnTo>
                  <a:pt x="893" y="99"/>
                </a:lnTo>
                <a:lnTo>
                  <a:pt x="889" y="99"/>
                </a:lnTo>
                <a:lnTo>
                  <a:pt x="884" y="99"/>
                </a:lnTo>
                <a:lnTo>
                  <a:pt x="879" y="103"/>
                </a:lnTo>
                <a:lnTo>
                  <a:pt x="874" y="103"/>
                </a:lnTo>
                <a:lnTo>
                  <a:pt x="870" y="103"/>
                </a:lnTo>
                <a:lnTo>
                  <a:pt x="865" y="108"/>
                </a:lnTo>
                <a:lnTo>
                  <a:pt x="860" y="108"/>
                </a:lnTo>
                <a:lnTo>
                  <a:pt x="856" y="108"/>
                </a:lnTo>
                <a:lnTo>
                  <a:pt x="851" y="108"/>
                </a:lnTo>
                <a:lnTo>
                  <a:pt x="846" y="113"/>
                </a:lnTo>
                <a:lnTo>
                  <a:pt x="846" y="113"/>
                </a:lnTo>
                <a:lnTo>
                  <a:pt x="842" y="113"/>
                </a:lnTo>
                <a:lnTo>
                  <a:pt x="837" y="113"/>
                </a:lnTo>
                <a:lnTo>
                  <a:pt x="832" y="118"/>
                </a:lnTo>
                <a:lnTo>
                  <a:pt x="827" y="118"/>
                </a:lnTo>
                <a:lnTo>
                  <a:pt x="823" y="118"/>
                </a:lnTo>
                <a:lnTo>
                  <a:pt x="818" y="118"/>
                </a:lnTo>
                <a:lnTo>
                  <a:pt x="813" y="122"/>
                </a:lnTo>
                <a:lnTo>
                  <a:pt x="809" y="122"/>
                </a:lnTo>
                <a:lnTo>
                  <a:pt x="804" y="122"/>
                </a:lnTo>
                <a:lnTo>
                  <a:pt x="799" y="127"/>
                </a:lnTo>
                <a:lnTo>
                  <a:pt x="795" y="127"/>
                </a:lnTo>
                <a:lnTo>
                  <a:pt x="795" y="127"/>
                </a:lnTo>
                <a:lnTo>
                  <a:pt x="790" y="127"/>
                </a:lnTo>
                <a:lnTo>
                  <a:pt x="785" y="132"/>
                </a:lnTo>
                <a:lnTo>
                  <a:pt x="780" y="132"/>
                </a:lnTo>
                <a:lnTo>
                  <a:pt x="776" y="132"/>
                </a:lnTo>
                <a:lnTo>
                  <a:pt x="771" y="136"/>
                </a:lnTo>
                <a:lnTo>
                  <a:pt x="766" y="136"/>
                </a:lnTo>
                <a:lnTo>
                  <a:pt x="762" y="136"/>
                </a:lnTo>
                <a:lnTo>
                  <a:pt x="757" y="136"/>
                </a:lnTo>
                <a:lnTo>
                  <a:pt x="752" y="141"/>
                </a:lnTo>
                <a:lnTo>
                  <a:pt x="748" y="141"/>
                </a:lnTo>
                <a:lnTo>
                  <a:pt x="748" y="141"/>
                </a:lnTo>
                <a:lnTo>
                  <a:pt x="743" y="146"/>
                </a:lnTo>
                <a:lnTo>
                  <a:pt x="738" y="146"/>
                </a:lnTo>
                <a:lnTo>
                  <a:pt x="733" y="146"/>
                </a:lnTo>
                <a:lnTo>
                  <a:pt x="729" y="146"/>
                </a:lnTo>
                <a:lnTo>
                  <a:pt x="724" y="151"/>
                </a:lnTo>
                <a:lnTo>
                  <a:pt x="719" y="151"/>
                </a:lnTo>
                <a:lnTo>
                  <a:pt x="715" y="151"/>
                </a:lnTo>
                <a:lnTo>
                  <a:pt x="710" y="155"/>
                </a:lnTo>
                <a:lnTo>
                  <a:pt x="705" y="155"/>
                </a:lnTo>
                <a:lnTo>
                  <a:pt x="701" y="155"/>
                </a:lnTo>
                <a:lnTo>
                  <a:pt x="696" y="160"/>
                </a:lnTo>
                <a:lnTo>
                  <a:pt x="696" y="160"/>
                </a:lnTo>
                <a:lnTo>
                  <a:pt x="691" y="160"/>
                </a:lnTo>
                <a:lnTo>
                  <a:pt x="686" y="160"/>
                </a:lnTo>
                <a:lnTo>
                  <a:pt x="682" y="165"/>
                </a:lnTo>
                <a:lnTo>
                  <a:pt x="677" y="165"/>
                </a:lnTo>
                <a:lnTo>
                  <a:pt x="672" y="165"/>
                </a:lnTo>
                <a:lnTo>
                  <a:pt x="668" y="169"/>
                </a:lnTo>
                <a:lnTo>
                  <a:pt x="663" y="169"/>
                </a:lnTo>
                <a:lnTo>
                  <a:pt x="658" y="169"/>
                </a:lnTo>
                <a:lnTo>
                  <a:pt x="654" y="174"/>
                </a:lnTo>
                <a:lnTo>
                  <a:pt x="649" y="174"/>
                </a:lnTo>
                <a:lnTo>
                  <a:pt x="644" y="174"/>
                </a:lnTo>
                <a:lnTo>
                  <a:pt x="644" y="179"/>
                </a:lnTo>
                <a:lnTo>
                  <a:pt x="639" y="179"/>
                </a:lnTo>
                <a:lnTo>
                  <a:pt x="635" y="179"/>
                </a:lnTo>
                <a:lnTo>
                  <a:pt x="630" y="183"/>
                </a:lnTo>
                <a:lnTo>
                  <a:pt x="625" y="183"/>
                </a:lnTo>
                <a:lnTo>
                  <a:pt x="621" y="183"/>
                </a:lnTo>
                <a:lnTo>
                  <a:pt x="616" y="188"/>
                </a:lnTo>
                <a:lnTo>
                  <a:pt x="611" y="188"/>
                </a:lnTo>
                <a:lnTo>
                  <a:pt x="607" y="188"/>
                </a:lnTo>
                <a:lnTo>
                  <a:pt x="602" y="188"/>
                </a:lnTo>
                <a:lnTo>
                  <a:pt x="597" y="193"/>
                </a:lnTo>
                <a:lnTo>
                  <a:pt x="592" y="193"/>
                </a:lnTo>
                <a:lnTo>
                  <a:pt x="592" y="193"/>
                </a:lnTo>
                <a:lnTo>
                  <a:pt x="588" y="198"/>
                </a:lnTo>
                <a:lnTo>
                  <a:pt x="583" y="198"/>
                </a:lnTo>
                <a:lnTo>
                  <a:pt x="578" y="198"/>
                </a:lnTo>
                <a:lnTo>
                  <a:pt x="574" y="202"/>
                </a:lnTo>
                <a:lnTo>
                  <a:pt x="569" y="202"/>
                </a:lnTo>
                <a:lnTo>
                  <a:pt x="564" y="202"/>
                </a:lnTo>
                <a:lnTo>
                  <a:pt x="560" y="207"/>
                </a:lnTo>
                <a:lnTo>
                  <a:pt x="555" y="207"/>
                </a:lnTo>
                <a:lnTo>
                  <a:pt x="550" y="207"/>
                </a:lnTo>
                <a:lnTo>
                  <a:pt x="545" y="212"/>
                </a:lnTo>
                <a:lnTo>
                  <a:pt x="545" y="212"/>
                </a:lnTo>
                <a:lnTo>
                  <a:pt x="541" y="212"/>
                </a:lnTo>
                <a:lnTo>
                  <a:pt x="536" y="216"/>
                </a:lnTo>
                <a:lnTo>
                  <a:pt x="531" y="216"/>
                </a:lnTo>
                <a:lnTo>
                  <a:pt x="527" y="216"/>
                </a:lnTo>
                <a:lnTo>
                  <a:pt x="522" y="221"/>
                </a:lnTo>
                <a:lnTo>
                  <a:pt x="517" y="221"/>
                </a:lnTo>
                <a:lnTo>
                  <a:pt x="513" y="221"/>
                </a:lnTo>
                <a:lnTo>
                  <a:pt x="508" y="226"/>
                </a:lnTo>
                <a:lnTo>
                  <a:pt x="503" y="226"/>
                </a:lnTo>
                <a:lnTo>
                  <a:pt x="498" y="226"/>
                </a:lnTo>
                <a:lnTo>
                  <a:pt x="494" y="231"/>
                </a:lnTo>
                <a:lnTo>
                  <a:pt x="494" y="231"/>
                </a:lnTo>
                <a:lnTo>
                  <a:pt x="489" y="231"/>
                </a:lnTo>
                <a:lnTo>
                  <a:pt x="484" y="235"/>
                </a:lnTo>
                <a:lnTo>
                  <a:pt x="480" y="235"/>
                </a:lnTo>
                <a:lnTo>
                  <a:pt x="475" y="240"/>
                </a:lnTo>
                <a:lnTo>
                  <a:pt x="470" y="240"/>
                </a:lnTo>
                <a:lnTo>
                  <a:pt x="466" y="240"/>
                </a:lnTo>
                <a:lnTo>
                  <a:pt x="461" y="245"/>
                </a:lnTo>
                <a:lnTo>
                  <a:pt x="456" y="245"/>
                </a:lnTo>
                <a:lnTo>
                  <a:pt x="451" y="245"/>
                </a:lnTo>
                <a:lnTo>
                  <a:pt x="447" y="249"/>
                </a:lnTo>
                <a:lnTo>
                  <a:pt x="442" y="249"/>
                </a:lnTo>
                <a:lnTo>
                  <a:pt x="442" y="249"/>
                </a:lnTo>
                <a:lnTo>
                  <a:pt x="437" y="254"/>
                </a:lnTo>
                <a:lnTo>
                  <a:pt x="433" y="254"/>
                </a:lnTo>
                <a:lnTo>
                  <a:pt x="428" y="254"/>
                </a:lnTo>
                <a:lnTo>
                  <a:pt x="423" y="259"/>
                </a:lnTo>
                <a:lnTo>
                  <a:pt x="419" y="259"/>
                </a:lnTo>
                <a:lnTo>
                  <a:pt x="414" y="259"/>
                </a:lnTo>
                <a:lnTo>
                  <a:pt x="409" y="263"/>
                </a:lnTo>
                <a:lnTo>
                  <a:pt x="404" y="263"/>
                </a:lnTo>
                <a:lnTo>
                  <a:pt x="400" y="263"/>
                </a:lnTo>
                <a:lnTo>
                  <a:pt x="395" y="268"/>
                </a:lnTo>
                <a:lnTo>
                  <a:pt x="390" y="268"/>
                </a:lnTo>
                <a:lnTo>
                  <a:pt x="390" y="273"/>
                </a:lnTo>
                <a:lnTo>
                  <a:pt x="386" y="273"/>
                </a:lnTo>
                <a:lnTo>
                  <a:pt x="381" y="273"/>
                </a:lnTo>
                <a:lnTo>
                  <a:pt x="376" y="278"/>
                </a:lnTo>
                <a:lnTo>
                  <a:pt x="372" y="278"/>
                </a:lnTo>
                <a:lnTo>
                  <a:pt x="367" y="278"/>
                </a:lnTo>
                <a:lnTo>
                  <a:pt x="362" y="282"/>
                </a:lnTo>
                <a:lnTo>
                  <a:pt x="357" y="282"/>
                </a:lnTo>
                <a:lnTo>
                  <a:pt x="353" y="282"/>
                </a:lnTo>
                <a:lnTo>
                  <a:pt x="348" y="287"/>
                </a:lnTo>
                <a:lnTo>
                  <a:pt x="343" y="287"/>
                </a:lnTo>
                <a:lnTo>
                  <a:pt x="343" y="287"/>
                </a:lnTo>
                <a:lnTo>
                  <a:pt x="339" y="292"/>
                </a:lnTo>
                <a:lnTo>
                  <a:pt x="334" y="292"/>
                </a:lnTo>
                <a:lnTo>
                  <a:pt x="329" y="296"/>
                </a:lnTo>
                <a:lnTo>
                  <a:pt x="325" y="296"/>
                </a:lnTo>
                <a:lnTo>
                  <a:pt x="320" y="296"/>
                </a:lnTo>
                <a:lnTo>
                  <a:pt x="315" y="301"/>
                </a:lnTo>
                <a:lnTo>
                  <a:pt x="310" y="301"/>
                </a:lnTo>
                <a:lnTo>
                  <a:pt x="306" y="301"/>
                </a:lnTo>
                <a:lnTo>
                  <a:pt x="301" y="306"/>
                </a:lnTo>
                <a:lnTo>
                  <a:pt x="296" y="306"/>
                </a:lnTo>
                <a:lnTo>
                  <a:pt x="292" y="306"/>
                </a:lnTo>
                <a:lnTo>
                  <a:pt x="292" y="311"/>
                </a:lnTo>
                <a:lnTo>
                  <a:pt x="287" y="311"/>
                </a:lnTo>
                <a:lnTo>
                  <a:pt x="282" y="315"/>
                </a:lnTo>
                <a:lnTo>
                  <a:pt x="278" y="315"/>
                </a:lnTo>
                <a:lnTo>
                  <a:pt x="273" y="315"/>
                </a:lnTo>
                <a:lnTo>
                  <a:pt x="268" y="320"/>
                </a:lnTo>
                <a:lnTo>
                  <a:pt x="263" y="320"/>
                </a:lnTo>
                <a:lnTo>
                  <a:pt x="259" y="320"/>
                </a:lnTo>
                <a:lnTo>
                  <a:pt x="254" y="325"/>
                </a:lnTo>
                <a:lnTo>
                  <a:pt x="249" y="325"/>
                </a:lnTo>
                <a:lnTo>
                  <a:pt x="245" y="325"/>
                </a:lnTo>
                <a:lnTo>
                  <a:pt x="240" y="329"/>
                </a:lnTo>
                <a:lnTo>
                  <a:pt x="240" y="329"/>
                </a:lnTo>
                <a:lnTo>
                  <a:pt x="235" y="334"/>
                </a:lnTo>
                <a:lnTo>
                  <a:pt x="231" y="334"/>
                </a:lnTo>
                <a:lnTo>
                  <a:pt x="226" y="334"/>
                </a:lnTo>
                <a:lnTo>
                  <a:pt x="221" y="339"/>
                </a:lnTo>
                <a:lnTo>
                  <a:pt x="216" y="339"/>
                </a:lnTo>
                <a:lnTo>
                  <a:pt x="212" y="339"/>
                </a:lnTo>
                <a:lnTo>
                  <a:pt x="207" y="343"/>
                </a:lnTo>
                <a:lnTo>
                  <a:pt x="202" y="343"/>
                </a:lnTo>
                <a:lnTo>
                  <a:pt x="198" y="348"/>
                </a:lnTo>
                <a:lnTo>
                  <a:pt x="193" y="348"/>
                </a:lnTo>
                <a:lnTo>
                  <a:pt x="193" y="348"/>
                </a:lnTo>
                <a:lnTo>
                  <a:pt x="188" y="353"/>
                </a:lnTo>
                <a:lnTo>
                  <a:pt x="184" y="353"/>
                </a:lnTo>
                <a:lnTo>
                  <a:pt x="179" y="353"/>
                </a:lnTo>
                <a:lnTo>
                  <a:pt x="174" y="358"/>
                </a:lnTo>
                <a:lnTo>
                  <a:pt x="170" y="358"/>
                </a:lnTo>
                <a:lnTo>
                  <a:pt x="165" y="358"/>
                </a:lnTo>
                <a:lnTo>
                  <a:pt x="160" y="362"/>
                </a:lnTo>
                <a:lnTo>
                  <a:pt x="155" y="362"/>
                </a:lnTo>
                <a:lnTo>
                  <a:pt x="151" y="367"/>
                </a:lnTo>
                <a:lnTo>
                  <a:pt x="146" y="367"/>
                </a:lnTo>
                <a:lnTo>
                  <a:pt x="141" y="367"/>
                </a:lnTo>
                <a:lnTo>
                  <a:pt x="141" y="372"/>
                </a:lnTo>
                <a:lnTo>
                  <a:pt x="137" y="372"/>
                </a:lnTo>
                <a:lnTo>
                  <a:pt x="132" y="372"/>
                </a:lnTo>
                <a:lnTo>
                  <a:pt x="127" y="376"/>
                </a:lnTo>
                <a:lnTo>
                  <a:pt x="123" y="376"/>
                </a:lnTo>
                <a:lnTo>
                  <a:pt x="118" y="381"/>
                </a:lnTo>
                <a:lnTo>
                  <a:pt x="113" y="381"/>
                </a:lnTo>
                <a:lnTo>
                  <a:pt x="108" y="381"/>
                </a:lnTo>
                <a:lnTo>
                  <a:pt x="104" y="386"/>
                </a:lnTo>
                <a:lnTo>
                  <a:pt x="99" y="386"/>
                </a:lnTo>
                <a:lnTo>
                  <a:pt x="94" y="386"/>
                </a:lnTo>
                <a:lnTo>
                  <a:pt x="90" y="391"/>
                </a:lnTo>
                <a:lnTo>
                  <a:pt x="90" y="391"/>
                </a:lnTo>
                <a:lnTo>
                  <a:pt x="85" y="391"/>
                </a:lnTo>
                <a:lnTo>
                  <a:pt x="80" y="395"/>
                </a:lnTo>
                <a:lnTo>
                  <a:pt x="76" y="395"/>
                </a:lnTo>
                <a:lnTo>
                  <a:pt x="71" y="400"/>
                </a:lnTo>
                <a:lnTo>
                  <a:pt x="66" y="400"/>
                </a:lnTo>
                <a:lnTo>
                  <a:pt x="61" y="400"/>
                </a:lnTo>
                <a:lnTo>
                  <a:pt x="57" y="405"/>
                </a:lnTo>
                <a:lnTo>
                  <a:pt x="52" y="405"/>
                </a:lnTo>
                <a:lnTo>
                  <a:pt x="47" y="405"/>
                </a:lnTo>
                <a:lnTo>
                  <a:pt x="43" y="409"/>
                </a:lnTo>
                <a:lnTo>
                  <a:pt x="38" y="409"/>
                </a:lnTo>
                <a:lnTo>
                  <a:pt x="38" y="414"/>
                </a:lnTo>
                <a:lnTo>
                  <a:pt x="33" y="414"/>
                </a:lnTo>
                <a:lnTo>
                  <a:pt x="29" y="414"/>
                </a:lnTo>
                <a:lnTo>
                  <a:pt x="24" y="419"/>
                </a:lnTo>
                <a:lnTo>
                  <a:pt x="19" y="419"/>
                </a:lnTo>
                <a:lnTo>
                  <a:pt x="14" y="419"/>
                </a:lnTo>
                <a:lnTo>
                  <a:pt x="10" y="423"/>
                </a:lnTo>
                <a:lnTo>
                  <a:pt x="5" y="423"/>
                </a:lnTo>
                <a:lnTo>
                  <a:pt x="0" y="428"/>
                </a:lnTo>
                <a:lnTo>
                  <a:pt x="0" y="593"/>
                </a:lnTo>
                <a:close/>
              </a:path>
            </a:pathLst>
          </a:custGeom>
          <a:solidFill>
            <a:srgbClr val="BEBEB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16</xdr:col>
      <xdr:colOff>393700</xdr:colOff>
      <xdr:row>3</xdr:row>
      <xdr:rowOff>12700</xdr:rowOff>
    </xdr:from>
    <xdr:to>
      <xdr:col>26</xdr:col>
      <xdr:colOff>304800</xdr:colOff>
      <xdr:row>32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0099E2C-F152-48F8-A9A4-21FC027775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342900</xdr:colOff>
      <xdr:row>2</xdr:row>
      <xdr:rowOff>177800</xdr:rowOff>
    </xdr:from>
    <xdr:to>
      <xdr:col>26</xdr:col>
      <xdr:colOff>215900</xdr:colOff>
      <xdr:row>4</xdr:row>
      <xdr:rowOff>152400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94D12C78-A3D1-4E04-8ECD-046F017C2A34}"/>
            </a:ext>
          </a:extLst>
        </xdr:cNvPr>
        <xdr:cNvSpPr/>
      </xdr:nvSpPr>
      <xdr:spPr>
        <a:xfrm>
          <a:off x="9093200" y="558800"/>
          <a:ext cx="482600" cy="3810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3</xdr:row>
      <xdr:rowOff>19050</xdr:rowOff>
    </xdr:from>
    <xdr:to>
      <xdr:col>10</xdr:col>
      <xdr:colOff>260350</xdr:colOff>
      <xdr:row>17</xdr:row>
      <xdr:rowOff>146050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942D544-2D61-4FF5-A9F3-5B1614BD6C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327" t="15699" r="24395" b="9160"/>
        <a:stretch/>
      </xdr:blipFill>
      <xdr:spPr>
        <a:xfrm>
          <a:off x="2762250" y="571500"/>
          <a:ext cx="4241800" cy="2705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dqass@plymouth.ac.uk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C7350-328F-4067-B27C-626B60AEAD58}">
  <dimension ref="A1:AM1002"/>
  <sheetViews>
    <sheetView zoomScale="80" zoomScaleNormal="80" workbookViewId="0">
      <pane ySplit="1" topLeftCell="A2" activePane="bottomLeft" state="frozen"/>
      <selection pane="bottomLeft" activeCell="S41" sqref="S41"/>
    </sheetView>
  </sheetViews>
  <sheetFormatPr defaultRowHeight="15" x14ac:dyDescent="0.25"/>
  <cols>
    <col min="1" max="1" width="12.140625" style="45" customWidth="1"/>
    <col min="2" max="2" width="11" style="45" customWidth="1"/>
    <col min="3" max="3" width="17.42578125" style="7" hidden="1" customWidth="1"/>
    <col min="4" max="9" width="20.5703125" style="8" hidden="1" customWidth="1"/>
    <col min="10" max="10" width="23.42578125" style="10" customWidth="1"/>
    <col min="11" max="11" width="23.42578125" style="58" hidden="1" customWidth="1"/>
    <col min="12" max="13" width="23.42578125" style="11" hidden="1" customWidth="1"/>
    <col min="14" max="14" width="17.85546875" style="11" hidden="1" customWidth="1"/>
    <col min="15" max="16" width="23.42578125" style="11" hidden="1" customWidth="1"/>
    <col min="17" max="27" width="8.7109375" style="6"/>
    <col min="28" max="28" width="8.7109375" style="55"/>
    <col min="29" max="29" width="14.140625" style="55" customWidth="1"/>
    <col min="30" max="31" width="8.7109375" style="60"/>
    <col min="32" max="39" width="8.7109375" style="6"/>
    <col min="40" max="254" width="8.7109375" style="1"/>
    <col min="255" max="255" width="12.140625" style="1" customWidth="1"/>
    <col min="256" max="256" width="11" style="1" customWidth="1"/>
    <col min="257" max="257" width="14.7109375" style="1" customWidth="1"/>
    <col min="258" max="263" width="0" style="1" hidden="1" customWidth="1"/>
    <col min="264" max="264" width="8.42578125" style="1" customWidth="1"/>
    <col min="265" max="265" width="9.28515625" style="1" customWidth="1"/>
    <col min="266" max="267" width="8.7109375" style="1"/>
    <col min="268" max="268" width="9.140625" style="1" customWidth="1"/>
    <col min="269" max="271" width="8.7109375" style="1"/>
    <col min="272" max="272" width="11.140625" style="1" customWidth="1"/>
    <col min="273" max="510" width="8.7109375" style="1"/>
    <col min="511" max="511" width="12.140625" style="1" customWidth="1"/>
    <col min="512" max="512" width="11" style="1" customWidth="1"/>
    <col min="513" max="513" width="14.7109375" style="1" customWidth="1"/>
    <col min="514" max="519" width="0" style="1" hidden="1" customWidth="1"/>
    <col min="520" max="520" width="8.42578125" style="1" customWidth="1"/>
    <col min="521" max="521" width="9.28515625" style="1" customWidth="1"/>
    <col min="522" max="523" width="8.7109375" style="1"/>
    <col min="524" max="524" width="9.140625" style="1" customWidth="1"/>
    <col min="525" max="527" width="8.7109375" style="1"/>
    <col min="528" max="528" width="11.140625" style="1" customWidth="1"/>
    <col min="529" max="766" width="8.7109375" style="1"/>
    <col min="767" max="767" width="12.140625" style="1" customWidth="1"/>
    <col min="768" max="768" width="11" style="1" customWidth="1"/>
    <col min="769" max="769" width="14.7109375" style="1" customWidth="1"/>
    <col min="770" max="775" width="0" style="1" hidden="1" customWidth="1"/>
    <col min="776" max="776" width="8.42578125" style="1" customWidth="1"/>
    <col min="777" max="777" width="9.28515625" style="1" customWidth="1"/>
    <col min="778" max="779" width="8.7109375" style="1"/>
    <col min="780" max="780" width="9.140625" style="1" customWidth="1"/>
    <col min="781" max="783" width="8.7109375" style="1"/>
    <col min="784" max="784" width="11.140625" style="1" customWidth="1"/>
    <col min="785" max="1022" width="8.7109375" style="1"/>
    <col min="1023" max="1023" width="12.140625" style="1" customWidth="1"/>
    <col min="1024" max="1024" width="11" style="1" customWidth="1"/>
    <col min="1025" max="1025" width="14.7109375" style="1" customWidth="1"/>
    <col min="1026" max="1031" width="0" style="1" hidden="1" customWidth="1"/>
    <col min="1032" max="1032" width="8.42578125" style="1" customWidth="1"/>
    <col min="1033" max="1033" width="9.28515625" style="1" customWidth="1"/>
    <col min="1034" max="1035" width="8.7109375" style="1"/>
    <col min="1036" max="1036" width="9.140625" style="1" customWidth="1"/>
    <col min="1037" max="1039" width="8.7109375" style="1"/>
    <col min="1040" max="1040" width="11.140625" style="1" customWidth="1"/>
    <col min="1041" max="1278" width="8.7109375" style="1"/>
    <col min="1279" max="1279" width="12.140625" style="1" customWidth="1"/>
    <col min="1280" max="1280" width="11" style="1" customWidth="1"/>
    <col min="1281" max="1281" width="14.7109375" style="1" customWidth="1"/>
    <col min="1282" max="1287" width="0" style="1" hidden="1" customWidth="1"/>
    <col min="1288" max="1288" width="8.42578125" style="1" customWidth="1"/>
    <col min="1289" max="1289" width="9.28515625" style="1" customWidth="1"/>
    <col min="1290" max="1291" width="8.7109375" style="1"/>
    <col min="1292" max="1292" width="9.140625" style="1" customWidth="1"/>
    <col min="1293" max="1295" width="8.7109375" style="1"/>
    <col min="1296" max="1296" width="11.140625" style="1" customWidth="1"/>
    <col min="1297" max="1534" width="8.7109375" style="1"/>
    <col min="1535" max="1535" width="12.140625" style="1" customWidth="1"/>
    <col min="1536" max="1536" width="11" style="1" customWidth="1"/>
    <col min="1537" max="1537" width="14.7109375" style="1" customWidth="1"/>
    <col min="1538" max="1543" width="0" style="1" hidden="1" customWidth="1"/>
    <col min="1544" max="1544" width="8.42578125" style="1" customWidth="1"/>
    <col min="1545" max="1545" width="9.28515625" style="1" customWidth="1"/>
    <col min="1546" max="1547" width="8.7109375" style="1"/>
    <col min="1548" max="1548" width="9.140625" style="1" customWidth="1"/>
    <col min="1549" max="1551" width="8.7109375" style="1"/>
    <col min="1552" max="1552" width="11.140625" style="1" customWidth="1"/>
    <col min="1553" max="1790" width="8.7109375" style="1"/>
    <col min="1791" max="1791" width="12.140625" style="1" customWidth="1"/>
    <col min="1792" max="1792" width="11" style="1" customWidth="1"/>
    <col min="1793" max="1793" width="14.7109375" style="1" customWidth="1"/>
    <col min="1794" max="1799" width="0" style="1" hidden="1" customWidth="1"/>
    <col min="1800" max="1800" width="8.42578125" style="1" customWidth="1"/>
    <col min="1801" max="1801" width="9.28515625" style="1" customWidth="1"/>
    <col min="1802" max="1803" width="8.7109375" style="1"/>
    <col min="1804" max="1804" width="9.140625" style="1" customWidth="1"/>
    <col min="1805" max="1807" width="8.7109375" style="1"/>
    <col min="1808" max="1808" width="11.140625" style="1" customWidth="1"/>
    <col min="1809" max="2046" width="8.7109375" style="1"/>
    <col min="2047" max="2047" width="12.140625" style="1" customWidth="1"/>
    <col min="2048" max="2048" width="11" style="1" customWidth="1"/>
    <col min="2049" max="2049" width="14.7109375" style="1" customWidth="1"/>
    <col min="2050" max="2055" width="0" style="1" hidden="1" customWidth="1"/>
    <col min="2056" max="2056" width="8.42578125" style="1" customWidth="1"/>
    <col min="2057" max="2057" width="9.28515625" style="1" customWidth="1"/>
    <col min="2058" max="2059" width="8.7109375" style="1"/>
    <col min="2060" max="2060" width="9.140625" style="1" customWidth="1"/>
    <col min="2061" max="2063" width="8.7109375" style="1"/>
    <col min="2064" max="2064" width="11.140625" style="1" customWidth="1"/>
    <col min="2065" max="2302" width="8.7109375" style="1"/>
    <col min="2303" max="2303" width="12.140625" style="1" customWidth="1"/>
    <col min="2304" max="2304" width="11" style="1" customWidth="1"/>
    <col min="2305" max="2305" width="14.7109375" style="1" customWidth="1"/>
    <col min="2306" max="2311" width="0" style="1" hidden="1" customWidth="1"/>
    <col min="2312" max="2312" width="8.42578125" style="1" customWidth="1"/>
    <col min="2313" max="2313" width="9.28515625" style="1" customWidth="1"/>
    <col min="2314" max="2315" width="8.7109375" style="1"/>
    <col min="2316" max="2316" width="9.140625" style="1" customWidth="1"/>
    <col min="2317" max="2319" width="8.7109375" style="1"/>
    <col min="2320" max="2320" width="11.140625" style="1" customWidth="1"/>
    <col min="2321" max="2558" width="8.7109375" style="1"/>
    <col min="2559" max="2559" width="12.140625" style="1" customWidth="1"/>
    <col min="2560" max="2560" width="11" style="1" customWidth="1"/>
    <col min="2561" max="2561" width="14.7109375" style="1" customWidth="1"/>
    <col min="2562" max="2567" width="0" style="1" hidden="1" customWidth="1"/>
    <col min="2568" max="2568" width="8.42578125" style="1" customWidth="1"/>
    <col min="2569" max="2569" width="9.28515625" style="1" customWidth="1"/>
    <col min="2570" max="2571" width="8.7109375" style="1"/>
    <col min="2572" max="2572" width="9.140625" style="1" customWidth="1"/>
    <col min="2573" max="2575" width="8.7109375" style="1"/>
    <col min="2576" max="2576" width="11.140625" style="1" customWidth="1"/>
    <col min="2577" max="2814" width="8.7109375" style="1"/>
    <col min="2815" max="2815" width="12.140625" style="1" customWidth="1"/>
    <col min="2816" max="2816" width="11" style="1" customWidth="1"/>
    <col min="2817" max="2817" width="14.7109375" style="1" customWidth="1"/>
    <col min="2818" max="2823" width="0" style="1" hidden="1" customWidth="1"/>
    <col min="2824" max="2824" width="8.42578125" style="1" customWidth="1"/>
    <col min="2825" max="2825" width="9.28515625" style="1" customWidth="1"/>
    <col min="2826" max="2827" width="8.7109375" style="1"/>
    <col min="2828" max="2828" width="9.140625" style="1" customWidth="1"/>
    <col min="2829" max="2831" width="8.7109375" style="1"/>
    <col min="2832" max="2832" width="11.140625" style="1" customWidth="1"/>
    <col min="2833" max="3070" width="8.7109375" style="1"/>
    <col min="3071" max="3071" width="12.140625" style="1" customWidth="1"/>
    <col min="3072" max="3072" width="11" style="1" customWidth="1"/>
    <col min="3073" max="3073" width="14.7109375" style="1" customWidth="1"/>
    <col min="3074" max="3079" width="0" style="1" hidden="1" customWidth="1"/>
    <col min="3080" max="3080" width="8.42578125" style="1" customWidth="1"/>
    <col min="3081" max="3081" width="9.28515625" style="1" customWidth="1"/>
    <col min="3082" max="3083" width="8.7109375" style="1"/>
    <col min="3084" max="3084" width="9.140625" style="1" customWidth="1"/>
    <col min="3085" max="3087" width="8.7109375" style="1"/>
    <col min="3088" max="3088" width="11.140625" style="1" customWidth="1"/>
    <col min="3089" max="3326" width="8.7109375" style="1"/>
    <col min="3327" max="3327" width="12.140625" style="1" customWidth="1"/>
    <col min="3328" max="3328" width="11" style="1" customWidth="1"/>
    <col min="3329" max="3329" width="14.7109375" style="1" customWidth="1"/>
    <col min="3330" max="3335" width="0" style="1" hidden="1" customWidth="1"/>
    <col min="3336" max="3336" width="8.42578125" style="1" customWidth="1"/>
    <col min="3337" max="3337" width="9.28515625" style="1" customWidth="1"/>
    <col min="3338" max="3339" width="8.7109375" style="1"/>
    <col min="3340" max="3340" width="9.140625" style="1" customWidth="1"/>
    <col min="3341" max="3343" width="8.7109375" style="1"/>
    <col min="3344" max="3344" width="11.140625" style="1" customWidth="1"/>
    <col min="3345" max="3582" width="8.7109375" style="1"/>
    <col min="3583" max="3583" width="12.140625" style="1" customWidth="1"/>
    <col min="3584" max="3584" width="11" style="1" customWidth="1"/>
    <col min="3585" max="3585" width="14.7109375" style="1" customWidth="1"/>
    <col min="3586" max="3591" width="0" style="1" hidden="1" customWidth="1"/>
    <col min="3592" max="3592" width="8.42578125" style="1" customWidth="1"/>
    <col min="3593" max="3593" width="9.28515625" style="1" customWidth="1"/>
    <col min="3594" max="3595" width="8.7109375" style="1"/>
    <col min="3596" max="3596" width="9.140625" style="1" customWidth="1"/>
    <col min="3597" max="3599" width="8.7109375" style="1"/>
    <col min="3600" max="3600" width="11.140625" style="1" customWidth="1"/>
    <col min="3601" max="3838" width="8.7109375" style="1"/>
    <col min="3839" max="3839" width="12.140625" style="1" customWidth="1"/>
    <col min="3840" max="3840" width="11" style="1" customWidth="1"/>
    <col min="3841" max="3841" width="14.7109375" style="1" customWidth="1"/>
    <col min="3842" max="3847" width="0" style="1" hidden="1" customWidth="1"/>
    <col min="3848" max="3848" width="8.42578125" style="1" customWidth="1"/>
    <col min="3849" max="3849" width="9.28515625" style="1" customWidth="1"/>
    <col min="3850" max="3851" width="8.7109375" style="1"/>
    <col min="3852" max="3852" width="9.140625" style="1" customWidth="1"/>
    <col min="3853" max="3855" width="8.7109375" style="1"/>
    <col min="3856" max="3856" width="11.140625" style="1" customWidth="1"/>
    <col min="3857" max="4094" width="8.7109375" style="1"/>
    <col min="4095" max="4095" width="12.140625" style="1" customWidth="1"/>
    <col min="4096" max="4096" width="11" style="1" customWidth="1"/>
    <col min="4097" max="4097" width="14.7109375" style="1" customWidth="1"/>
    <col min="4098" max="4103" width="0" style="1" hidden="1" customWidth="1"/>
    <col min="4104" max="4104" width="8.42578125" style="1" customWidth="1"/>
    <col min="4105" max="4105" width="9.28515625" style="1" customWidth="1"/>
    <col min="4106" max="4107" width="8.7109375" style="1"/>
    <col min="4108" max="4108" width="9.140625" style="1" customWidth="1"/>
    <col min="4109" max="4111" width="8.7109375" style="1"/>
    <col min="4112" max="4112" width="11.140625" style="1" customWidth="1"/>
    <col min="4113" max="4350" width="8.7109375" style="1"/>
    <col min="4351" max="4351" width="12.140625" style="1" customWidth="1"/>
    <col min="4352" max="4352" width="11" style="1" customWidth="1"/>
    <col min="4353" max="4353" width="14.7109375" style="1" customWidth="1"/>
    <col min="4354" max="4359" width="0" style="1" hidden="1" customWidth="1"/>
    <col min="4360" max="4360" width="8.42578125" style="1" customWidth="1"/>
    <col min="4361" max="4361" width="9.28515625" style="1" customWidth="1"/>
    <col min="4362" max="4363" width="8.7109375" style="1"/>
    <col min="4364" max="4364" width="9.140625" style="1" customWidth="1"/>
    <col min="4365" max="4367" width="8.7109375" style="1"/>
    <col min="4368" max="4368" width="11.140625" style="1" customWidth="1"/>
    <col min="4369" max="4606" width="8.7109375" style="1"/>
    <col min="4607" max="4607" width="12.140625" style="1" customWidth="1"/>
    <col min="4608" max="4608" width="11" style="1" customWidth="1"/>
    <col min="4609" max="4609" width="14.7109375" style="1" customWidth="1"/>
    <col min="4610" max="4615" width="0" style="1" hidden="1" customWidth="1"/>
    <col min="4616" max="4616" width="8.42578125" style="1" customWidth="1"/>
    <col min="4617" max="4617" width="9.28515625" style="1" customWidth="1"/>
    <col min="4618" max="4619" width="8.7109375" style="1"/>
    <col min="4620" max="4620" width="9.140625" style="1" customWidth="1"/>
    <col min="4621" max="4623" width="8.7109375" style="1"/>
    <col min="4624" max="4624" width="11.140625" style="1" customWidth="1"/>
    <col min="4625" max="4862" width="8.7109375" style="1"/>
    <col min="4863" max="4863" width="12.140625" style="1" customWidth="1"/>
    <col min="4864" max="4864" width="11" style="1" customWidth="1"/>
    <col min="4865" max="4865" width="14.7109375" style="1" customWidth="1"/>
    <col min="4866" max="4871" width="0" style="1" hidden="1" customWidth="1"/>
    <col min="4872" max="4872" width="8.42578125" style="1" customWidth="1"/>
    <col min="4873" max="4873" width="9.28515625" style="1" customWidth="1"/>
    <col min="4874" max="4875" width="8.7109375" style="1"/>
    <col min="4876" max="4876" width="9.140625" style="1" customWidth="1"/>
    <col min="4877" max="4879" width="8.7109375" style="1"/>
    <col min="4880" max="4880" width="11.140625" style="1" customWidth="1"/>
    <col min="4881" max="5118" width="8.7109375" style="1"/>
    <col min="5119" max="5119" width="12.140625" style="1" customWidth="1"/>
    <col min="5120" max="5120" width="11" style="1" customWidth="1"/>
    <col min="5121" max="5121" width="14.7109375" style="1" customWidth="1"/>
    <col min="5122" max="5127" width="0" style="1" hidden="1" customWidth="1"/>
    <col min="5128" max="5128" width="8.42578125" style="1" customWidth="1"/>
    <col min="5129" max="5129" width="9.28515625" style="1" customWidth="1"/>
    <col min="5130" max="5131" width="8.7109375" style="1"/>
    <col min="5132" max="5132" width="9.140625" style="1" customWidth="1"/>
    <col min="5133" max="5135" width="8.7109375" style="1"/>
    <col min="5136" max="5136" width="11.140625" style="1" customWidth="1"/>
    <col min="5137" max="5374" width="8.7109375" style="1"/>
    <col min="5375" max="5375" width="12.140625" style="1" customWidth="1"/>
    <col min="5376" max="5376" width="11" style="1" customWidth="1"/>
    <col min="5377" max="5377" width="14.7109375" style="1" customWidth="1"/>
    <col min="5378" max="5383" width="0" style="1" hidden="1" customWidth="1"/>
    <col min="5384" max="5384" width="8.42578125" style="1" customWidth="1"/>
    <col min="5385" max="5385" width="9.28515625" style="1" customWidth="1"/>
    <col min="5386" max="5387" width="8.7109375" style="1"/>
    <col min="5388" max="5388" width="9.140625" style="1" customWidth="1"/>
    <col min="5389" max="5391" width="8.7109375" style="1"/>
    <col min="5392" max="5392" width="11.140625" style="1" customWidth="1"/>
    <col min="5393" max="5630" width="8.7109375" style="1"/>
    <col min="5631" max="5631" width="12.140625" style="1" customWidth="1"/>
    <col min="5632" max="5632" width="11" style="1" customWidth="1"/>
    <col min="5633" max="5633" width="14.7109375" style="1" customWidth="1"/>
    <col min="5634" max="5639" width="0" style="1" hidden="1" customWidth="1"/>
    <col min="5640" max="5640" width="8.42578125" style="1" customWidth="1"/>
    <col min="5641" max="5641" width="9.28515625" style="1" customWidth="1"/>
    <col min="5642" max="5643" width="8.7109375" style="1"/>
    <col min="5644" max="5644" width="9.140625" style="1" customWidth="1"/>
    <col min="5645" max="5647" width="8.7109375" style="1"/>
    <col min="5648" max="5648" width="11.140625" style="1" customWidth="1"/>
    <col min="5649" max="5886" width="8.7109375" style="1"/>
    <col min="5887" max="5887" width="12.140625" style="1" customWidth="1"/>
    <col min="5888" max="5888" width="11" style="1" customWidth="1"/>
    <col min="5889" max="5889" width="14.7109375" style="1" customWidth="1"/>
    <col min="5890" max="5895" width="0" style="1" hidden="1" customWidth="1"/>
    <col min="5896" max="5896" width="8.42578125" style="1" customWidth="1"/>
    <col min="5897" max="5897" width="9.28515625" style="1" customWidth="1"/>
    <col min="5898" max="5899" width="8.7109375" style="1"/>
    <col min="5900" max="5900" width="9.140625" style="1" customWidth="1"/>
    <col min="5901" max="5903" width="8.7109375" style="1"/>
    <col min="5904" max="5904" width="11.140625" style="1" customWidth="1"/>
    <col min="5905" max="6142" width="8.7109375" style="1"/>
    <col min="6143" max="6143" width="12.140625" style="1" customWidth="1"/>
    <col min="6144" max="6144" width="11" style="1" customWidth="1"/>
    <col min="6145" max="6145" width="14.7109375" style="1" customWidth="1"/>
    <col min="6146" max="6151" width="0" style="1" hidden="1" customWidth="1"/>
    <col min="6152" max="6152" width="8.42578125" style="1" customWidth="1"/>
    <col min="6153" max="6153" width="9.28515625" style="1" customWidth="1"/>
    <col min="6154" max="6155" width="8.7109375" style="1"/>
    <col min="6156" max="6156" width="9.140625" style="1" customWidth="1"/>
    <col min="6157" max="6159" width="8.7109375" style="1"/>
    <col min="6160" max="6160" width="11.140625" style="1" customWidth="1"/>
    <col min="6161" max="6398" width="8.7109375" style="1"/>
    <col min="6399" max="6399" width="12.140625" style="1" customWidth="1"/>
    <col min="6400" max="6400" width="11" style="1" customWidth="1"/>
    <col min="6401" max="6401" width="14.7109375" style="1" customWidth="1"/>
    <col min="6402" max="6407" width="0" style="1" hidden="1" customWidth="1"/>
    <col min="6408" max="6408" width="8.42578125" style="1" customWidth="1"/>
    <col min="6409" max="6409" width="9.28515625" style="1" customWidth="1"/>
    <col min="6410" max="6411" width="8.7109375" style="1"/>
    <col min="6412" max="6412" width="9.140625" style="1" customWidth="1"/>
    <col min="6413" max="6415" width="8.7109375" style="1"/>
    <col min="6416" max="6416" width="11.140625" style="1" customWidth="1"/>
    <col min="6417" max="6654" width="8.7109375" style="1"/>
    <col min="6655" max="6655" width="12.140625" style="1" customWidth="1"/>
    <col min="6656" max="6656" width="11" style="1" customWidth="1"/>
    <col min="6657" max="6657" width="14.7109375" style="1" customWidth="1"/>
    <col min="6658" max="6663" width="0" style="1" hidden="1" customWidth="1"/>
    <col min="6664" max="6664" width="8.42578125" style="1" customWidth="1"/>
    <col min="6665" max="6665" width="9.28515625" style="1" customWidth="1"/>
    <col min="6666" max="6667" width="8.7109375" style="1"/>
    <col min="6668" max="6668" width="9.140625" style="1" customWidth="1"/>
    <col min="6669" max="6671" width="8.7109375" style="1"/>
    <col min="6672" max="6672" width="11.140625" style="1" customWidth="1"/>
    <col min="6673" max="6910" width="8.7109375" style="1"/>
    <col min="6911" max="6911" width="12.140625" style="1" customWidth="1"/>
    <col min="6912" max="6912" width="11" style="1" customWidth="1"/>
    <col min="6913" max="6913" width="14.7109375" style="1" customWidth="1"/>
    <col min="6914" max="6919" width="0" style="1" hidden="1" customWidth="1"/>
    <col min="6920" max="6920" width="8.42578125" style="1" customWidth="1"/>
    <col min="6921" max="6921" width="9.28515625" style="1" customWidth="1"/>
    <col min="6922" max="6923" width="8.7109375" style="1"/>
    <col min="6924" max="6924" width="9.140625" style="1" customWidth="1"/>
    <col min="6925" max="6927" width="8.7109375" style="1"/>
    <col min="6928" max="6928" width="11.140625" style="1" customWidth="1"/>
    <col min="6929" max="7166" width="8.7109375" style="1"/>
    <col min="7167" max="7167" width="12.140625" style="1" customWidth="1"/>
    <col min="7168" max="7168" width="11" style="1" customWidth="1"/>
    <col min="7169" max="7169" width="14.7109375" style="1" customWidth="1"/>
    <col min="7170" max="7175" width="0" style="1" hidden="1" customWidth="1"/>
    <col min="7176" max="7176" width="8.42578125" style="1" customWidth="1"/>
    <col min="7177" max="7177" width="9.28515625" style="1" customWidth="1"/>
    <col min="7178" max="7179" width="8.7109375" style="1"/>
    <col min="7180" max="7180" width="9.140625" style="1" customWidth="1"/>
    <col min="7181" max="7183" width="8.7109375" style="1"/>
    <col min="7184" max="7184" width="11.140625" style="1" customWidth="1"/>
    <col min="7185" max="7422" width="8.7109375" style="1"/>
    <col min="7423" max="7423" width="12.140625" style="1" customWidth="1"/>
    <col min="7424" max="7424" width="11" style="1" customWidth="1"/>
    <col min="7425" max="7425" width="14.7109375" style="1" customWidth="1"/>
    <col min="7426" max="7431" width="0" style="1" hidden="1" customWidth="1"/>
    <col min="7432" max="7432" width="8.42578125" style="1" customWidth="1"/>
    <col min="7433" max="7433" width="9.28515625" style="1" customWidth="1"/>
    <col min="7434" max="7435" width="8.7109375" style="1"/>
    <col min="7436" max="7436" width="9.140625" style="1" customWidth="1"/>
    <col min="7437" max="7439" width="8.7109375" style="1"/>
    <col min="7440" max="7440" width="11.140625" style="1" customWidth="1"/>
    <col min="7441" max="7678" width="8.7109375" style="1"/>
    <col min="7679" max="7679" width="12.140625" style="1" customWidth="1"/>
    <col min="7680" max="7680" width="11" style="1" customWidth="1"/>
    <col min="7681" max="7681" width="14.7109375" style="1" customWidth="1"/>
    <col min="7682" max="7687" width="0" style="1" hidden="1" customWidth="1"/>
    <col min="7688" max="7688" width="8.42578125" style="1" customWidth="1"/>
    <col min="7689" max="7689" width="9.28515625" style="1" customWidth="1"/>
    <col min="7690" max="7691" width="8.7109375" style="1"/>
    <col min="7692" max="7692" width="9.140625" style="1" customWidth="1"/>
    <col min="7693" max="7695" width="8.7109375" style="1"/>
    <col min="7696" max="7696" width="11.140625" style="1" customWidth="1"/>
    <col min="7697" max="7934" width="8.7109375" style="1"/>
    <col min="7935" max="7935" width="12.140625" style="1" customWidth="1"/>
    <col min="7936" max="7936" width="11" style="1" customWidth="1"/>
    <col min="7937" max="7937" width="14.7109375" style="1" customWidth="1"/>
    <col min="7938" max="7943" width="0" style="1" hidden="1" customWidth="1"/>
    <col min="7944" max="7944" width="8.42578125" style="1" customWidth="1"/>
    <col min="7945" max="7945" width="9.28515625" style="1" customWidth="1"/>
    <col min="7946" max="7947" width="8.7109375" style="1"/>
    <col min="7948" max="7948" width="9.140625" style="1" customWidth="1"/>
    <col min="7949" max="7951" width="8.7109375" style="1"/>
    <col min="7952" max="7952" width="11.140625" style="1" customWidth="1"/>
    <col min="7953" max="8190" width="8.7109375" style="1"/>
    <col min="8191" max="8191" width="12.140625" style="1" customWidth="1"/>
    <col min="8192" max="8192" width="11" style="1" customWidth="1"/>
    <col min="8193" max="8193" width="14.7109375" style="1" customWidth="1"/>
    <col min="8194" max="8199" width="0" style="1" hidden="1" customWidth="1"/>
    <col min="8200" max="8200" width="8.42578125" style="1" customWidth="1"/>
    <col min="8201" max="8201" width="9.28515625" style="1" customWidth="1"/>
    <col min="8202" max="8203" width="8.7109375" style="1"/>
    <col min="8204" max="8204" width="9.140625" style="1" customWidth="1"/>
    <col min="8205" max="8207" width="8.7109375" style="1"/>
    <col min="8208" max="8208" width="11.140625" style="1" customWidth="1"/>
    <col min="8209" max="8446" width="8.7109375" style="1"/>
    <col min="8447" max="8447" width="12.140625" style="1" customWidth="1"/>
    <col min="8448" max="8448" width="11" style="1" customWidth="1"/>
    <col min="8449" max="8449" width="14.7109375" style="1" customWidth="1"/>
    <col min="8450" max="8455" width="0" style="1" hidden="1" customWidth="1"/>
    <col min="8456" max="8456" width="8.42578125" style="1" customWidth="1"/>
    <col min="8457" max="8457" width="9.28515625" style="1" customWidth="1"/>
    <col min="8458" max="8459" width="8.7109375" style="1"/>
    <col min="8460" max="8460" width="9.140625" style="1" customWidth="1"/>
    <col min="8461" max="8463" width="8.7109375" style="1"/>
    <col min="8464" max="8464" width="11.140625" style="1" customWidth="1"/>
    <col min="8465" max="8702" width="8.7109375" style="1"/>
    <col min="8703" max="8703" width="12.140625" style="1" customWidth="1"/>
    <col min="8704" max="8704" width="11" style="1" customWidth="1"/>
    <col min="8705" max="8705" width="14.7109375" style="1" customWidth="1"/>
    <col min="8706" max="8711" width="0" style="1" hidden="1" customWidth="1"/>
    <col min="8712" max="8712" width="8.42578125" style="1" customWidth="1"/>
    <col min="8713" max="8713" width="9.28515625" style="1" customWidth="1"/>
    <col min="8714" max="8715" width="8.7109375" style="1"/>
    <col min="8716" max="8716" width="9.140625" style="1" customWidth="1"/>
    <col min="8717" max="8719" width="8.7109375" style="1"/>
    <col min="8720" max="8720" width="11.140625" style="1" customWidth="1"/>
    <col min="8721" max="8958" width="8.7109375" style="1"/>
    <col min="8959" max="8959" width="12.140625" style="1" customWidth="1"/>
    <col min="8960" max="8960" width="11" style="1" customWidth="1"/>
    <col min="8961" max="8961" width="14.7109375" style="1" customWidth="1"/>
    <col min="8962" max="8967" width="0" style="1" hidden="1" customWidth="1"/>
    <col min="8968" max="8968" width="8.42578125" style="1" customWidth="1"/>
    <col min="8969" max="8969" width="9.28515625" style="1" customWidth="1"/>
    <col min="8970" max="8971" width="8.7109375" style="1"/>
    <col min="8972" max="8972" width="9.140625" style="1" customWidth="1"/>
    <col min="8973" max="8975" width="8.7109375" style="1"/>
    <col min="8976" max="8976" width="11.140625" style="1" customWidth="1"/>
    <col min="8977" max="9214" width="8.7109375" style="1"/>
    <col min="9215" max="9215" width="12.140625" style="1" customWidth="1"/>
    <col min="9216" max="9216" width="11" style="1" customWidth="1"/>
    <col min="9217" max="9217" width="14.7109375" style="1" customWidth="1"/>
    <col min="9218" max="9223" width="0" style="1" hidden="1" customWidth="1"/>
    <col min="9224" max="9224" width="8.42578125" style="1" customWidth="1"/>
    <col min="9225" max="9225" width="9.28515625" style="1" customWidth="1"/>
    <col min="9226" max="9227" width="8.7109375" style="1"/>
    <col min="9228" max="9228" width="9.140625" style="1" customWidth="1"/>
    <col min="9229" max="9231" width="8.7109375" style="1"/>
    <col min="9232" max="9232" width="11.140625" style="1" customWidth="1"/>
    <col min="9233" max="9470" width="8.7109375" style="1"/>
    <col min="9471" max="9471" width="12.140625" style="1" customWidth="1"/>
    <col min="9472" max="9472" width="11" style="1" customWidth="1"/>
    <col min="9473" max="9473" width="14.7109375" style="1" customWidth="1"/>
    <col min="9474" max="9479" width="0" style="1" hidden="1" customWidth="1"/>
    <col min="9480" max="9480" width="8.42578125" style="1" customWidth="1"/>
    <col min="9481" max="9481" width="9.28515625" style="1" customWidth="1"/>
    <col min="9482" max="9483" width="8.7109375" style="1"/>
    <col min="9484" max="9484" width="9.140625" style="1" customWidth="1"/>
    <col min="9485" max="9487" width="8.7109375" style="1"/>
    <col min="9488" max="9488" width="11.140625" style="1" customWidth="1"/>
    <col min="9489" max="9726" width="8.7109375" style="1"/>
    <col min="9727" max="9727" width="12.140625" style="1" customWidth="1"/>
    <col min="9728" max="9728" width="11" style="1" customWidth="1"/>
    <col min="9729" max="9729" width="14.7109375" style="1" customWidth="1"/>
    <col min="9730" max="9735" width="0" style="1" hidden="1" customWidth="1"/>
    <col min="9736" max="9736" width="8.42578125" style="1" customWidth="1"/>
    <col min="9737" max="9737" width="9.28515625" style="1" customWidth="1"/>
    <col min="9738" max="9739" width="8.7109375" style="1"/>
    <col min="9740" max="9740" width="9.140625" style="1" customWidth="1"/>
    <col min="9741" max="9743" width="8.7109375" style="1"/>
    <col min="9744" max="9744" width="11.140625" style="1" customWidth="1"/>
    <col min="9745" max="9982" width="8.7109375" style="1"/>
    <col min="9983" max="9983" width="12.140625" style="1" customWidth="1"/>
    <col min="9984" max="9984" width="11" style="1" customWidth="1"/>
    <col min="9985" max="9985" width="14.7109375" style="1" customWidth="1"/>
    <col min="9986" max="9991" width="0" style="1" hidden="1" customWidth="1"/>
    <col min="9992" max="9992" width="8.42578125" style="1" customWidth="1"/>
    <col min="9993" max="9993" width="9.28515625" style="1" customWidth="1"/>
    <col min="9994" max="9995" width="8.7109375" style="1"/>
    <col min="9996" max="9996" width="9.140625" style="1" customWidth="1"/>
    <col min="9997" max="9999" width="8.7109375" style="1"/>
    <col min="10000" max="10000" width="11.140625" style="1" customWidth="1"/>
    <col min="10001" max="10238" width="8.7109375" style="1"/>
    <col min="10239" max="10239" width="12.140625" style="1" customWidth="1"/>
    <col min="10240" max="10240" width="11" style="1" customWidth="1"/>
    <col min="10241" max="10241" width="14.7109375" style="1" customWidth="1"/>
    <col min="10242" max="10247" width="0" style="1" hidden="1" customWidth="1"/>
    <col min="10248" max="10248" width="8.42578125" style="1" customWidth="1"/>
    <col min="10249" max="10249" width="9.28515625" style="1" customWidth="1"/>
    <col min="10250" max="10251" width="8.7109375" style="1"/>
    <col min="10252" max="10252" width="9.140625" style="1" customWidth="1"/>
    <col min="10253" max="10255" width="8.7109375" style="1"/>
    <col min="10256" max="10256" width="11.140625" style="1" customWidth="1"/>
    <col min="10257" max="10494" width="8.7109375" style="1"/>
    <col min="10495" max="10495" width="12.140625" style="1" customWidth="1"/>
    <col min="10496" max="10496" width="11" style="1" customWidth="1"/>
    <col min="10497" max="10497" width="14.7109375" style="1" customWidth="1"/>
    <col min="10498" max="10503" width="0" style="1" hidden="1" customWidth="1"/>
    <col min="10504" max="10504" width="8.42578125" style="1" customWidth="1"/>
    <col min="10505" max="10505" width="9.28515625" style="1" customWidth="1"/>
    <col min="10506" max="10507" width="8.7109375" style="1"/>
    <col min="10508" max="10508" width="9.140625" style="1" customWidth="1"/>
    <col min="10509" max="10511" width="8.7109375" style="1"/>
    <col min="10512" max="10512" width="11.140625" style="1" customWidth="1"/>
    <col min="10513" max="10750" width="8.7109375" style="1"/>
    <col min="10751" max="10751" width="12.140625" style="1" customWidth="1"/>
    <col min="10752" max="10752" width="11" style="1" customWidth="1"/>
    <col min="10753" max="10753" width="14.7109375" style="1" customWidth="1"/>
    <col min="10754" max="10759" width="0" style="1" hidden="1" customWidth="1"/>
    <col min="10760" max="10760" width="8.42578125" style="1" customWidth="1"/>
    <col min="10761" max="10761" width="9.28515625" style="1" customWidth="1"/>
    <col min="10762" max="10763" width="8.7109375" style="1"/>
    <col min="10764" max="10764" width="9.140625" style="1" customWidth="1"/>
    <col min="10765" max="10767" width="8.7109375" style="1"/>
    <col min="10768" max="10768" width="11.140625" style="1" customWidth="1"/>
    <col min="10769" max="11006" width="8.7109375" style="1"/>
    <col min="11007" max="11007" width="12.140625" style="1" customWidth="1"/>
    <col min="11008" max="11008" width="11" style="1" customWidth="1"/>
    <col min="11009" max="11009" width="14.7109375" style="1" customWidth="1"/>
    <col min="11010" max="11015" width="0" style="1" hidden="1" customWidth="1"/>
    <col min="11016" max="11016" width="8.42578125" style="1" customWidth="1"/>
    <col min="11017" max="11017" width="9.28515625" style="1" customWidth="1"/>
    <col min="11018" max="11019" width="8.7109375" style="1"/>
    <col min="11020" max="11020" width="9.140625" style="1" customWidth="1"/>
    <col min="11021" max="11023" width="8.7109375" style="1"/>
    <col min="11024" max="11024" width="11.140625" style="1" customWidth="1"/>
    <col min="11025" max="11262" width="8.7109375" style="1"/>
    <col min="11263" max="11263" width="12.140625" style="1" customWidth="1"/>
    <col min="11264" max="11264" width="11" style="1" customWidth="1"/>
    <col min="11265" max="11265" width="14.7109375" style="1" customWidth="1"/>
    <col min="11266" max="11271" width="0" style="1" hidden="1" customWidth="1"/>
    <col min="11272" max="11272" width="8.42578125" style="1" customWidth="1"/>
    <col min="11273" max="11273" width="9.28515625" style="1" customWidth="1"/>
    <col min="11274" max="11275" width="8.7109375" style="1"/>
    <col min="11276" max="11276" width="9.140625" style="1" customWidth="1"/>
    <col min="11277" max="11279" width="8.7109375" style="1"/>
    <col min="11280" max="11280" width="11.140625" style="1" customWidth="1"/>
    <col min="11281" max="11518" width="8.7109375" style="1"/>
    <col min="11519" max="11519" width="12.140625" style="1" customWidth="1"/>
    <col min="11520" max="11520" width="11" style="1" customWidth="1"/>
    <col min="11521" max="11521" width="14.7109375" style="1" customWidth="1"/>
    <col min="11522" max="11527" width="0" style="1" hidden="1" customWidth="1"/>
    <col min="11528" max="11528" width="8.42578125" style="1" customWidth="1"/>
    <col min="11529" max="11529" width="9.28515625" style="1" customWidth="1"/>
    <col min="11530" max="11531" width="8.7109375" style="1"/>
    <col min="11532" max="11532" width="9.140625" style="1" customWidth="1"/>
    <col min="11533" max="11535" width="8.7109375" style="1"/>
    <col min="11536" max="11536" width="11.140625" style="1" customWidth="1"/>
    <col min="11537" max="11774" width="8.7109375" style="1"/>
    <col min="11775" max="11775" width="12.140625" style="1" customWidth="1"/>
    <col min="11776" max="11776" width="11" style="1" customWidth="1"/>
    <col min="11777" max="11777" width="14.7109375" style="1" customWidth="1"/>
    <col min="11778" max="11783" width="0" style="1" hidden="1" customWidth="1"/>
    <col min="11784" max="11784" width="8.42578125" style="1" customWidth="1"/>
    <col min="11785" max="11785" width="9.28515625" style="1" customWidth="1"/>
    <col min="11786" max="11787" width="8.7109375" style="1"/>
    <col min="11788" max="11788" width="9.140625" style="1" customWidth="1"/>
    <col min="11789" max="11791" width="8.7109375" style="1"/>
    <col min="11792" max="11792" width="11.140625" style="1" customWidth="1"/>
    <col min="11793" max="12030" width="8.7109375" style="1"/>
    <col min="12031" max="12031" width="12.140625" style="1" customWidth="1"/>
    <col min="12032" max="12032" width="11" style="1" customWidth="1"/>
    <col min="12033" max="12033" width="14.7109375" style="1" customWidth="1"/>
    <col min="12034" max="12039" width="0" style="1" hidden="1" customWidth="1"/>
    <col min="12040" max="12040" width="8.42578125" style="1" customWidth="1"/>
    <col min="12041" max="12041" width="9.28515625" style="1" customWidth="1"/>
    <col min="12042" max="12043" width="8.7109375" style="1"/>
    <col min="12044" max="12044" width="9.140625" style="1" customWidth="1"/>
    <col min="12045" max="12047" width="8.7109375" style="1"/>
    <col min="12048" max="12048" width="11.140625" style="1" customWidth="1"/>
    <col min="12049" max="12286" width="8.7109375" style="1"/>
    <col min="12287" max="12287" width="12.140625" style="1" customWidth="1"/>
    <col min="12288" max="12288" width="11" style="1" customWidth="1"/>
    <col min="12289" max="12289" width="14.7109375" style="1" customWidth="1"/>
    <col min="12290" max="12295" width="0" style="1" hidden="1" customWidth="1"/>
    <col min="12296" max="12296" width="8.42578125" style="1" customWidth="1"/>
    <col min="12297" max="12297" width="9.28515625" style="1" customWidth="1"/>
    <col min="12298" max="12299" width="8.7109375" style="1"/>
    <col min="12300" max="12300" width="9.140625" style="1" customWidth="1"/>
    <col min="12301" max="12303" width="8.7109375" style="1"/>
    <col min="12304" max="12304" width="11.140625" style="1" customWidth="1"/>
    <col min="12305" max="12542" width="8.7109375" style="1"/>
    <col min="12543" max="12543" width="12.140625" style="1" customWidth="1"/>
    <col min="12544" max="12544" width="11" style="1" customWidth="1"/>
    <col min="12545" max="12545" width="14.7109375" style="1" customWidth="1"/>
    <col min="12546" max="12551" width="0" style="1" hidden="1" customWidth="1"/>
    <col min="12552" max="12552" width="8.42578125" style="1" customWidth="1"/>
    <col min="12553" max="12553" width="9.28515625" style="1" customWidth="1"/>
    <col min="12554" max="12555" width="8.7109375" style="1"/>
    <col min="12556" max="12556" width="9.140625" style="1" customWidth="1"/>
    <col min="12557" max="12559" width="8.7109375" style="1"/>
    <col min="12560" max="12560" width="11.140625" style="1" customWidth="1"/>
    <col min="12561" max="12798" width="8.7109375" style="1"/>
    <col min="12799" max="12799" width="12.140625" style="1" customWidth="1"/>
    <col min="12800" max="12800" width="11" style="1" customWidth="1"/>
    <col min="12801" max="12801" width="14.7109375" style="1" customWidth="1"/>
    <col min="12802" max="12807" width="0" style="1" hidden="1" customWidth="1"/>
    <col min="12808" max="12808" width="8.42578125" style="1" customWidth="1"/>
    <col min="12809" max="12809" width="9.28515625" style="1" customWidth="1"/>
    <col min="12810" max="12811" width="8.7109375" style="1"/>
    <col min="12812" max="12812" width="9.140625" style="1" customWidth="1"/>
    <col min="12813" max="12815" width="8.7109375" style="1"/>
    <col min="12816" max="12816" width="11.140625" style="1" customWidth="1"/>
    <col min="12817" max="13054" width="8.7109375" style="1"/>
    <col min="13055" max="13055" width="12.140625" style="1" customWidth="1"/>
    <col min="13056" max="13056" width="11" style="1" customWidth="1"/>
    <col min="13057" max="13057" width="14.7109375" style="1" customWidth="1"/>
    <col min="13058" max="13063" width="0" style="1" hidden="1" customWidth="1"/>
    <col min="13064" max="13064" width="8.42578125" style="1" customWidth="1"/>
    <col min="13065" max="13065" width="9.28515625" style="1" customWidth="1"/>
    <col min="13066" max="13067" width="8.7109375" style="1"/>
    <col min="13068" max="13068" width="9.140625" style="1" customWidth="1"/>
    <col min="13069" max="13071" width="8.7109375" style="1"/>
    <col min="13072" max="13072" width="11.140625" style="1" customWidth="1"/>
    <col min="13073" max="13310" width="8.7109375" style="1"/>
    <col min="13311" max="13311" width="12.140625" style="1" customWidth="1"/>
    <col min="13312" max="13312" width="11" style="1" customWidth="1"/>
    <col min="13313" max="13313" width="14.7109375" style="1" customWidth="1"/>
    <col min="13314" max="13319" width="0" style="1" hidden="1" customWidth="1"/>
    <col min="13320" max="13320" width="8.42578125" style="1" customWidth="1"/>
    <col min="13321" max="13321" width="9.28515625" style="1" customWidth="1"/>
    <col min="13322" max="13323" width="8.7109375" style="1"/>
    <col min="13324" max="13324" width="9.140625" style="1" customWidth="1"/>
    <col min="13325" max="13327" width="8.7109375" style="1"/>
    <col min="13328" max="13328" width="11.140625" style="1" customWidth="1"/>
    <col min="13329" max="13566" width="8.7109375" style="1"/>
    <col min="13567" max="13567" width="12.140625" style="1" customWidth="1"/>
    <col min="13568" max="13568" width="11" style="1" customWidth="1"/>
    <col min="13569" max="13569" width="14.7109375" style="1" customWidth="1"/>
    <col min="13570" max="13575" width="0" style="1" hidden="1" customWidth="1"/>
    <col min="13576" max="13576" width="8.42578125" style="1" customWidth="1"/>
    <col min="13577" max="13577" width="9.28515625" style="1" customWidth="1"/>
    <col min="13578" max="13579" width="8.7109375" style="1"/>
    <col min="13580" max="13580" width="9.140625" style="1" customWidth="1"/>
    <col min="13581" max="13583" width="8.7109375" style="1"/>
    <col min="13584" max="13584" width="11.140625" style="1" customWidth="1"/>
    <col min="13585" max="13822" width="8.7109375" style="1"/>
    <col min="13823" max="13823" width="12.140625" style="1" customWidth="1"/>
    <col min="13824" max="13824" width="11" style="1" customWidth="1"/>
    <col min="13825" max="13825" width="14.7109375" style="1" customWidth="1"/>
    <col min="13826" max="13831" width="0" style="1" hidden="1" customWidth="1"/>
    <col min="13832" max="13832" width="8.42578125" style="1" customWidth="1"/>
    <col min="13833" max="13833" width="9.28515625" style="1" customWidth="1"/>
    <col min="13834" max="13835" width="8.7109375" style="1"/>
    <col min="13836" max="13836" width="9.140625" style="1" customWidth="1"/>
    <col min="13837" max="13839" width="8.7109375" style="1"/>
    <col min="13840" max="13840" width="11.140625" style="1" customWidth="1"/>
    <col min="13841" max="14078" width="8.7109375" style="1"/>
    <col min="14079" max="14079" width="12.140625" style="1" customWidth="1"/>
    <col min="14080" max="14080" width="11" style="1" customWidth="1"/>
    <col min="14081" max="14081" width="14.7109375" style="1" customWidth="1"/>
    <col min="14082" max="14087" width="0" style="1" hidden="1" customWidth="1"/>
    <col min="14088" max="14088" width="8.42578125" style="1" customWidth="1"/>
    <col min="14089" max="14089" width="9.28515625" style="1" customWidth="1"/>
    <col min="14090" max="14091" width="8.7109375" style="1"/>
    <col min="14092" max="14092" width="9.140625" style="1" customWidth="1"/>
    <col min="14093" max="14095" width="8.7109375" style="1"/>
    <col min="14096" max="14096" width="11.140625" style="1" customWidth="1"/>
    <col min="14097" max="14334" width="8.7109375" style="1"/>
    <col min="14335" max="14335" width="12.140625" style="1" customWidth="1"/>
    <col min="14336" max="14336" width="11" style="1" customWidth="1"/>
    <col min="14337" max="14337" width="14.7109375" style="1" customWidth="1"/>
    <col min="14338" max="14343" width="0" style="1" hidden="1" customWidth="1"/>
    <col min="14344" max="14344" width="8.42578125" style="1" customWidth="1"/>
    <col min="14345" max="14345" width="9.28515625" style="1" customWidth="1"/>
    <col min="14346" max="14347" width="8.7109375" style="1"/>
    <col min="14348" max="14348" width="9.140625" style="1" customWidth="1"/>
    <col min="14349" max="14351" width="8.7109375" style="1"/>
    <col min="14352" max="14352" width="11.140625" style="1" customWidth="1"/>
    <col min="14353" max="14590" width="8.7109375" style="1"/>
    <col min="14591" max="14591" width="12.140625" style="1" customWidth="1"/>
    <col min="14592" max="14592" width="11" style="1" customWidth="1"/>
    <col min="14593" max="14593" width="14.7109375" style="1" customWidth="1"/>
    <col min="14594" max="14599" width="0" style="1" hidden="1" customWidth="1"/>
    <col min="14600" max="14600" width="8.42578125" style="1" customWidth="1"/>
    <col min="14601" max="14601" width="9.28515625" style="1" customWidth="1"/>
    <col min="14602" max="14603" width="8.7109375" style="1"/>
    <col min="14604" max="14604" width="9.140625" style="1" customWidth="1"/>
    <col min="14605" max="14607" width="8.7109375" style="1"/>
    <col min="14608" max="14608" width="11.140625" style="1" customWidth="1"/>
    <col min="14609" max="14846" width="8.7109375" style="1"/>
    <col min="14847" max="14847" width="12.140625" style="1" customWidth="1"/>
    <col min="14848" max="14848" width="11" style="1" customWidth="1"/>
    <col min="14849" max="14849" width="14.7109375" style="1" customWidth="1"/>
    <col min="14850" max="14855" width="0" style="1" hidden="1" customWidth="1"/>
    <col min="14856" max="14856" width="8.42578125" style="1" customWidth="1"/>
    <col min="14857" max="14857" width="9.28515625" style="1" customWidth="1"/>
    <col min="14858" max="14859" width="8.7109375" style="1"/>
    <col min="14860" max="14860" width="9.140625" style="1" customWidth="1"/>
    <col min="14861" max="14863" width="8.7109375" style="1"/>
    <col min="14864" max="14864" width="11.140625" style="1" customWidth="1"/>
    <col min="14865" max="15102" width="8.7109375" style="1"/>
    <col min="15103" max="15103" width="12.140625" style="1" customWidth="1"/>
    <col min="15104" max="15104" width="11" style="1" customWidth="1"/>
    <col min="15105" max="15105" width="14.7109375" style="1" customWidth="1"/>
    <col min="15106" max="15111" width="0" style="1" hidden="1" customWidth="1"/>
    <col min="15112" max="15112" width="8.42578125" style="1" customWidth="1"/>
    <col min="15113" max="15113" width="9.28515625" style="1" customWidth="1"/>
    <col min="15114" max="15115" width="8.7109375" style="1"/>
    <col min="15116" max="15116" width="9.140625" style="1" customWidth="1"/>
    <col min="15117" max="15119" width="8.7109375" style="1"/>
    <col min="15120" max="15120" width="11.140625" style="1" customWidth="1"/>
    <col min="15121" max="15358" width="8.7109375" style="1"/>
    <col min="15359" max="15359" width="12.140625" style="1" customWidth="1"/>
    <col min="15360" max="15360" width="11" style="1" customWidth="1"/>
    <col min="15361" max="15361" width="14.7109375" style="1" customWidth="1"/>
    <col min="15362" max="15367" width="0" style="1" hidden="1" customWidth="1"/>
    <col min="15368" max="15368" width="8.42578125" style="1" customWidth="1"/>
    <col min="15369" max="15369" width="9.28515625" style="1" customWidth="1"/>
    <col min="15370" max="15371" width="8.7109375" style="1"/>
    <col min="15372" max="15372" width="9.140625" style="1" customWidth="1"/>
    <col min="15373" max="15375" width="8.7109375" style="1"/>
    <col min="15376" max="15376" width="11.140625" style="1" customWidth="1"/>
    <col min="15377" max="15614" width="8.7109375" style="1"/>
    <col min="15615" max="15615" width="12.140625" style="1" customWidth="1"/>
    <col min="15616" max="15616" width="11" style="1" customWidth="1"/>
    <col min="15617" max="15617" width="14.7109375" style="1" customWidth="1"/>
    <col min="15618" max="15623" width="0" style="1" hidden="1" customWidth="1"/>
    <col min="15624" max="15624" width="8.42578125" style="1" customWidth="1"/>
    <col min="15625" max="15625" width="9.28515625" style="1" customWidth="1"/>
    <col min="15626" max="15627" width="8.7109375" style="1"/>
    <col min="15628" max="15628" width="9.140625" style="1" customWidth="1"/>
    <col min="15629" max="15631" width="8.7109375" style="1"/>
    <col min="15632" max="15632" width="11.140625" style="1" customWidth="1"/>
    <col min="15633" max="15870" width="8.7109375" style="1"/>
    <col min="15871" max="15871" width="12.140625" style="1" customWidth="1"/>
    <col min="15872" max="15872" width="11" style="1" customWidth="1"/>
    <col min="15873" max="15873" width="14.7109375" style="1" customWidth="1"/>
    <col min="15874" max="15879" width="0" style="1" hidden="1" customWidth="1"/>
    <col min="15880" max="15880" width="8.42578125" style="1" customWidth="1"/>
    <col min="15881" max="15881" width="9.28515625" style="1" customWidth="1"/>
    <col min="15882" max="15883" width="8.7109375" style="1"/>
    <col min="15884" max="15884" width="9.140625" style="1" customWidth="1"/>
    <col min="15885" max="15887" width="8.7109375" style="1"/>
    <col min="15888" max="15888" width="11.140625" style="1" customWidth="1"/>
    <col min="15889" max="16126" width="8.7109375" style="1"/>
    <col min="16127" max="16127" width="12.140625" style="1" customWidth="1"/>
    <col min="16128" max="16128" width="11" style="1" customWidth="1"/>
    <col min="16129" max="16129" width="14.7109375" style="1" customWidth="1"/>
    <col min="16130" max="16135" width="0" style="1" hidden="1" customWidth="1"/>
    <col min="16136" max="16136" width="8.42578125" style="1" customWidth="1"/>
    <col min="16137" max="16137" width="9.28515625" style="1" customWidth="1"/>
    <col min="16138" max="16139" width="8.7109375" style="1"/>
    <col min="16140" max="16140" width="9.140625" style="1" customWidth="1"/>
    <col min="16141" max="16143" width="8.7109375" style="1"/>
    <col min="16144" max="16144" width="11.140625" style="1" customWidth="1"/>
    <col min="16145" max="16384" width="8.7109375" style="1"/>
  </cols>
  <sheetData>
    <row r="1" spans="1:30" x14ac:dyDescent="0.25">
      <c r="A1" s="44" t="s">
        <v>0</v>
      </c>
      <c r="B1" s="44" t="s">
        <v>1</v>
      </c>
      <c r="C1" s="2" t="s">
        <v>27</v>
      </c>
      <c r="D1" s="3" t="s">
        <v>39</v>
      </c>
      <c r="E1" s="3" t="s">
        <v>25</v>
      </c>
      <c r="F1" s="3" t="s">
        <v>3</v>
      </c>
      <c r="G1" s="3" t="s">
        <v>2</v>
      </c>
      <c r="H1" s="3" t="s">
        <v>26</v>
      </c>
      <c r="I1" s="3" t="s">
        <v>46</v>
      </c>
      <c r="J1" s="4" t="s">
        <v>44</v>
      </c>
      <c r="K1" s="57" t="s">
        <v>33</v>
      </c>
      <c r="L1" s="5" t="s">
        <v>28</v>
      </c>
      <c r="M1" s="5" t="s">
        <v>29</v>
      </c>
      <c r="N1" s="5" t="s">
        <v>34</v>
      </c>
      <c r="O1" s="5" t="s">
        <v>35</v>
      </c>
      <c r="P1" s="5" t="s">
        <v>36</v>
      </c>
    </row>
    <row r="2" spans="1:30" x14ac:dyDescent="0.25">
      <c r="A2" s="38">
        <v>70</v>
      </c>
      <c r="B2" s="39">
        <v>1.7</v>
      </c>
      <c r="C2" s="7">
        <f t="shared" ref="C2:C65" si="0">IF(B2&gt;4,1,0)</f>
        <v>0</v>
      </c>
      <c r="D2" s="8">
        <f>IF(A2&gt;=45,1,0)*IF(A2&lt;=85,1,0)</f>
        <v>1</v>
      </c>
      <c r="E2" s="8">
        <f>IF(A2&gt;Settings!$B$4,Settings!$B$4,A2)</f>
        <v>70</v>
      </c>
      <c r="F2" s="8">
        <f>10^(Settings!$B$1+Settings!$B$2*E2+Settings!$B$3*E2^2)</f>
        <v>1.8837358367334909</v>
      </c>
      <c r="G2" s="9">
        <f t="shared" ref="G2:G65" si="1">IF(D2=1,B2-F2,"")</f>
        <v>-0.18373583673349092</v>
      </c>
      <c r="H2" s="9">
        <f>IF(D2=1,LOG10(B2/F2),"")</f>
        <v>-4.4571078621725775E-2</v>
      </c>
      <c r="I2" s="9">
        <f>IF(D2=1,ABS(H2-MEDIAN(H:H)),"")</f>
        <v>4.0232607326797308E-2</v>
      </c>
      <c r="J2" s="10">
        <f t="shared" ref="J2:J65" si="2">IF(B2&gt;4,4,B2)</f>
        <v>1.7</v>
      </c>
      <c r="K2" s="58">
        <f t="shared" ref="K2:K65" si="3">ROUND(A2,1)</f>
        <v>70</v>
      </c>
      <c r="L2" s="11">
        <f>_xlfn.XLOOKUP(K2,Percentiles!A:A,Percentiles!C:C,-999,0)</f>
        <v>1.6487799999999999</v>
      </c>
      <c r="M2" s="11">
        <f>_xlfn.XLOOKUP(K2,Percentiles!A:A,Percentiles!D:D,999,0)</f>
        <v>2.1590069999999999</v>
      </c>
      <c r="N2" s="11">
        <f t="shared" ref="N2:N65" si="4">IF(B2&lt;L2,1,0)</f>
        <v>0</v>
      </c>
      <c r="O2" s="11">
        <f t="shared" ref="O2:O65" si="5">IF(B2&gt;M2,1,0)</f>
        <v>0</v>
      </c>
      <c r="P2" s="11">
        <f t="shared" ref="P2:P65" si="6">IF(AND(B2&gt;=L2,B2&lt;=M2,L2&gt;0,M2&lt;900),1,0)</f>
        <v>1</v>
      </c>
      <c r="Q2" s="12"/>
      <c r="R2" s="13"/>
      <c r="S2" s="13"/>
      <c r="T2" s="13"/>
      <c r="U2" s="13"/>
      <c r="V2" s="13"/>
      <c r="W2" s="13"/>
      <c r="X2" s="13"/>
      <c r="Y2" s="13"/>
      <c r="Z2" s="13"/>
      <c r="AA2" s="14"/>
    </row>
    <row r="3" spans="1:30" ht="17.100000000000001" customHeight="1" x14ac:dyDescent="0.3">
      <c r="A3" s="38">
        <v>66.099999999999994</v>
      </c>
      <c r="B3" s="39">
        <v>1.6</v>
      </c>
      <c r="C3" s="7">
        <f t="shared" si="0"/>
        <v>0</v>
      </c>
      <c r="D3" s="8">
        <f>IF(A3&gt;45,1,0)*IF(A3&lt;=85,1,0)</f>
        <v>1</v>
      </c>
      <c r="E3" s="8">
        <f>IF(A3&gt;Settings!$B$4,Settings!$B$4,A3)</f>
        <v>66.099999999999994</v>
      </c>
      <c r="F3" s="8">
        <f>10^(Settings!$B$1+Settings!$B$2*E3+Settings!$B$3*E3^2)</f>
        <v>1.8052574585954047</v>
      </c>
      <c r="G3" s="9">
        <f t="shared" si="1"/>
        <v>-0.20525745859540456</v>
      </c>
      <c r="H3" s="9">
        <f t="shared" ref="H3:H66" si="7">IF(D3=1,LOG10(B3/F3),"")</f>
        <v>-5.2419165344075071E-2</v>
      </c>
      <c r="I3" s="9">
        <f t="shared" ref="I3:I66" si="8">IF(D3=1,ABS(H3-MEDIAN(H:H)),"")</f>
        <v>4.8080694049146604E-2</v>
      </c>
      <c r="J3" s="10">
        <f t="shared" si="2"/>
        <v>1.6</v>
      </c>
      <c r="K3" s="58">
        <f t="shared" si="3"/>
        <v>66.099999999999994</v>
      </c>
      <c r="L3" s="11">
        <f>_xlfn.XLOOKUP(K3,Percentiles!A:A,Percentiles!C:C,-999,0)</f>
        <v>1.5813079999999999</v>
      </c>
      <c r="M3" s="11">
        <f>_xlfn.XLOOKUP(K3,Percentiles!A:A,Percentiles!D:D,999,0)</f>
        <v>2.073658</v>
      </c>
      <c r="N3" s="11">
        <f t="shared" si="4"/>
        <v>0</v>
      </c>
      <c r="O3" s="11">
        <f t="shared" si="5"/>
        <v>0</v>
      </c>
      <c r="P3" s="11">
        <f t="shared" si="6"/>
        <v>1</v>
      </c>
      <c r="Q3" s="15"/>
      <c r="R3" s="16"/>
      <c r="S3" s="16"/>
      <c r="T3" s="16"/>
      <c r="U3" s="16"/>
      <c r="V3" s="17" t="s">
        <v>4</v>
      </c>
      <c r="W3" s="18">
        <f>AA10+AA15+AA19</f>
        <v>28</v>
      </c>
      <c r="X3" s="16"/>
      <c r="Y3" s="16"/>
      <c r="Z3" s="16"/>
      <c r="AA3" s="19"/>
      <c r="AB3" s="55" t="s">
        <v>45</v>
      </c>
      <c r="AC3" s="55">
        <f>MEDIAN(I:I)</f>
        <v>2.3303493026833551E-2</v>
      </c>
    </row>
    <row r="4" spans="1:30" x14ac:dyDescent="0.25">
      <c r="A4" s="38">
        <v>45</v>
      </c>
      <c r="B4" s="39">
        <v>1.1000000000000001</v>
      </c>
      <c r="C4" s="7">
        <f t="shared" si="0"/>
        <v>0</v>
      </c>
      <c r="D4" s="8">
        <f>IF(A4&gt;=45,1,0)*IF(A4&lt;=85,1,0)</f>
        <v>1</v>
      </c>
      <c r="E4" s="8">
        <f>IF(A4&gt;Settings!$B$4,Settings!$B$4,A4)</f>
        <v>45</v>
      </c>
      <c r="F4" s="8">
        <f>10^(Settings!$B$1+Settings!$B$2*E4+Settings!$B$3*E4^2)</f>
        <v>1.1507208972153964</v>
      </c>
      <c r="G4" s="9">
        <f t="shared" si="1"/>
        <v>-5.0720897215396299E-2</v>
      </c>
      <c r="H4" s="9">
        <f t="shared" si="7"/>
        <v>-1.957731484177487E-2</v>
      </c>
      <c r="I4" s="9">
        <f t="shared" si="8"/>
        <v>1.5238843546846403E-2</v>
      </c>
      <c r="J4" s="10">
        <f t="shared" si="2"/>
        <v>1.1000000000000001</v>
      </c>
      <c r="K4" s="58">
        <f t="shared" si="3"/>
        <v>45</v>
      </c>
      <c r="L4" s="11">
        <f>_xlfn.XLOOKUP(K4,Percentiles!A:A,Percentiles!C:C,-999,0)</f>
        <v>1.024071</v>
      </c>
      <c r="M4" s="11">
        <f>_xlfn.XLOOKUP(K4,Percentiles!A:A,Percentiles!D:D,999,0)</f>
        <v>1.3753029999999999</v>
      </c>
      <c r="N4" s="11">
        <f t="shared" si="4"/>
        <v>0</v>
      </c>
      <c r="O4" s="11">
        <f t="shared" si="5"/>
        <v>0</v>
      </c>
      <c r="P4" s="11">
        <f t="shared" si="6"/>
        <v>1</v>
      </c>
      <c r="Q4" s="15"/>
      <c r="R4" s="16"/>
      <c r="S4" s="16"/>
      <c r="T4" s="16"/>
      <c r="U4" s="16"/>
      <c r="V4" s="16"/>
      <c r="W4" s="16"/>
      <c r="X4" s="16"/>
      <c r="Y4" s="16"/>
      <c r="Z4" s="16"/>
      <c r="AA4" s="19"/>
      <c r="AB4" s="20" t="s">
        <v>41</v>
      </c>
      <c r="AC4" s="21">
        <f>MEDIAN(I:I)*1.4826</f>
        <v>3.4549758761583421E-2</v>
      </c>
      <c r="AD4" s="62"/>
    </row>
    <row r="5" spans="1:30" x14ac:dyDescent="0.25">
      <c r="A5" s="38">
        <v>55</v>
      </c>
      <c r="B5" s="39">
        <v>1.4</v>
      </c>
      <c r="C5" s="7">
        <f t="shared" si="0"/>
        <v>0</v>
      </c>
      <c r="D5" s="8">
        <f t="shared" ref="D5:D68" si="9">IF(A5&gt;45,1,0)*IF(A5&lt;=85,1,0)</f>
        <v>1</v>
      </c>
      <c r="E5" s="8">
        <f>IF(A5&gt;Settings!$B$4,Settings!$B$4,A5)</f>
        <v>55</v>
      </c>
      <c r="F5" s="8">
        <f>10^(Settings!$B$1+Settings!$B$2*E5+Settings!$B$3*E5^2)</f>
        <v>1.4920040430688633</v>
      </c>
      <c r="G5" s="9">
        <f t="shared" si="1"/>
        <v>-9.2004043068863339E-2</v>
      </c>
      <c r="H5" s="9">
        <f t="shared" si="7"/>
        <v>-2.7641964321762018E-2</v>
      </c>
      <c r="I5" s="9">
        <f t="shared" si="8"/>
        <v>2.3303493026833551E-2</v>
      </c>
      <c r="J5" s="10">
        <f t="shared" si="2"/>
        <v>1.4</v>
      </c>
      <c r="K5" s="58">
        <f t="shared" si="3"/>
        <v>55</v>
      </c>
      <c r="L5" s="11">
        <f>_xlfn.XLOOKUP(K5,Percentiles!A:A,Percentiles!C:C,-999,0)</f>
        <v>1.314533</v>
      </c>
      <c r="M5" s="11">
        <f>_xlfn.XLOOKUP(K5,Percentiles!A:A,Percentiles!D:D,999,0)</f>
        <v>1.736577</v>
      </c>
      <c r="N5" s="11">
        <f t="shared" si="4"/>
        <v>0</v>
      </c>
      <c r="O5" s="11">
        <f t="shared" si="5"/>
        <v>0</v>
      </c>
      <c r="P5" s="11">
        <f t="shared" si="6"/>
        <v>1</v>
      </c>
      <c r="Q5" s="15"/>
      <c r="R5" s="16"/>
      <c r="S5" s="16"/>
      <c r="T5" s="16"/>
      <c r="U5" s="16"/>
      <c r="V5" s="16"/>
      <c r="W5" s="16"/>
      <c r="X5" s="16"/>
      <c r="Y5" s="16"/>
      <c r="Z5" s="16"/>
      <c r="AA5" s="19"/>
      <c r="AB5" s="20" t="s">
        <v>42</v>
      </c>
      <c r="AC5" s="20">
        <f>AC4/Settings!B5</f>
        <v>0.43733871850105593</v>
      </c>
      <c r="AD5" s="61"/>
    </row>
    <row r="6" spans="1:30" x14ac:dyDescent="0.25">
      <c r="A6" s="38">
        <v>66</v>
      </c>
      <c r="B6" s="39">
        <v>1.8</v>
      </c>
      <c r="C6" s="7">
        <f t="shared" si="0"/>
        <v>0</v>
      </c>
      <c r="D6" s="8">
        <f t="shared" si="9"/>
        <v>1</v>
      </c>
      <c r="E6" s="8">
        <f>IF(A6&gt;Settings!$B$4,Settings!$B$4,A6)</f>
        <v>66</v>
      </c>
      <c r="F6" s="8">
        <f>10^(Settings!$B$1+Settings!$B$2*E6+Settings!$B$3*E6^2)</f>
        <v>1.8029878495745848</v>
      </c>
      <c r="G6" s="9">
        <f t="shared" si="1"/>
        <v>-2.9878495745847555E-3</v>
      </c>
      <c r="H6" s="9">
        <f t="shared" si="7"/>
        <v>-7.2029489669371972E-4</v>
      </c>
      <c r="I6" s="9">
        <f t="shared" si="8"/>
        <v>3.6181763982347471E-3</v>
      </c>
      <c r="J6" s="10">
        <f t="shared" si="2"/>
        <v>1.8</v>
      </c>
      <c r="K6" s="58">
        <f t="shared" si="3"/>
        <v>66</v>
      </c>
      <c r="L6" s="11">
        <f>_xlfn.XLOOKUP(K6,Percentiles!A:A,Percentiles!C:C,-999,0)</f>
        <v>1.5793630000000001</v>
      </c>
      <c r="M6" s="11">
        <f>_xlfn.XLOOKUP(K6,Percentiles!A:A,Percentiles!D:D,999,0)</f>
        <v>2.0711949999999999</v>
      </c>
      <c r="N6" s="11">
        <f t="shared" si="4"/>
        <v>0</v>
      </c>
      <c r="O6" s="11">
        <f t="shared" si="5"/>
        <v>0</v>
      </c>
      <c r="P6" s="11">
        <f t="shared" si="6"/>
        <v>1</v>
      </c>
      <c r="Q6" s="15"/>
      <c r="R6" s="16"/>
      <c r="S6" s="16"/>
      <c r="T6" s="16"/>
      <c r="U6" s="16"/>
      <c r="V6" s="16"/>
      <c r="W6" s="16"/>
      <c r="X6" s="16"/>
      <c r="Y6" s="16"/>
      <c r="Z6" s="16"/>
      <c r="AA6" s="19"/>
      <c r="AB6" s="20"/>
      <c r="AC6" s="20"/>
      <c r="AD6" s="61"/>
    </row>
    <row r="7" spans="1:30" x14ac:dyDescent="0.25">
      <c r="A7" s="38">
        <v>66</v>
      </c>
      <c r="B7" s="39">
        <v>1.7</v>
      </c>
      <c r="C7" s="7">
        <f t="shared" si="0"/>
        <v>0</v>
      </c>
      <c r="D7" s="8">
        <f t="shared" si="9"/>
        <v>1</v>
      </c>
      <c r="E7" s="8">
        <f>IF(A7&gt;Settings!$B$4,Settings!$B$4,A7)</f>
        <v>66</v>
      </c>
      <c r="F7" s="8">
        <f>10^(Settings!$B$1+Settings!$B$2*E7+Settings!$B$3*E7^2)</f>
        <v>1.8029878495745848</v>
      </c>
      <c r="G7" s="9">
        <f t="shared" si="1"/>
        <v>-0.10298784957458484</v>
      </c>
      <c r="H7" s="9">
        <f t="shared" si="7"/>
        <v>-2.5543878621725871E-2</v>
      </c>
      <c r="I7" s="9">
        <f t="shared" si="8"/>
        <v>2.1205407326797404E-2</v>
      </c>
      <c r="J7" s="10">
        <f t="shared" si="2"/>
        <v>1.7</v>
      </c>
      <c r="K7" s="58">
        <f t="shared" si="3"/>
        <v>66</v>
      </c>
      <c r="L7" s="11">
        <f>_xlfn.XLOOKUP(K7,Percentiles!A:A,Percentiles!C:C,-999,0)</f>
        <v>1.5793630000000001</v>
      </c>
      <c r="M7" s="11">
        <f>_xlfn.XLOOKUP(K7,Percentiles!A:A,Percentiles!D:D,999,0)</f>
        <v>2.0711949999999999</v>
      </c>
      <c r="N7" s="11">
        <f t="shared" si="4"/>
        <v>0</v>
      </c>
      <c r="O7" s="11">
        <f t="shared" si="5"/>
        <v>0</v>
      </c>
      <c r="P7" s="11">
        <f t="shared" si="6"/>
        <v>1</v>
      </c>
      <c r="Q7" s="15"/>
      <c r="R7" s="16"/>
      <c r="S7" s="16"/>
      <c r="T7" s="16"/>
      <c r="U7" s="16"/>
      <c r="V7" s="16"/>
      <c r="W7" s="16"/>
      <c r="X7" s="16"/>
      <c r="Y7" s="16"/>
      <c r="Z7" s="16"/>
      <c r="AA7" s="19"/>
      <c r="AB7" s="20"/>
      <c r="AC7" s="21" t="str">
        <f>IF(AC10&gt;24,(IF(AC5&gt;2,"Spread Increased",IF(AC5&lt;0.5,"Spread decreased",""))))</f>
        <v>Spread decreased</v>
      </c>
      <c r="AD7" s="61"/>
    </row>
    <row r="8" spans="1:30" x14ac:dyDescent="0.25">
      <c r="A8" s="38">
        <v>55</v>
      </c>
      <c r="B8" s="39">
        <v>1.4</v>
      </c>
      <c r="C8" s="7">
        <f t="shared" si="0"/>
        <v>0</v>
      </c>
      <c r="D8" s="8">
        <f t="shared" si="9"/>
        <v>1</v>
      </c>
      <c r="E8" s="8">
        <f>IF(A8&gt;Settings!$B$4,Settings!$B$4,A8)</f>
        <v>55</v>
      </c>
      <c r="F8" s="8">
        <f>10^(Settings!$B$1+Settings!$B$2*E8+Settings!$B$3*E8^2)</f>
        <v>1.4920040430688633</v>
      </c>
      <c r="G8" s="9">
        <f t="shared" si="1"/>
        <v>-9.2004043068863339E-2</v>
      </c>
      <c r="H8" s="9">
        <f t="shared" si="7"/>
        <v>-2.7641964321762018E-2</v>
      </c>
      <c r="I8" s="9">
        <f t="shared" si="8"/>
        <v>2.3303493026833551E-2</v>
      </c>
      <c r="J8" s="10">
        <f t="shared" si="2"/>
        <v>1.4</v>
      </c>
      <c r="K8" s="58">
        <f t="shared" si="3"/>
        <v>55</v>
      </c>
      <c r="L8" s="11">
        <f>_xlfn.XLOOKUP(K8,Percentiles!A:A,Percentiles!C:C,-999,0)</f>
        <v>1.314533</v>
      </c>
      <c r="M8" s="11">
        <f>_xlfn.XLOOKUP(K8,Percentiles!A:A,Percentiles!D:D,999,0)</f>
        <v>1.736577</v>
      </c>
      <c r="N8" s="11">
        <f t="shared" si="4"/>
        <v>0</v>
      </c>
      <c r="O8" s="11">
        <f t="shared" si="5"/>
        <v>0</v>
      </c>
      <c r="P8" s="11">
        <f t="shared" si="6"/>
        <v>1</v>
      </c>
      <c r="Q8" s="15"/>
      <c r="R8" s="16"/>
      <c r="S8" s="16"/>
      <c r="T8" s="16"/>
      <c r="U8" s="16"/>
      <c r="V8" s="16"/>
      <c r="W8" s="16"/>
      <c r="X8" s="16"/>
      <c r="Y8" s="16"/>
      <c r="Z8" s="16"/>
      <c r="AA8" s="19"/>
    </row>
    <row r="9" spans="1:30" x14ac:dyDescent="0.25">
      <c r="A9" s="38">
        <v>46</v>
      </c>
      <c r="B9" s="39">
        <v>1.3</v>
      </c>
      <c r="C9" s="7">
        <f t="shared" si="0"/>
        <v>0</v>
      </c>
      <c r="D9" s="8">
        <f t="shared" si="9"/>
        <v>1</v>
      </c>
      <c r="E9" s="8">
        <f>IF(A9&gt;Settings!$B$4,Settings!$B$4,A9)</f>
        <v>46</v>
      </c>
      <c r="F9" s="8">
        <f>10^(Settings!$B$1+Settings!$B$2*E9+Settings!$B$3*E9^2)</f>
        <v>1.1854433370802537</v>
      </c>
      <c r="G9" s="9">
        <f t="shared" si="1"/>
        <v>0.11455666291974631</v>
      </c>
      <c r="H9" s="9">
        <f t="shared" si="7"/>
        <v>4.0062552306836814E-2</v>
      </c>
      <c r="I9" s="9">
        <f t="shared" si="8"/>
        <v>4.4401023601765281E-2</v>
      </c>
      <c r="J9" s="10">
        <f t="shared" si="2"/>
        <v>1.3</v>
      </c>
      <c r="K9" s="58">
        <f t="shared" si="3"/>
        <v>46</v>
      </c>
      <c r="L9" s="11">
        <f>_xlfn.XLOOKUP(K9,Percentiles!A:A,Percentiles!C:C,-999,0)</f>
        <v>1.0537540000000001</v>
      </c>
      <c r="M9" s="11">
        <f>_xlfn.XLOOKUP(K9,Percentiles!A:A,Percentiles!D:D,999,0)</f>
        <v>1.411856</v>
      </c>
      <c r="N9" s="11">
        <f t="shared" si="4"/>
        <v>0</v>
      </c>
      <c r="O9" s="11">
        <f t="shared" si="5"/>
        <v>0</v>
      </c>
      <c r="P9" s="11">
        <f t="shared" si="6"/>
        <v>1</v>
      </c>
      <c r="Q9" s="15"/>
      <c r="R9" s="16"/>
      <c r="S9" s="16"/>
      <c r="T9" s="16"/>
      <c r="U9" s="16"/>
      <c r="V9" s="16"/>
      <c r="W9" s="16"/>
      <c r="X9" s="16"/>
      <c r="Y9" s="16"/>
      <c r="Z9" s="16"/>
      <c r="AA9" s="19"/>
      <c r="AB9" s="56"/>
    </row>
    <row r="10" spans="1:30" x14ac:dyDescent="0.25">
      <c r="A10" s="38">
        <v>77</v>
      </c>
      <c r="B10" s="39">
        <v>1.8</v>
      </c>
      <c r="C10" s="7">
        <f t="shared" si="0"/>
        <v>0</v>
      </c>
      <c r="D10" s="8">
        <f t="shared" si="9"/>
        <v>1</v>
      </c>
      <c r="E10" s="8">
        <f>IF(A10&gt;Settings!$B$4,Settings!$B$4,A10)</f>
        <v>77</v>
      </c>
      <c r="F10" s="8">
        <f>10^(Settings!$B$1+Settings!$B$2*E10+Settings!$B$3*E10^2)</f>
        <v>1.9695417892694986</v>
      </c>
      <c r="G10" s="9">
        <f t="shared" si="1"/>
        <v>-0.16954178926949859</v>
      </c>
      <c r="H10" s="9">
        <f t="shared" si="7"/>
        <v>-3.9092694896693633E-2</v>
      </c>
      <c r="I10" s="9">
        <f t="shared" si="8"/>
        <v>3.4754223601765166E-2</v>
      </c>
      <c r="J10" s="10">
        <f t="shared" si="2"/>
        <v>1.8</v>
      </c>
      <c r="K10" s="58">
        <f t="shared" si="3"/>
        <v>77</v>
      </c>
      <c r="L10" s="11">
        <f>_xlfn.XLOOKUP(K10,Percentiles!A:A,Percentiles!C:C,-999,0)</f>
        <v>1.723433</v>
      </c>
      <c r="M10" s="11">
        <f>_xlfn.XLOOKUP(K10,Percentiles!A:A,Percentiles!D:D,999,0)</f>
        <v>2.2523390000000001</v>
      </c>
      <c r="N10" s="11">
        <f t="shared" si="4"/>
        <v>0</v>
      </c>
      <c r="O10" s="11">
        <f t="shared" si="5"/>
        <v>0</v>
      </c>
      <c r="P10" s="11">
        <f t="shared" si="6"/>
        <v>1</v>
      </c>
      <c r="Q10" s="15"/>
      <c r="R10" s="16"/>
      <c r="S10" s="16"/>
      <c r="T10" s="16"/>
      <c r="U10" s="16"/>
      <c r="V10" s="16"/>
      <c r="W10" s="16"/>
      <c r="X10" s="16"/>
      <c r="Y10" s="16"/>
      <c r="Z10" s="22" t="s">
        <v>5</v>
      </c>
      <c r="AA10" s="23">
        <f>SUM(O:O)</f>
        <v>3</v>
      </c>
      <c r="AB10" s="55" t="s">
        <v>43</v>
      </c>
      <c r="AC10" s="55">
        <f>W3</f>
        <v>28</v>
      </c>
    </row>
    <row r="11" spans="1:30" x14ac:dyDescent="0.25">
      <c r="A11" s="38">
        <v>55</v>
      </c>
      <c r="B11" s="39">
        <v>1.6</v>
      </c>
      <c r="C11" s="7">
        <f t="shared" si="0"/>
        <v>0</v>
      </c>
      <c r="D11" s="8">
        <f t="shared" si="9"/>
        <v>1</v>
      </c>
      <c r="E11" s="8">
        <f>IF(A11&gt;Settings!$B$4,Settings!$B$4,A11)</f>
        <v>55</v>
      </c>
      <c r="F11" s="8">
        <f>10^(Settings!$B$1+Settings!$B$2*E11+Settings!$B$3*E11^2)</f>
        <v>1.4920040430688633</v>
      </c>
      <c r="G11" s="9">
        <f t="shared" si="1"/>
        <v>0.10799595693113684</v>
      </c>
      <c r="H11" s="9">
        <f t="shared" si="7"/>
        <v>3.0349982655924774E-2</v>
      </c>
      <c r="I11" s="9">
        <f t="shared" si="8"/>
        <v>3.4688453950853237E-2</v>
      </c>
      <c r="J11" s="10">
        <f t="shared" si="2"/>
        <v>1.6</v>
      </c>
      <c r="K11" s="58">
        <f t="shared" si="3"/>
        <v>55</v>
      </c>
      <c r="L11" s="11">
        <f>_xlfn.XLOOKUP(K11,Percentiles!A:A,Percentiles!C:C,-999,0)</f>
        <v>1.314533</v>
      </c>
      <c r="M11" s="11">
        <f>_xlfn.XLOOKUP(K11,Percentiles!A:A,Percentiles!D:D,999,0)</f>
        <v>1.736577</v>
      </c>
      <c r="N11" s="11">
        <f t="shared" si="4"/>
        <v>0</v>
      </c>
      <c r="O11" s="11">
        <f t="shared" si="5"/>
        <v>0</v>
      </c>
      <c r="P11" s="11">
        <f t="shared" si="6"/>
        <v>1</v>
      </c>
      <c r="Q11" s="15"/>
      <c r="R11" s="16"/>
      <c r="S11" s="16"/>
      <c r="T11" s="16"/>
      <c r="U11" s="16"/>
      <c r="V11" s="16"/>
      <c r="W11" s="16"/>
      <c r="X11" s="16"/>
      <c r="Y11" s="16"/>
      <c r="Z11" s="24"/>
      <c r="AA11" s="25">
        <f>AA10/W3</f>
        <v>0.10714285714285714</v>
      </c>
    </row>
    <row r="12" spans="1:30" x14ac:dyDescent="0.25">
      <c r="A12" s="38">
        <v>55</v>
      </c>
      <c r="B12" s="39">
        <v>1.5</v>
      </c>
      <c r="C12" s="7">
        <f t="shared" si="0"/>
        <v>0</v>
      </c>
      <c r="D12" s="8">
        <f t="shared" si="9"/>
        <v>1</v>
      </c>
      <c r="E12" s="8">
        <f>IF(A12&gt;Settings!$B$4,Settings!$B$4,A12)</f>
        <v>55</v>
      </c>
      <c r="F12" s="8">
        <f>10^(Settings!$B$1+Settings!$B$2*E12+Settings!$B$3*E12^2)</f>
        <v>1.4920040430688633</v>
      </c>
      <c r="G12" s="9">
        <f t="shared" si="1"/>
        <v>7.9959569311367495E-3</v>
      </c>
      <c r="H12" s="9">
        <f t="shared" si="7"/>
        <v>2.3212590556812665E-3</v>
      </c>
      <c r="I12" s="9">
        <f t="shared" si="8"/>
        <v>6.6597303506097331E-3</v>
      </c>
      <c r="J12" s="10">
        <f t="shared" si="2"/>
        <v>1.5</v>
      </c>
      <c r="K12" s="58">
        <f t="shared" si="3"/>
        <v>55</v>
      </c>
      <c r="L12" s="11">
        <f>_xlfn.XLOOKUP(K12,Percentiles!A:A,Percentiles!C:C,-999,0)</f>
        <v>1.314533</v>
      </c>
      <c r="M12" s="11">
        <f>_xlfn.XLOOKUP(K12,Percentiles!A:A,Percentiles!D:D,999,0)</f>
        <v>1.736577</v>
      </c>
      <c r="N12" s="11">
        <f t="shared" si="4"/>
        <v>0</v>
      </c>
      <c r="O12" s="11">
        <f t="shared" si="5"/>
        <v>0</v>
      </c>
      <c r="P12" s="11">
        <f t="shared" si="6"/>
        <v>1</v>
      </c>
      <c r="Q12" s="15"/>
      <c r="R12" s="16"/>
      <c r="S12" s="16"/>
      <c r="T12" s="16"/>
      <c r="U12" s="16"/>
      <c r="V12" s="16"/>
      <c r="W12" s="16"/>
      <c r="X12" s="16"/>
      <c r="Y12" s="16"/>
      <c r="Z12" s="26"/>
      <c r="AA12" s="27"/>
    </row>
    <row r="13" spans="1:30" x14ac:dyDescent="0.25">
      <c r="A13" s="38">
        <v>65</v>
      </c>
      <c r="B13" s="39">
        <v>1.6</v>
      </c>
      <c r="C13" s="7">
        <f t="shared" si="0"/>
        <v>0</v>
      </c>
      <c r="D13" s="8">
        <f t="shared" si="9"/>
        <v>1</v>
      </c>
      <c r="E13" s="8">
        <f>IF(A13&gt;Settings!$B$4,Settings!$B$4,A13)</f>
        <v>65</v>
      </c>
      <c r="F13" s="8">
        <f>10^(Settings!$B$1+Settings!$B$2*E13+Settings!$B$3*E13^2)</f>
        <v>1.7796311546255703</v>
      </c>
      <c r="G13" s="9">
        <f t="shared" si="1"/>
        <v>-0.17963115462557022</v>
      </c>
      <c r="H13" s="9">
        <f t="shared" si="7"/>
        <v>-4.6210017344075184E-2</v>
      </c>
      <c r="I13" s="9">
        <f t="shared" si="8"/>
        <v>4.1871546049146717E-2</v>
      </c>
      <c r="J13" s="10">
        <f t="shared" si="2"/>
        <v>1.6</v>
      </c>
      <c r="K13" s="58">
        <f t="shared" si="3"/>
        <v>65</v>
      </c>
      <c r="L13" s="11">
        <f>_xlfn.XLOOKUP(K13,Percentiles!A:A,Percentiles!C:C,-999,0)</f>
        <v>1.5593630000000001</v>
      </c>
      <c r="M13" s="11">
        <f>_xlfn.XLOOKUP(K13,Percentiles!A:A,Percentiles!D:D,999,0)</f>
        <v>2.045858</v>
      </c>
      <c r="N13" s="11">
        <f t="shared" si="4"/>
        <v>0</v>
      </c>
      <c r="O13" s="11">
        <f t="shared" si="5"/>
        <v>0</v>
      </c>
      <c r="P13" s="11">
        <f t="shared" si="6"/>
        <v>1</v>
      </c>
      <c r="Q13" s="15"/>
      <c r="R13" s="16"/>
      <c r="S13" s="16"/>
      <c r="T13" s="16"/>
      <c r="U13" s="16"/>
      <c r="V13" s="16"/>
      <c r="W13" s="16"/>
      <c r="X13" s="16"/>
      <c r="Y13" s="16"/>
      <c r="Z13" s="26"/>
      <c r="AA13" s="27"/>
    </row>
    <row r="14" spans="1:30" x14ac:dyDescent="0.25">
      <c r="A14" s="38">
        <v>66</v>
      </c>
      <c r="B14" s="39">
        <v>1.7</v>
      </c>
      <c r="C14" s="7">
        <f t="shared" si="0"/>
        <v>0</v>
      </c>
      <c r="D14" s="8">
        <f t="shared" si="9"/>
        <v>1</v>
      </c>
      <c r="E14" s="8">
        <f>IF(A14&gt;Settings!$B$4,Settings!$B$4,A14)</f>
        <v>66</v>
      </c>
      <c r="F14" s="8">
        <f>10^(Settings!$B$1+Settings!$B$2*E14+Settings!$B$3*E14^2)</f>
        <v>1.8029878495745848</v>
      </c>
      <c r="G14" s="9">
        <f t="shared" si="1"/>
        <v>-0.10298784957458484</v>
      </c>
      <c r="H14" s="9">
        <f t="shared" si="7"/>
        <v>-2.5543878621725871E-2</v>
      </c>
      <c r="I14" s="9">
        <f t="shared" si="8"/>
        <v>2.1205407326797404E-2</v>
      </c>
      <c r="J14" s="10">
        <f t="shared" si="2"/>
        <v>1.7</v>
      </c>
      <c r="K14" s="58">
        <f t="shared" si="3"/>
        <v>66</v>
      </c>
      <c r="L14" s="11">
        <f>_xlfn.XLOOKUP(K14,Percentiles!A:A,Percentiles!C:C,-999,0)</f>
        <v>1.5793630000000001</v>
      </c>
      <c r="M14" s="11">
        <f>_xlfn.XLOOKUP(K14,Percentiles!A:A,Percentiles!D:D,999,0)</f>
        <v>2.0711949999999999</v>
      </c>
      <c r="N14" s="11">
        <f t="shared" si="4"/>
        <v>0</v>
      </c>
      <c r="O14" s="11">
        <f t="shared" si="5"/>
        <v>0</v>
      </c>
      <c r="P14" s="11">
        <f t="shared" si="6"/>
        <v>1</v>
      </c>
      <c r="Q14" s="15"/>
      <c r="R14" s="16"/>
      <c r="S14" s="16"/>
      <c r="T14" s="16"/>
      <c r="U14" s="16"/>
      <c r="V14" s="16"/>
      <c r="W14" s="16"/>
      <c r="X14" s="16"/>
      <c r="Y14" s="16"/>
      <c r="Z14" s="24"/>
      <c r="AA14" s="28"/>
    </row>
    <row r="15" spans="1:30" x14ac:dyDescent="0.25">
      <c r="A15" s="38">
        <v>65</v>
      </c>
      <c r="B15" s="39">
        <v>1.7</v>
      </c>
      <c r="C15" s="7">
        <f t="shared" si="0"/>
        <v>0</v>
      </c>
      <c r="D15" s="8">
        <f t="shared" si="9"/>
        <v>1</v>
      </c>
      <c r="E15" s="8">
        <f>IF(A15&gt;Settings!$B$4,Settings!$B$4,A15)</f>
        <v>65</v>
      </c>
      <c r="F15" s="8">
        <f>10^(Settings!$B$1+Settings!$B$2*E15+Settings!$B$3*E15^2)</f>
        <v>1.7796311546255703</v>
      </c>
      <c r="G15" s="9">
        <f t="shared" si="1"/>
        <v>-7.9631154625570355E-2</v>
      </c>
      <c r="H15" s="9">
        <f t="shared" si="7"/>
        <v>-1.988107862172607E-2</v>
      </c>
      <c r="I15" s="9">
        <f t="shared" si="8"/>
        <v>1.5542607326797603E-2</v>
      </c>
      <c r="J15" s="10">
        <f t="shared" si="2"/>
        <v>1.7</v>
      </c>
      <c r="K15" s="58">
        <f t="shared" si="3"/>
        <v>65</v>
      </c>
      <c r="L15" s="11">
        <f>_xlfn.XLOOKUP(K15,Percentiles!A:A,Percentiles!C:C,-999,0)</f>
        <v>1.5593630000000001</v>
      </c>
      <c r="M15" s="11">
        <f>_xlfn.XLOOKUP(K15,Percentiles!A:A,Percentiles!D:D,999,0)</f>
        <v>2.045858</v>
      </c>
      <c r="N15" s="11">
        <f t="shared" si="4"/>
        <v>0</v>
      </c>
      <c r="O15" s="11">
        <f t="shared" si="5"/>
        <v>0</v>
      </c>
      <c r="P15" s="11">
        <f t="shared" si="6"/>
        <v>1</v>
      </c>
      <c r="Q15" s="15"/>
      <c r="R15" s="16"/>
      <c r="S15" s="16"/>
      <c r="T15" s="16"/>
      <c r="U15" s="16"/>
      <c r="V15" s="16"/>
      <c r="W15" s="16"/>
      <c r="X15" s="16"/>
      <c r="Y15" s="16"/>
      <c r="Z15" s="22" t="s">
        <v>4</v>
      </c>
      <c r="AA15" s="23">
        <f>SUM(P:P)</f>
        <v>24</v>
      </c>
      <c r="AB15" s="56"/>
    </row>
    <row r="16" spans="1:30" x14ac:dyDescent="0.25">
      <c r="A16" s="38">
        <v>67</v>
      </c>
      <c r="B16" s="39">
        <v>2</v>
      </c>
      <c r="C16" s="7">
        <f t="shared" si="0"/>
        <v>0</v>
      </c>
      <c r="D16" s="8">
        <f t="shared" si="9"/>
        <v>1</v>
      </c>
      <c r="E16" s="8">
        <f>IF(A16&gt;Settings!$B$4,Settings!$B$4,A16)</f>
        <v>67</v>
      </c>
      <c r="F16" s="8">
        <f>10^(Settings!$B$1+Settings!$B$2*E16+Settings!$B$3*E16^2)</f>
        <v>1.8251274627908793</v>
      </c>
      <c r="G16" s="9">
        <f t="shared" si="1"/>
        <v>0.17487253720912066</v>
      </c>
      <c r="H16" s="9">
        <f t="shared" si="7"/>
        <v>3.9736795663981299E-2</v>
      </c>
      <c r="I16" s="9">
        <f t="shared" si="8"/>
        <v>4.4075266958909766E-2</v>
      </c>
      <c r="J16" s="10">
        <f t="shared" si="2"/>
        <v>2</v>
      </c>
      <c r="K16" s="58">
        <f t="shared" si="3"/>
        <v>67</v>
      </c>
      <c r="L16" s="11">
        <f>_xlfn.XLOOKUP(K16,Percentiles!A:A,Percentiles!C:C,-999,0)</f>
        <v>1.5983499999999999</v>
      </c>
      <c r="M16" s="11">
        <f>_xlfn.XLOOKUP(K16,Percentiles!A:A,Percentiles!D:D,999,0)</f>
        <v>2.0952389999999999</v>
      </c>
      <c r="N16" s="11">
        <f t="shared" si="4"/>
        <v>0</v>
      </c>
      <c r="O16" s="11">
        <f t="shared" si="5"/>
        <v>0</v>
      </c>
      <c r="P16" s="11">
        <f t="shared" si="6"/>
        <v>1</v>
      </c>
      <c r="Q16" s="15"/>
      <c r="R16" s="16"/>
      <c r="S16" s="16"/>
      <c r="T16" s="16"/>
      <c r="U16" s="16"/>
      <c r="V16" s="16"/>
      <c r="W16" s="16"/>
      <c r="X16" s="16"/>
      <c r="Y16" s="16"/>
      <c r="Z16" s="24"/>
      <c r="AA16" s="25">
        <f>AA15/W3</f>
        <v>0.8571428571428571</v>
      </c>
    </row>
    <row r="17" spans="1:30" x14ac:dyDescent="0.25">
      <c r="A17" s="38">
        <v>63</v>
      </c>
      <c r="B17" s="39">
        <v>2</v>
      </c>
      <c r="C17" s="7">
        <f t="shared" si="0"/>
        <v>0</v>
      </c>
      <c r="D17" s="8">
        <f t="shared" si="9"/>
        <v>1</v>
      </c>
      <c r="E17" s="8">
        <f>IF(A17&gt;Settings!$B$4,Settings!$B$4,A17)</f>
        <v>63</v>
      </c>
      <c r="F17" s="8">
        <f>10^(Settings!$B$1+Settings!$B$2*E17+Settings!$B$3*E17^2)</f>
        <v>1.7294865941644182</v>
      </c>
      <c r="G17" s="9">
        <f t="shared" si="1"/>
        <v>0.27051340583558181</v>
      </c>
      <c r="H17" s="9">
        <f t="shared" si="7"/>
        <v>6.3112795663981328E-2</v>
      </c>
      <c r="I17" s="9">
        <f t="shared" si="8"/>
        <v>6.7451266958909795E-2</v>
      </c>
      <c r="J17" s="10">
        <f t="shared" si="2"/>
        <v>2</v>
      </c>
      <c r="K17" s="58">
        <f t="shared" si="3"/>
        <v>63</v>
      </c>
      <c r="L17" s="11">
        <f>_xlfn.XLOOKUP(K17,Percentiles!A:A,Percentiles!C:C,-999,0)</f>
        <v>1.5165120000000001</v>
      </c>
      <c r="M17" s="11">
        <f>_xlfn.XLOOKUP(K17,Percentiles!A:A,Percentiles!D:D,999,0)</f>
        <v>1.991573</v>
      </c>
      <c r="N17" s="11">
        <f t="shared" si="4"/>
        <v>0</v>
      </c>
      <c r="O17" s="11">
        <f t="shared" si="5"/>
        <v>1</v>
      </c>
      <c r="P17" s="11">
        <f t="shared" si="6"/>
        <v>0</v>
      </c>
      <c r="Q17" s="15"/>
      <c r="R17" s="16"/>
      <c r="S17" s="16"/>
      <c r="T17" s="16"/>
      <c r="U17" s="16"/>
      <c r="V17" s="16"/>
      <c r="W17" s="16"/>
      <c r="X17" s="16"/>
      <c r="Y17" s="16"/>
      <c r="Z17" s="26"/>
      <c r="AA17" s="27"/>
    </row>
    <row r="18" spans="1:30" x14ac:dyDescent="0.25">
      <c r="A18" s="38">
        <v>64</v>
      </c>
      <c r="B18" s="39">
        <v>2</v>
      </c>
      <c r="C18" s="7">
        <f t="shared" si="0"/>
        <v>0</v>
      </c>
      <c r="D18" s="8">
        <f t="shared" si="9"/>
        <v>1</v>
      </c>
      <c r="E18" s="8">
        <f>IF(A18&gt;Settings!$B$4,Settings!$B$4,A18)</f>
        <v>64</v>
      </c>
      <c r="F18" s="8">
        <f>10^(Settings!$B$1+Settings!$B$2*E18+Settings!$B$3*E18^2)</f>
        <v>1.7551118562238728</v>
      </c>
      <c r="G18" s="9">
        <f t="shared" si="1"/>
        <v>0.24488814377612722</v>
      </c>
      <c r="H18" s="9">
        <f t="shared" si="7"/>
        <v>5.6725195663981286E-2</v>
      </c>
      <c r="I18" s="9">
        <f t="shared" si="8"/>
        <v>6.1063666958909753E-2</v>
      </c>
      <c r="J18" s="10">
        <f t="shared" si="2"/>
        <v>2</v>
      </c>
      <c r="K18" s="58">
        <f t="shared" si="3"/>
        <v>64</v>
      </c>
      <c r="L18" s="11">
        <f>_xlfn.XLOOKUP(K18,Percentiles!A:A,Percentiles!C:C,-999,0)</f>
        <v>1.5383960000000001</v>
      </c>
      <c r="M18" s="11">
        <f>_xlfn.XLOOKUP(K18,Percentiles!A:A,Percentiles!D:D,999,0)</f>
        <v>2.0192950000000001</v>
      </c>
      <c r="N18" s="11">
        <f t="shared" si="4"/>
        <v>0</v>
      </c>
      <c r="O18" s="11">
        <f t="shared" si="5"/>
        <v>0</v>
      </c>
      <c r="P18" s="11">
        <f t="shared" si="6"/>
        <v>1</v>
      </c>
      <c r="Q18" s="15"/>
      <c r="R18" s="16"/>
      <c r="S18" s="16"/>
      <c r="T18" s="16"/>
      <c r="U18" s="16"/>
      <c r="V18" s="16"/>
      <c r="W18" s="16"/>
      <c r="X18" s="16"/>
      <c r="Y18" s="16"/>
      <c r="Z18" s="26"/>
      <c r="AA18" s="27"/>
    </row>
    <row r="19" spans="1:30" x14ac:dyDescent="0.25">
      <c r="A19" s="38">
        <v>55</v>
      </c>
      <c r="B19" s="39">
        <v>2</v>
      </c>
      <c r="C19" s="7">
        <f t="shared" si="0"/>
        <v>0</v>
      </c>
      <c r="D19" s="8">
        <f t="shared" si="9"/>
        <v>1</v>
      </c>
      <c r="E19" s="8">
        <f>IF(A19&gt;Settings!$B$4,Settings!$B$4,A19)</f>
        <v>55</v>
      </c>
      <c r="F19" s="8">
        <f>10^(Settings!$B$1+Settings!$B$2*E19+Settings!$B$3*E19^2)</f>
        <v>1.4920040430688633</v>
      </c>
      <c r="G19" s="9">
        <f t="shared" si="1"/>
        <v>0.50799595693113675</v>
      </c>
      <c r="H19" s="9">
        <f t="shared" si="7"/>
        <v>0.12725999566398116</v>
      </c>
      <c r="I19" s="9">
        <f t="shared" si="8"/>
        <v>0.13159846695890964</v>
      </c>
      <c r="J19" s="10">
        <f t="shared" si="2"/>
        <v>2</v>
      </c>
      <c r="K19" s="58">
        <f t="shared" si="3"/>
        <v>55</v>
      </c>
      <c r="L19" s="11">
        <f>_xlfn.XLOOKUP(K19,Percentiles!A:A,Percentiles!C:C,-999,0)</f>
        <v>1.314533</v>
      </c>
      <c r="M19" s="11">
        <f>_xlfn.XLOOKUP(K19,Percentiles!A:A,Percentiles!D:D,999,0)</f>
        <v>1.736577</v>
      </c>
      <c r="N19" s="11">
        <f t="shared" si="4"/>
        <v>0</v>
      </c>
      <c r="O19" s="11">
        <f t="shared" si="5"/>
        <v>1</v>
      </c>
      <c r="P19" s="11">
        <f t="shared" si="6"/>
        <v>0</v>
      </c>
      <c r="Q19" s="15"/>
      <c r="R19" s="16"/>
      <c r="S19" s="16"/>
      <c r="T19" s="16"/>
      <c r="U19" s="16"/>
      <c r="V19" s="16"/>
      <c r="W19" s="16"/>
      <c r="X19" s="16"/>
      <c r="Y19" s="16"/>
      <c r="Z19" s="22" t="s">
        <v>38</v>
      </c>
      <c r="AA19" s="23">
        <f>SUM(N:N)</f>
        <v>1</v>
      </c>
    </row>
    <row r="20" spans="1:30" x14ac:dyDescent="0.25">
      <c r="A20" s="38">
        <v>58</v>
      </c>
      <c r="B20" s="39">
        <v>2</v>
      </c>
      <c r="C20" s="7">
        <f t="shared" si="0"/>
        <v>0</v>
      </c>
      <c r="D20" s="8">
        <f t="shared" si="9"/>
        <v>1</v>
      </c>
      <c r="E20" s="8">
        <f>IF(A20&gt;Settings!$B$4,Settings!$B$4,A20)</f>
        <v>58</v>
      </c>
      <c r="F20" s="8">
        <f>10^(Settings!$B$1+Settings!$B$2*E20+Settings!$B$3*E20^2)</f>
        <v>1.5868767603920582</v>
      </c>
      <c r="G20" s="9">
        <f t="shared" si="1"/>
        <v>0.41312323960794184</v>
      </c>
      <c r="H20" s="9">
        <f t="shared" si="7"/>
        <v>0.1004867956639811</v>
      </c>
      <c r="I20" s="9">
        <f t="shared" si="8"/>
        <v>0.10482526695890956</v>
      </c>
      <c r="J20" s="10">
        <f t="shared" si="2"/>
        <v>2</v>
      </c>
      <c r="K20" s="58">
        <f t="shared" si="3"/>
        <v>58</v>
      </c>
      <c r="L20" s="11">
        <f>_xlfn.XLOOKUP(K20,Percentiles!A:A,Percentiles!C:C,-999,0)</f>
        <v>1.395103</v>
      </c>
      <c r="M20" s="11">
        <f>_xlfn.XLOOKUP(K20,Percentiles!A:A,Percentiles!D:D,999,0)</f>
        <v>1.8380350000000001</v>
      </c>
      <c r="N20" s="11">
        <f t="shared" si="4"/>
        <v>0</v>
      </c>
      <c r="O20" s="11">
        <f t="shared" si="5"/>
        <v>1</v>
      </c>
      <c r="P20" s="11">
        <f t="shared" si="6"/>
        <v>0</v>
      </c>
      <c r="Q20" s="15"/>
      <c r="R20" s="16"/>
      <c r="S20" s="16"/>
      <c r="T20" s="16"/>
      <c r="U20" s="16"/>
      <c r="V20" s="16"/>
      <c r="W20" s="16"/>
      <c r="X20" s="16"/>
      <c r="Y20" s="16"/>
      <c r="Z20" s="24"/>
      <c r="AA20" s="29">
        <f>AA19/W3</f>
        <v>3.5714285714285712E-2</v>
      </c>
      <c r="AB20" s="56"/>
    </row>
    <row r="21" spans="1:30" x14ac:dyDescent="0.25">
      <c r="A21" s="38">
        <v>80</v>
      </c>
      <c r="B21" s="39">
        <v>2</v>
      </c>
      <c r="C21" s="7">
        <f t="shared" si="0"/>
        <v>0</v>
      </c>
      <c r="D21" s="8">
        <f t="shared" si="9"/>
        <v>1</v>
      </c>
      <c r="E21" s="8">
        <f>IF(A21&gt;Settings!$B$4,Settings!$B$4,A21)</f>
        <v>80</v>
      </c>
      <c r="F21" s="8">
        <f>10^(Settings!$B$1+Settings!$B$2*E21+Settings!$B$3*E21^2)</f>
        <v>1.9825310596997259</v>
      </c>
      <c r="G21" s="9">
        <f t="shared" si="1"/>
        <v>1.7468940300274127E-2</v>
      </c>
      <c r="H21" s="9">
        <f t="shared" si="7"/>
        <v>3.8099956639814163E-3</v>
      </c>
      <c r="I21" s="9">
        <f t="shared" si="8"/>
        <v>8.1484669589098838E-3</v>
      </c>
      <c r="J21" s="10">
        <f t="shared" si="2"/>
        <v>2</v>
      </c>
      <c r="K21" s="58">
        <f t="shared" si="3"/>
        <v>80</v>
      </c>
      <c r="L21" s="11">
        <f>_xlfn.XLOOKUP(K21,Percentiles!A:A,Percentiles!C:C,-999,0)</f>
        <v>1.7351220000000001</v>
      </c>
      <c r="M21" s="11">
        <f>_xlfn.XLOOKUP(K21,Percentiles!A:A,Percentiles!D:D,999,0)</f>
        <v>2.2660800000000001</v>
      </c>
      <c r="N21" s="11">
        <f t="shared" si="4"/>
        <v>0</v>
      </c>
      <c r="O21" s="11">
        <f t="shared" si="5"/>
        <v>0</v>
      </c>
      <c r="P21" s="11">
        <f t="shared" si="6"/>
        <v>1</v>
      </c>
      <c r="Q21" s="15"/>
      <c r="R21" s="16"/>
      <c r="S21" s="16"/>
      <c r="T21" s="16"/>
      <c r="U21" s="16"/>
      <c r="V21" s="16"/>
      <c r="W21" s="16"/>
      <c r="X21" s="16"/>
      <c r="Y21" s="16"/>
      <c r="Z21" s="16"/>
      <c r="AA21" s="19"/>
    </row>
    <row r="22" spans="1:30" x14ac:dyDescent="0.25">
      <c r="A22" s="38">
        <v>81</v>
      </c>
      <c r="B22" s="39">
        <v>2</v>
      </c>
      <c r="C22" s="7">
        <f t="shared" si="0"/>
        <v>0</v>
      </c>
      <c r="D22" s="8">
        <f t="shared" si="9"/>
        <v>1</v>
      </c>
      <c r="E22" s="8">
        <f>IF(A22&gt;Settings!$B$4,Settings!$B$4,A22)</f>
        <v>81</v>
      </c>
      <c r="F22" s="8">
        <f>10^(Settings!$B$1+Settings!$B$2*E22+Settings!$B$3*E22^2)</f>
        <v>1.9835666599431707</v>
      </c>
      <c r="G22" s="9">
        <f t="shared" si="1"/>
        <v>1.6433340056829282E-2</v>
      </c>
      <c r="H22" s="9">
        <f t="shared" si="7"/>
        <v>3.583195663981549E-3</v>
      </c>
      <c r="I22" s="9">
        <f t="shared" si="8"/>
        <v>7.9216669589100164E-3</v>
      </c>
      <c r="J22" s="10">
        <f t="shared" si="2"/>
        <v>2</v>
      </c>
      <c r="K22" s="58">
        <f t="shared" si="3"/>
        <v>81</v>
      </c>
      <c r="L22" s="11">
        <f>_xlfn.XLOOKUP(K22,Percentiles!A:A,Percentiles!C:C,-999,0)</f>
        <v>1.7361819999999999</v>
      </c>
      <c r="M22" s="11">
        <f>_xlfn.XLOOKUP(K22,Percentiles!A:A,Percentiles!D:D,999,0)</f>
        <v>2.266991</v>
      </c>
      <c r="N22" s="11">
        <f t="shared" si="4"/>
        <v>0</v>
      </c>
      <c r="O22" s="11">
        <f t="shared" si="5"/>
        <v>0</v>
      </c>
      <c r="P22" s="11">
        <f t="shared" si="6"/>
        <v>1</v>
      </c>
      <c r="Q22" s="15"/>
      <c r="R22" s="16"/>
      <c r="S22" s="16"/>
      <c r="T22" s="16"/>
      <c r="U22" s="16"/>
      <c r="V22" s="16"/>
      <c r="W22" s="16"/>
      <c r="X22" s="16"/>
      <c r="Y22" s="16"/>
      <c r="Z22" s="16"/>
      <c r="AA22" s="19"/>
    </row>
    <row r="23" spans="1:30" x14ac:dyDescent="0.25">
      <c r="A23" s="38">
        <v>85</v>
      </c>
      <c r="B23" s="39">
        <v>2.1</v>
      </c>
      <c r="C23" s="7">
        <f t="shared" si="0"/>
        <v>0</v>
      </c>
      <c r="D23" s="8">
        <f t="shared" si="9"/>
        <v>1</v>
      </c>
      <c r="E23" s="8">
        <f>IF(A23&gt;Settings!$B$4,Settings!$B$4,A23)</f>
        <v>81.125827814569533</v>
      </c>
      <c r="F23" s="8">
        <f>10^(Settings!$B$1+Settings!$B$2*E23+Settings!$B$3*E23^2)</f>
        <v>1.9835797630844558</v>
      </c>
      <c r="G23" s="9">
        <f t="shared" si="1"/>
        <v>0.11642023691554426</v>
      </c>
      <c r="H23" s="9">
        <f t="shared" si="7"/>
        <v>2.4769625859747162E-2</v>
      </c>
      <c r="I23" s="9">
        <f t="shared" si="8"/>
        <v>2.9108097154675629E-2</v>
      </c>
      <c r="J23" s="10">
        <f t="shared" si="2"/>
        <v>2.1</v>
      </c>
      <c r="K23" s="58">
        <f t="shared" si="3"/>
        <v>85</v>
      </c>
      <c r="L23" s="11">
        <f>_xlfn.XLOOKUP(K23,Percentiles!A:A,Percentiles!C:C,-999,0)</f>
        <v>1.7368129999999999</v>
      </c>
      <c r="M23" s="11">
        <f>_xlfn.XLOOKUP(K23,Percentiles!A:A,Percentiles!D:D,999,0)</f>
        <v>2.2660870000000002</v>
      </c>
      <c r="N23" s="11">
        <f t="shared" si="4"/>
        <v>0</v>
      </c>
      <c r="O23" s="11">
        <f t="shared" si="5"/>
        <v>0</v>
      </c>
      <c r="P23" s="11">
        <f t="shared" si="6"/>
        <v>1</v>
      </c>
      <c r="Q23" s="15"/>
      <c r="R23" s="16"/>
      <c r="S23" s="16"/>
      <c r="T23" s="16"/>
      <c r="U23" s="16"/>
      <c r="V23" s="16"/>
      <c r="W23" s="16"/>
      <c r="X23" s="16"/>
      <c r="Y23" s="16"/>
      <c r="Z23" s="16"/>
      <c r="AA23" s="19"/>
    </row>
    <row r="24" spans="1:30" x14ac:dyDescent="0.25">
      <c r="A24" s="38">
        <v>79</v>
      </c>
      <c r="B24" s="39">
        <v>1.9</v>
      </c>
      <c r="C24" s="7">
        <f t="shared" si="0"/>
        <v>0</v>
      </c>
      <c r="D24" s="8">
        <f t="shared" si="9"/>
        <v>1</v>
      </c>
      <c r="E24" s="8">
        <f>IF(A24&gt;Settings!$B$4,Settings!$B$4,A24)</f>
        <v>79</v>
      </c>
      <c r="F24" s="8">
        <f>10^(Settings!$B$1+Settings!$B$2*E24+Settings!$B$3*E24^2)</f>
        <v>1.979843216930613</v>
      </c>
      <c r="G24" s="9">
        <f t="shared" si="1"/>
        <v>-7.9843216930613137E-2</v>
      </c>
      <c r="H24" s="9">
        <f t="shared" si="7"/>
        <v>-1.7877199047171086E-2</v>
      </c>
      <c r="I24" s="9">
        <f t="shared" si="8"/>
        <v>1.3538727752242619E-2</v>
      </c>
      <c r="J24" s="10">
        <f t="shared" si="2"/>
        <v>1.9</v>
      </c>
      <c r="K24" s="58">
        <f t="shared" si="3"/>
        <v>79</v>
      </c>
      <c r="L24" s="11">
        <f>_xlfn.XLOOKUP(K24,Percentiles!A:A,Percentiles!C:C,-999,0)</f>
        <v>1.732637</v>
      </c>
      <c r="M24" s="11">
        <f>_xlfn.XLOOKUP(K24,Percentiles!A:A,Percentiles!D:D,999,0)</f>
        <v>2.2633260000000002</v>
      </c>
      <c r="N24" s="11">
        <f t="shared" si="4"/>
        <v>0</v>
      </c>
      <c r="O24" s="11">
        <f t="shared" si="5"/>
        <v>0</v>
      </c>
      <c r="P24" s="11">
        <f t="shared" si="6"/>
        <v>1</v>
      </c>
      <c r="Q24" s="15"/>
      <c r="R24" s="16"/>
      <c r="S24" s="16"/>
      <c r="T24" s="16"/>
      <c r="U24" s="16"/>
      <c r="V24" s="30" t="s">
        <v>6</v>
      </c>
      <c r="W24" s="31">
        <f>ROUND(MEDIAN(G:G),2)</f>
        <v>-0.01</v>
      </c>
      <c r="X24" s="16"/>
      <c r="Y24" s="16"/>
      <c r="Z24" s="16"/>
      <c r="AA24" s="19"/>
    </row>
    <row r="25" spans="1:30" x14ac:dyDescent="0.25">
      <c r="A25" s="38">
        <v>80</v>
      </c>
      <c r="B25" s="39">
        <v>2</v>
      </c>
      <c r="C25" s="7">
        <f t="shared" si="0"/>
        <v>0</v>
      </c>
      <c r="D25" s="8">
        <f t="shared" si="9"/>
        <v>1</v>
      </c>
      <c r="E25" s="8">
        <f>IF(A25&gt;Settings!$B$4,Settings!$B$4,A25)</f>
        <v>80</v>
      </c>
      <c r="F25" s="8">
        <f>10^(Settings!$B$1+Settings!$B$2*E25+Settings!$B$3*E25^2)</f>
        <v>1.9825310596997259</v>
      </c>
      <c r="G25" s="9">
        <f t="shared" si="1"/>
        <v>1.7468940300274127E-2</v>
      </c>
      <c r="H25" s="9">
        <f t="shared" si="7"/>
        <v>3.8099956639814163E-3</v>
      </c>
      <c r="I25" s="9">
        <f t="shared" si="8"/>
        <v>8.1484669589098838E-3</v>
      </c>
      <c r="J25" s="10">
        <f t="shared" si="2"/>
        <v>2</v>
      </c>
      <c r="K25" s="58">
        <f t="shared" si="3"/>
        <v>80</v>
      </c>
      <c r="L25" s="11">
        <f>_xlfn.XLOOKUP(K25,Percentiles!A:A,Percentiles!C:C,-999,0)</f>
        <v>1.7351220000000001</v>
      </c>
      <c r="M25" s="11">
        <f>_xlfn.XLOOKUP(K25,Percentiles!A:A,Percentiles!D:D,999,0)</f>
        <v>2.2660800000000001</v>
      </c>
      <c r="N25" s="11">
        <f t="shared" si="4"/>
        <v>0</v>
      </c>
      <c r="O25" s="11">
        <f t="shared" si="5"/>
        <v>0</v>
      </c>
      <c r="P25" s="11">
        <f t="shared" si="6"/>
        <v>1</v>
      </c>
      <c r="Q25" s="15"/>
      <c r="R25" s="16"/>
      <c r="S25" s="16"/>
      <c r="T25" s="16"/>
      <c r="U25" s="16"/>
      <c r="V25" s="32" t="str">
        <f>AC7</f>
        <v>Spread decreased</v>
      </c>
      <c r="W25" s="33"/>
      <c r="X25" s="33"/>
      <c r="Y25" s="16"/>
      <c r="Z25" s="16"/>
      <c r="AA25" s="19"/>
    </row>
    <row r="26" spans="1:30" x14ac:dyDescent="0.25">
      <c r="A26" s="38">
        <v>80</v>
      </c>
      <c r="B26" s="39">
        <v>2</v>
      </c>
      <c r="C26" s="7">
        <f t="shared" si="0"/>
        <v>0</v>
      </c>
      <c r="D26" s="8">
        <f t="shared" si="9"/>
        <v>1</v>
      </c>
      <c r="E26" s="8">
        <f>IF(A26&gt;Settings!$B$4,Settings!$B$4,A26)</f>
        <v>80</v>
      </c>
      <c r="F26" s="8">
        <f>10^(Settings!$B$1+Settings!$B$2*E26+Settings!$B$3*E26^2)</f>
        <v>1.9825310596997259</v>
      </c>
      <c r="G26" s="9">
        <f t="shared" si="1"/>
        <v>1.7468940300274127E-2</v>
      </c>
      <c r="H26" s="9">
        <f t="shared" si="7"/>
        <v>3.8099956639814163E-3</v>
      </c>
      <c r="I26" s="9">
        <f t="shared" si="8"/>
        <v>8.1484669589098838E-3</v>
      </c>
      <c r="J26" s="10">
        <f t="shared" si="2"/>
        <v>2</v>
      </c>
      <c r="K26" s="58">
        <f t="shared" si="3"/>
        <v>80</v>
      </c>
      <c r="L26" s="11">
        <f>_xlfn.XLOOKUP(K26,Percentiles!A:A,Percentiles!C:C,-999,0)</f>
        <v>1.7351220000000001</v>
      </c>
      <c r="M26" s="11">
        <f>_xlfn.XLOOKUP(K26,Percentiles!A:A,Percentiles!D:D,999,0)</f>
        <v>2.2660800000000001</v>
      </c>
      <c r="N26" s="11">
        <f t="shared" si="4"/>
        <v>0</v>
      </c>
      <c r="O26" s="11">
        <f t="shared" si="5"/>
        <v>0</v>
      </c>
      <c r="P26" s="11">
        <f t="shared" si="6"/>
        <v>1</v>
      </c>
      <c r="Q26" s="15"/>
      <c r="R26" s="16"/>
      <c r="S26" s="16"/>
      <c r="T26" s="16"/>
      <c r="U26" s="16"/>
      <c r="V26" s="16"/>
      <c r="W26" s="16"/>
      <c r="X26" s="16"/>
      <c r="Y26" s="16"/>
      <c r="Z26" s="16"/>
      <c r="AA26" s="19"/>
    </row>
    <row r="27" spans="1:30" x14ac:dyDescent="0.25">
      <c r="A27" s="38">
        <v>50</v>
      </c>
      <c r="B27" s="39">
        <v>1.3</v>
      </c>
      <c r="C27" s="7">
        <f t="shared" si="0"/>
        <v>0</v>
      </c>
      <c r="D27" s="8">
        <f t="shared" si="9"/>
        <v>1</v>
      </c>
      <c r="E27" s="8">
        <f>IF(A27&gt;Settings!$B$4,Settings!$B$4,A27)</f>
        <v>50</v>
      </c>
      <c r="F27" s="8">
        <f>10^(Settings!$B$1+Settings!$B$2*E27+Settings!$B$3*E27^2)</f>
        <v>1.3240366293918924</v>
      </c>
      <c r="G27" s="9">
        <f t="shared" si="1"/>
        <v>-2.4036629391892328E-2</v>
      </c>
      <c r="H27" s="9">
        <f t="shared" si="7"/>
        <v>-7.9566476931632133E-3</v>
      </c>
      <c r="I27" s="9">
        <f t="shared" si="8"/>
        <v>3.6181763982347463E-3</v>
      </c>
      <c r="J27" s="10">
        <f t="shared" si="2"/>
        <v>1.3</v>
      </c>
      <c r="K27" s="58">
        <f t="shared" si="3"/>
        <v>50</v>
      </c>
      <c r="L27" s="11">
        <f>_xlfn.XLOOKUP(K27,Percentiles!A:A,Percentiles!C:C,-999,0)</f>
        <v>1.171861</v>
      </c>
      <c r="M27" s="11">
        <f>_xlfn.XLOOKUP(K27,Percentiles!A:A,Percentiles!D:D,999,0)</f>
        <v>1.558149</v>
      </c>
      <c r="N27" s="11">
        <f t="shared" si="4"/>
        <v>0</v>
      </c>
      <c r="O27" s="11">
        <f t="shared" si="5"/>
        <v>0</v>
      </c>
      <c r="P27" s="11">
        <f t="shared" si="6"/>
        <v>1</v>
      </c>
      <c r="Q27" s="15"/>
      <c r="R27" s="16"/>
      <c r="S27" s="16"/>
      <c r="T27" s="16"/>
      <c r="U27" s="16"/>
      <c r="V27" s="16"/>
      <c r="W27" s="16"/>
      <c r="X27" s="16"/>
      <c r="Y27" s="16"/>
      <c r="Z27" s="16"/>
      <c r="AA27" s="19"/>
    </row>
    <row r="28" spans="1:30" x14ac:dyDescent="0.25">
      <c r="A28" s="38">
        <v>51</v>
      </c>
      <c r="B28" s="39">
        <v>1.3</v>
      </c>
      <c r="C28" s="7">
        <f t="shared" si="0"/>
        <v>0</v>
      </c>
      <c r="D28" s="8">
        <f t="shared" si="9"/>
        <v>1</v>
      </c>
      <c r="E28" s="8">
        <f>IF(A28&gt;Settings!$B$4,Settings!$B$4,A28)</f>
        <v>51</v>
      </c>
      <c r="F28" s="8">
        <f>10^(Settings!$B$1+Settings!$B$2*E28+Settings!$B$3*E28^2)</f>
        <v>1.3583096934335863</v>
      </c>
      <c r="G28" s="9">
        <f t="shared" si="1"/>
        <v>-5.8309693433586274E-2</v>
      </c>
      <c r="H28" s="9">
        <f t="shared" si="7"/>
        <v>-1.9055447693163061E-2</v>
      </c>
      <c r="I28" s="9">
        <f t="shared" si="8"/>
        <v>1.4716976398234594E-2</v>
      </c>
      <c r="J28" s="10">
        <f t="shared" si="2"/>
        <v>1.3</v>
      </c>
      <c r="K28" s="58">
        <f t="shared" si="3"/>
        <v>51</v>
      </c>
      <c r="L28" s="11">
        <f>_xlfn.XLOOKUP(K28,Percentiles!A:A,Percentiles!C:C,-999,0)</f>
        <v>1.200998</v>
      </c>
      <c r="M28" s="11">
        <f>_xlfn.XLOOKUP(K28,Percentiles!A:A,Percentiles!D:D,999,0)</f>
        <v>1.594444</v>
      </c>
      <c r="N28" s="11">
        <f t="shared" si="4"/>
        <v>0</v>
      </c>
      <c r="O28" s="11">
        <f t="shared" si="5"/>
        <v>0</v>
      </c>
      <c r="P28" s="11">
        <f t="shared" si="6"/>
        <v>1</v>
      </c>
      <c r="Q28" s="15"/>
      <c r="R28" s="16"/>
      <c r="S28" s="16"/>
      <c r="T28" s="16"/>
      <c r="U28" s="16"/>
      <c r="V28" s="16"/>
      <c r="W28" s="16"/>
      <c r="X28" s="16"/>
      <c r="Y28" s="16"/>
      <c r="Z28" s="16"/>
      <c r="AA28" s="19"/>
      <c r="AD28" s="60" t="s">
        <v>49</v>
      </c>
    </row>
    <row r="29" spans="1:30" x14ac:dyDescent="0.25">
      <c r="A29" s="38">
        <v>46</v>
      </c>
      <c r="B29" s="39">
        <v>1</v>
      </c>
      <c r="C29" s="7">
        <f t="shared" si="0"/>
        <v>0</v>
      </c>
      <c r="D29" s="8">
        <f t="shared" si="9"/>
        <v>1</v>
      </c>
      <c r="E29" s="8">
        <f>IF(A29&gt;Settings!$B$4,Settings!$B$4,A29)</f>
        <v>46</v>
      </c>
      <c r="F29" s="8">
        <f>10^(Settings!$B$1+Settings!$B$2*E29+Settings!$B$3*E29^2)</f>
        <v>1.1854433370802537</v>
      </c>
      <c r="G29" s="9">
        <f t="shared" si="1"/>
        <v>-0.18544333708025373</v>
      </c>
      <c r="H29" s="9">
        <f t="shared" si="7"/>
        <v>-7.3880799999999996E-2</v>
      </c>
      <c r="I29" s="9">
        <f t="shared" si="8"/>
        <v>6.9542328705071529E-2</v>
      </c>
      <c r="J29" s="10">
        <f t="shared" si="2"/>
        <v>1</v>
      </c>
      <c r="K29" s="58">
        <f t="shared" si="3"/>
        <v>46</v>
      </c>
      <c r="L29" s="11">
        <f>_xlfn.XLOOKUP(K29,Percentiles!A:A,Percentiles!C:C,-999,0)</f>
        <v>1.0537540000000001</v>
      </c>
      <c r="M29" s="11">
        <f>_xlfn.XLOOKUP(K29,Percentiles!A:A,Percentiles!D:D,999,0)</f>
        <v>1.411856</v>
      </c>
      <c r="N29" s="11">
        <f t="shared" si="4"/>
        <v>1</v>
      </c>
      <c r="O29" s="11">
        <f t="shared" si="5"/>
        <v>0</v>
      </c>
      <c r="P29" s="11">
        <f t="shared" si="6"/>
        <v>0</v>
      </c>
      <c r="Q29" s="15"/>
      <c r="R29" s="16"/>
      <c r="S29" s="16"/>
      <c r="T29" s="16"/>
      <c r="U29" s="16"/>
      <c r="V29" s="16"/>
      <c r="W29" s="16"/>
      <c r="X29" s="16"/>
      <c r="Y29" s="16"/>
      <c r="Z29" s="16"/>
      <c r="AA29" s="19"/>
    </row>
    <row r="30" spans="1:30" x14ac:dyDescent="0.25">
      <c r="A30" s="38"/>
      <c r="B30" s="39"/>
      <c r="C30" s="7">
        <f t="shared" si="0"/>
        <v>0</v>
      </c>
      <c r="D30" s="8">
        <f t="shared" si="9"/>
        <v>0</v>
      </c>
      <c r="E30" s="8">
        <f>IF(A30&gt;Settings!$B$4,Settings!$B$4,A30)</f>
        <v>0</v>
      </c>
      <c r="F30" s="8">
        <f>10^(Settings!$B$1+Settings!$B$2*E30+Settings!$B$3*E30^2)</f>
        <v>0.12732098798529648</v>
      </c>
      <c r="G30" s="9" t="str">
        <f t="shared" si="1"/>
        <v/>
      </c>
      <c r="H30" s="9" t="str">
        <f t="shared" si="7"/>
        <v/>
      </c>
      <c r="I30" s="9" t="str">
        <f t="shared" si="8"/>
        <v/>
      </c>
      <c r="J30" s="10">
        <f t="shared" si="2"/>
        <v>0</v>
      </c>
      <c r="K30" s="58">
        <f t="shared" si="3"/>
        <v>0</v>
      </c>
      <c r="L30" s="11">
        <f>_xlfn.XLOOKUP(K30,Percentiles!A:A,Percentiles!C:C,-999,0)</f>
        <v>-999</v>
      </c>
      <c r="M30" s="11">
        <f>_xlfn.XLOOKUP(K30,Percentiles!A:A,Percentiles!D:D,999,0)</f>
        <v>999</v>
      </c>
      <c r="N30" s="11">
        <f t="shared" si="4"/>
        <v>0</v>
      </c>
      <c r="O30" s="11">
        <f t="shared" si="5"/>
        <v>0</v>
      </c>
      <c r="P30" s="11">
        <f t="shared" si="6"/>
        <v>0</v>
      </c>
      <c r="Q30" s="15"/>
      <c r="R30" s="16"/>
      <c r="S30" s="16"/>
      <c r="T30" s="16"/>
      <c r="U30" s="16"/>
      <c r="V30" s="16"/>
      <c r="W30" s="16"/>
      <c r="X30" s="16"/>
      <c r="Y30" s="16"/>
      <c r="Z30" s="16"/>
      <c r="AA30" s="19"/>
    </row>
    <row r="31" spans="1:30" x14ac:dyDescent="0.25">
      <c r="A31" s="38"/>
      <c r="B31" s="39"/>
      <c r="C31" s="7">
        <f t="shared" si="0"/>
        <v>0</v>
      </c>
      <c r="D31" s="8">
        <f t="shared" si="9"/>
        <v>0</v>
      </c>
      <c r="E31" s="8">
        <f>IF(A31&gt;Settings!$B$4,Settings!$B$4,A31)</f>
        <v>0</v>
      </c>
      <c r="F31" s="8">
        <f>10^(Settings!$B$1+Settings!$B$2*E31+Settings!$B$3*E31^2)</f>
        <v>0.12732098798529648</v>
      </c>
      <c r="G31" s="9" t="str">
        <f t="shared" si="1"/>
        <v/>
      </c>
      <c r="H31" s="9" t="str">
        <f t="shared" si="7"/>
        <v/>
      </c>
      <c r="I31" s="9" t="str">
        <f t="shared" si="8"/>
        <v/>
      </c>
      <c r="J31" s="10">
        <f t="shared" si="2"/>
        <v>0</v>
      </c>
      <c r="K31" s="58">
        <f t="shared" si="3"/>
        <v>0</v>
      </c>
      <c r="L31" s="11">
        <f>_xlfn.XLOOKUP(K31,Percentiles!A:A,Percentiles!C:C,-999,0)</f>
        <v>-999</v>
      </c>
      <c r="M31" s="11">
        <f>_xlfn.XLOOKUP(K31,Percentiles!A:A,Percentiles!D:D,999,0)</f>
        <v>999</v>
      </c>
      <c r="N31" s="11">
        <f t="shared" si="4"/>
        <v>0</v>
      </c>
      <c r="O31" s="11">
        <f t="shared" si="5"/>
        <v>0</v>
      </c>
      <c r="P31" s="11">
        <f t="shared" si="6"/>
        <v>0</v>
      </c>
      <c r="Q31" s="15"/>
      <c r="R31" s="34">
        <f>SUM(C:C)</f>
        <v>0</v>
      </c>
      <c r="S31" s="34" t="s">
        <v>7</v>
      </c>
      <c r="T31" s="34"/>
      <c r="U31" s="34"/>
      <c r="V31" s="34"/>
      <c r="W31" s="34"/>
      <c r="X31" s="34"/>
      <c r="Y31" s="16"/>
      <c r="Z31" s="16"/>
      <c r="AA31" s="19"/>
    </row>
    <row r="32" spans="1:30" x14ac:dyDescent="0.25">
      <c r="A32" s="38"/>
      <c r="B32" s="39"/>
      <c r="C32" s="7">
        <f t="shared" si="0"/>
        <v>0</v>
      </c>
      <c r="D32" s="8">
        <f t="shared" si="9"/>
        <v>0</v>
      </c>
      <c r="E32" s="8">
        <f>IF(A32&gt;Settings!$B$4,Settings!$B$4,A32)</f>
        <v>0</v>
      </c>
      <c r="F32" s="8">
        <f>10^(Settings!$B$1+Settings!$B$2*E32+Settings!$B$3*E32^2)</f>
        <v>0.12732098798529648</v>
      </c>
      <c r="G32" s="9" t="str">
        <f t="shared" si="1"/>
        <v/>
      </c>
      <c r="H32" s="9" t="str">
        <f t="shared" si="7"/>
        <v/>
      </c>
      <c r="I32" s="9" t="str">
        <f t="shared" si="8"/>
        <v/>
      </c>
      <c r="J32" s="10">
        <f t="shared" si="2"/>
        <v>0</v>
      </c>
      <c r="K32" s="58">
        <f t="shared" si="3"/>
        <v>0</v>
      </c>
      <c r="L32" s="11">
        <f>_xlfn.XLOOKUP(K32,Percentiles!A:A,Percentiles!C:C,-999,0)</f>
        <v>-999</v>
      </c>
      <c r="M32" s="11">
        <f>_xlfn.XLOOKUP(K32,Percentiles!A:A,Percentiles!D:D,999,0)</f>
        <v>999</v>
      </c>
      <c r="N32" s="11">
        <f t="shared" si="4"/>
        <v>0</v>
      </c>
      <c r="O32" s="11">
        <f t="shared" si="5"/>
        <v>0</v>
      </c>
      <c r="P32" s="11">
        <f t="shared" si="6"/>
        <v>0</v>
      </c>
      <c r="Q32" s="15"/>
      <c r="R32" s="16"/>
      <c r="S32" s="16"/>
      <c r="T32" s="16"/>
      <c r="U32" s="16"/>
      <c r="V32" s="16"/>
      <c r="W32" s="16"/>
      <c r="X32" s="16"/>
      <c r="Y32" s="16"/>
      <c r="Z32" s="16"/>
      <c r="AA32" s="19"/>
    </row>
    <row r="33" spans="1:27" x14ac:dyDescent="0.25">
      <c r="A33" s="38"/>
      <c r="B33" s="39"/>
      <c r="C33" s="7">
        <f t="shared" si="0"/>
        <v>0</v>
      </c>
      <c r="D33" s="8">
        <f t="shared" si="9"/>
        <v>0</v>
      </c>
      <c r="E33" s="8">
        <f>IF(A33&gt;Settings!$B$4,Settings!$B$4,A33)</f>
        <v>0</v>
      </c>
      <c r="F33" s="8">
        <f>10^(Settings!$B$1+Settings!$B$2*E33+Settings!$B$3*E33^2)</f>
        <v>0.12732098798529648</v>
      </c>
      <c r="G33" s="9" t="str">
        <f t="shared" si="1"/>
        <v/>
      </c>
      <c r="H33" s="9" t="str">
        <f t="shared" si="7"/>
        <v/>
      </c>
      <c r="I33" s="9" t="str">
        <f t="shared" si="8"/>
        <v/>
      </c>
      <c r="J33" s="10">
        <f t="shared" si="2"/>
        <v>0</v>
      </c>
      <c r="K33" s="58">
        <f t="shared" si="3"/>
        <v>0</v>
      </c>
      <c r="L33" s="11">
        <f>_xlfn.XLOOKUP(K33,Percentiles!A:A,Percentiles!C:C,-999,0)</f>
        <v>-999</v>
      </c>
      <c r="M33" s="11">
        <f>_xlfn.XLOOKUP(K33,Percentiles!A:A,Percentiles!D:D,999,0)</f>
        <v>999</v>
      </c>
      <c r="N33" s="11">
        <f t="shared" si="4"/>
        <v>0</v>
      </c>
      <c r="O33" s="11">
        <f t="shared" si="5"/>
        <v>0</v>
      </c>
      <c r="P33" s="11">
        <f t="shared" si="6"/>
        <v>0</v>
      </c>
      <c r="Q33" s="15"/>
      <c r="R33" s="16"/>
      <c r="S33" s="16"/>
      <c r="T33" s="16"/>
      <c r="U33" s="16"/>
      <c r="V33" s="16"/>
      <c r="W33" s="16"/>
      <c r="X33" s="16"/>
      <c r="Y33" s="16"/>
      <c r="Z33" s="16"/>
      <c r="AA33" s="19"/>
    </row>
    <row r="34" spans="1:27" x14ac:dyDescent="0.25">
      <c r="A34" s="38"/>
      <c r="B34" s="39"/>
      <c r="C34" s="7">
        <f t="shared" si="0"/>
        <v>0</v>
      </c>
      <c r="D34" s="8">
        <f t="shared" si="9"/>
        <v>0</v>
      </c>
      <c r="E34" s="8">
        <f>IF(A34&gt;Settings!$B$4,Settings!$B$4,A34)</f>
        <v>0</v>
      </c>
      <c r="F34" s="8">
        <f>10^(Settings!$B$1+Settings!$B$2*E34+Settings!$B$3*E34^2)</f>
        <v>0.12732098798529648</v>
      </c>
      <c r="G34" s="9" t="str">
        <f t="shared" si="1"/>
        <v/>
      </c>
      <c r="H34" s="9" t="str">
        <f t="shared" si="7"/>
        <v/>
      </c>
      <c r="I34" s="9" t="str">
        <f t="shared" si="8"/>
        <v/>
      </c>
      <c r="J34" s="10">
        <f t="shared" si="2"/>
        <v>0</v>
      </c>
      <c r="K34" s="58">
        <f t="shared" si="3"/>
        <v>0</v>
      </c>
      <c r="L34" s="11">
        <f>_xlfn.XLOOKUP(K34,Percentiles!A:A,Percentiles!C:C,-999,0)</f>
        <v>-999</v>
      </c>
      <c r="M34" s="11">
        <f>_xlfn.XLOOKUP(K34,Percentiles!A:A,Percentiles!D:D,999,0)</f>
        <v>999</v>
      </c>
      <c r="N34" s="11">
        <f t="shared" si="4"/>
        <v>0</v>
      </c>
      <c r="O34" s="11">
        <f t="shared" si="5"/>
        <v>0</v>
      </c>
      <c r="P34" s="11">
        <f t="shared" si="6"/>
        <v>0</v>
      </c>
      <c r="Q34" s="35"/>
      <c r="R34" s="36"/>
      <c r="S34" s="36"/>
      <c r="T34" s="36"/>
      <c r="U34" s="36"/>
      <c r="V34" s="36"/>
      <c r="W34" s="36"/>
      <c r="X34" s="36"/>
      <c r="Y34" s="36"/>
      <c r="Z34" s="36"/>
      <c r="AA34" s="37"/>
    </row>
    <row r="35" spans="1:27" x14ac:dyDescent="0.25">
      <c r="A35" s="38"/>
      <c r="B35" s="39"/>
      <c r="C35" s="7">
        <f t="shared" si="0"/>
        <v>0</v>
      </c>
      <c r="D35" s="8">
        <f t="shared" si="9"/>
        <v>0</v>
      </c>
      <c r="E35" s="8">
        <f>IF(A35&gt;Settings!$B$4,Settings!$B$4,A35)</f>
        <v>0</v>
      </c>
      <c r="F35" s="8">
        <f>10^(Settings!$B$1+Settings!$B$2*E35+Settings!$B$3*E35^2)</f>
        <v>0.12732098798529648</v>
      </c>
      <c r="G35" s="9" t="str">
        <f t="shared" si="1"/>
        <v/>
      </c>
      <c r="H35" s="9" t="str">
        <f t="shared" si="7"/>
        <v/>
      </c>
      <c r="I35" s="9" t="str">
        <f t="shared" si="8"/>
        <v/>
      </c>
      <c r="J35" s="10">
        <f t="shared" si="2"/>
        <v>0</v>
      </c>
      <c r="K35" s="58">
        <f t="shared" si="3"/>
        <v>0</v>
      </c>
      <c r="L35" s="11">
        <f>_xlfn.XLOOKUP(K35,Percentiles!A:A,Percentiles!C:C,-999,0)</f>
        <v>-999</v>
      </c>
      <c r="M35" s="11">
        <f>_xlfn.XLOOKUP(K35,Percentiles!A:A,Percentiles!D:D,999,0)</f>
        <v>999</v>
      </c>
      <c r="N35" s="11">
        <f t="shared" si="4"/>
        <v>0</v>
      </c>
      <c r="O35" s="11">
        <f t="shared" si="5"/>
        <v>0</v>
      </c>
      <c r="P35" s="11">
        <f t="shared" si="6"/>
        <v>0</v>
      </c>
      <c r="Q35" s="64" t="s">
        <v>50</v>
      </c>
    </row>
    <row r="36" spans="1:27" x14ac:dyDescent="0.25">
      <c r="A36" s="38"/>
      <c r="B36" s="39"/>
      <c r="C36" s="7">
        <f t="shared" si="0"/>
        <v>0</v>
      </c>
      <c r="D36" s="8">
        <f t="shared" si="9"/>
        <v>0</v>
      </c>
      <c r="E36" s="8">
        <f>IF(A36&gt;Settings!$B$4,Settings!$B$4,A36)</f>
        <v>0</v>
      </c>
      <c r="F36" s="8">
        <f>10^(Settings!$B$1+Settings!$B$2*E36+Settings!$B$3*E36^2)</f>
        <v>0.12732098798529648</v>
      </c>
      <c r="G36" s="9" t="str">
        <f t="shared" si="1"/>
        <v/>
      </c>
      <c r="H36" s="9" t="str">
        <f t="shared" si="7"/>
        <v/>
      </c>
      <c r="I36" s="9" t="str">
        <f t="shared" si="8"/>
        <v/>
      </c>
      <c r="J36" s="10">
        <f t="shared" si="2"/>
        <v>0</v>
      </c>
      <c r="K36" s="58">
        <f t="shared" si="3"/>
        <v>0</v>
      </c>
      <c r="L36" s="11">
        <f>_xlfn.XLOOKUP(K36,Percentiles!A:A,Percentiles!C:C,-999,0)</f>
        <v>-999</v>
      </c>
      <c r="M36" s="11">
        <f>_xlfn.XLOOKUP(K36,Percentiles!A:A,Percentiles!D:D,999,0)</f>
        <v>999</v>
      </c>
      <c r="N36" s="11">
        <f t="shared" si="4"/>
        <v>0</v>
      </c>
      <c r="O36" s="11">
        <f t="shared" si="5"/>
        <v>0</v>
      </c>
      <c r="P36" s="11">
        <f t="shared" si="6"/>
        <v>0</v>
      </c>
      <c r="Q36" s="65" t="s">
        <v>48</v>
      </c>
    </row>
    <row r="37" spans="1:27" x14ac:dyDescent="0.25">
      <c r="A37" s="38"/>
      <c r="B37" s="39"/>
      <c r="C37" s="7">
        <f t="shared" si="0"/>
        <v>0</v>
      </c>
      <c r="D37" s="8">
        <f t="shared" si="9"/>
        <v>0</v>
      </c>
      <c r="E37" s="8">
        <f>IF(A37&gt;Settings!$B$4,Settings!$B$4,A37)</f>
        <v>0</v>
      </c>
      <c r="F37" s="8">
        <f>10^(Settings!$B$1+Settings!$B$2*E37+Settings!$B$3*E37^2)</f>
        <v>0.12732098798529648</v>
      </c>
      <c r="G37" s="9" t="str">
        <f t="shared" si="1"/>
        <v/>
      </c>
      <c r="H37" s="9" t="str">
        <f t="shared" si="7"/>
        <v/>
      </c>
      <c r="I37" s="9" t="str">
        <f t="shared" si="8"/>
        <v/>
      </c>
      <c r="J37" s="10">
        <f t="shared" si="2"/>
        <v>0</v>
      </c>
      <c r="K37" s="58">
        <f t="shared" si="3"/>
        <v>0</v>
      </c>
      <c r="L37" s="11">
        <f>_xlfn.XLOOKUP(K37,Percentiles!A:A,Percentiles!C:C,-999,0)</f>
        <v>-999</v>
      </c>
      <c r="M37" s="11">
        <f>_xlfn.XLOOKUP(K37,Percentiles!A:A,Percentiles!D:D,999,0)</f>
        <v>999</v>
      </c>
      <c r="N37" s="11">
        <f t="shared" si="4"/>
        <v>0</v>
      </c>
      <c r="O37" s="11">
        <f t="shared" si="5"/>
        <v>0</v>
      </c>
      <c r="P37" s="11">
        <f t="shared" si="6"/>
        <v>0</v>
      </c>
      <c r="Q37" s="63" t="s">
        <v>47</v>
      </c>
      <c r="R37" s="63"/>
      <c r="S37" s="63"/>
    </row>
    <row r="38" spans="1:27" x14ac:dyDescent="0.25">
      <c r="A38" s="38"/>
      <c r="B38" s="39"/>
      <c r="C38" s="7">
        <f t="shared" si="0"/>
        <v>0</v>
      </c>
      <c r="D38" s="8">
        <f t="shared" si="9"/>
        <v>0</v>
      </c>
      <c r="E38" s="8">
        <f>IF(A38&gt;Settings!$B$4,Settings!$B$4,A38)</f>
        <v>0</v>
      </c>
      <c r="F38" s="8">
        <f>10^(Settings!$B$1+Settings!$B$2*E38+Settings!$B$3*E38^2)</f>
        <v>0.12732098798529648</v>
      </c>
      <c r="G38" s="9" t="str">
        <f t="shared" si="1"/>
        <v/>
      </c>
      <c r="H38" s="9" t="str">
        <f t="shared" si="7"/>
        <v/>
      </c>
      <c r="I38" s="9" t="str">
        <f t="shared" si="8"/>
        <v/>
      </c>
      <c r="J38" s="10">
        <f t="shared" si="2"/>
        <v>0</v>
      </c>
      <c r="K38" s="58">
        <f t="shared" si="3"/>
        <v>0</v>
      </c>
      <c r="L38" s="11">
        <f>_xlfn.XLOOKUP(K38,Percentiles!A:A,Percentiles!C:C,-999,0)</f>
        <v>-999</v>
      </c>
      <c r="M38" s="11">
        <f>_xlfn.XLOOKUP(K38,Percentiles!A:A,Percentiles!D:D,999,0)</f>
        <v>999</v>
      </c>
      <c r="N38" s="11">
        <f t="shared" si="4"/>
        <v>0</v>
      </c>
      <c r="O38" s="11">
        <f t="shared" si="5"/>
        <v>0</v>
      </c>
      <c r="P38" s="11">
        <f t="shared" si="6"/>
        <v>0</v>
      </c>
      <c r="Q38" s="46"/>
      <c r="R38" s="47"/>
      <c r="S38" s="47"/>
      <c r="T38" s="47"/>
      <c r="U38" s="47"/>
      <c r="V38" s="47"/>
      <c r="W38" s="47"/>
      <c r="X38" s="47"/>
      <c r="Y38" s="47"/>
      <c r="Z38" s="47"/>
      <c r="AA38" s="48"/>
    </row>
    <row r="39" spans="1:27" x14ac:dyDescent="0.25">
      <c r="A39" s="38"/>
      <c r="B39" s="39"/>
      <c r="C39" s="7">
        <f t="shared" si="0"/>
        <v>0</v>
      </c>
      <c r="D39" s="8">
        <f t="shared" si="9"/>
        <v>0</v>
      </c>
      <c r="E39" s="8">
        <f>IF(A39&gt;Settings!$B$4,Settings!$B$4,A39)</f>
        <v>0</v>
      </c>
      <c r="F39" s="8">
        <f>10^(Settings!$B$1+Settings!$B$2*E39+Settings!$B$3*E39^2)</f>
        <v>0.12732098798529648</v>
      </c>
      <c r="G39" s="9" t="str">
        <f t="shared" si="1"/>
        <v/>
      </c>
      <c r="H39" s="9" t="str">
        <f t="shared" si="7"/>
        <v/>
      </c>
      <c r="I39" s="9" t="str">
        <f t="shared" si="8"/>
        <v/>
      </c>
      <c r="J39" s="10">
        <f t="shared" si="2"/>
        <v>0</v>
      </c>
      <c r="K39" s="58">
        <f t="shared" si="3"/>
        <v>0</v>
      </c>
      <c r="L39" s="11">
        <f>_xlfn.XLOOKUP(K39,Percentiles!A:A,Percentiles!C:C,-999,0)</f>
        <v>-999</v>
      </c>
      <c r="M39" s="11">
        <f>_xlfn.XLOOKUP(K39,Percentiles!A:A,Percentiles!D:D,999,0)</f>
        <v>999</v>
      </c>
      <c r="N39" s="11">
        <f t="shared" si="4"/>
        <v>0</v>
      </c>
      <c r="O39" s="11">
        <f t="shared" si="5"/>
        <v>0</v>
      </c>
      <c r="P39" s="11">
        <f t="shared" si="6"/>
        <v>0</v>
      </c>
      <c r="Q39" s="49"/>
      <c r="R39" s="50"/>
      <c r="S39" s="50"/>
      <c r="T39" s="50"/>
      <c r="U39" s="50"/>
      <c r="V39" s="50"/>
      <c r="W39" s="50"/>
      <c r="X39" s="50"/>
      <c r="Y39" s="50"/>
      <c r="Z39" s="50"/>
      <c r="AA39" s="51"/>
    </row>
    <row r="40" spans="1:27" x14ac:dyDescent="0.25">
      <c r="A40" s="38"/>
      <c r="B40" s="39"/>
      <c r="C40" s="7">
        <f t="shared" si="0"/>
        <v>0</v>
      </c>
      <c r="D40" s="8">
        <f t="shared" si="9"/>
        <v>0</v>
      </c>
      <c r="E40" s="8">
        <f>IF(A40&gt;Settings!$B$4,Settings!$B$4,A40)</f>
        <v>0</v>
      </c>
      <c r="F40" s="8">
        <f>10^(Settings!$B$1+Settings!$B$2*E40+Settings!$B$3*E40^2)</f>
        <v>0.12732098798529648</v>
      </c>
      <c r="G40" s="9" t="str">
        <f t="shared" si="1"/>
        <v/>
      </c>
      <c r="H40" s="9" t="str">
        <f t="shared" si="7"/>
        <v/>
      </c>
      <c r="I40" s="9" t="str">
        <f t="shared" si="8"/>
        <v/>
      </c>
      <c r="J40" s="10">
        <f t="shared" si="2"/>
        <v>0</v>
      </c>
      <c r="K40" s="58">
        <f t="shared" si="3"/>
        <v>0</v>
      </c>
      <c r="L40" s="11">
        <f>_xlfn.XLOOKUP(K40,Percentiles!A:A,Percentiles!C:C,-999,0)</f>
        <v>-999</v>
      </c>
      <c r="M40" s="11">
        <f>_xlfn.XLOOKUP(K40,Percentiles!A:A,Percentiles!D:D,999,0)</f>
        <v>999</v>
      </c>
      <c r="N40" s="11">
        <f t="shared" si="4"/>
        <v>0</v>
      </c>
      <c r="O40" s="11">
        <f t="shared" si="5"/>
        <v>0</v>
      </c>
      <c r="P40" s="11">
        <f t="shared" si="6"/>
        <v>0</v>
      </c>
      <c r="Q40" s="49"/>
      <c r="R40" s="50"/>
      <c r="S40" s="50"/>
      <c r="T40" s="59"/>
      <c r="U40" s="50"/>
      <c r="V40" s="50"/>
      <c r="W40" s="50"/>
      <c r="X40" s="50"/>
      <c r="Y40" s="50"/>
      <c r="Z40" s="50"/>
      <c r="AA40" s="51"/>
    </row>
    <row r="41" spans="1:27" x14ac:dyDescent="0.25">
      <c r="A41" s="38"/>
      <c r="B41" s="39"/>
      <c r="C41" s="7">
        <f t="shared" si="0"/>
        <v>0</v>
      </c>
      <c r="D41" s="8">
        <f t="shared" si="9"/>
        <v>0</v>
      </c>
      <c r="E41" s="8">
        <f>IF(A41&gt;Settings!$B$4,Settings!$B$4,A41)</f>
        <v>0</v>
      </c>
      <c r="F41" s="8">
        <f>10^(Settings!$B$1+Settings!$B$2*E41+Settings!$B$3*E41^2)</f>
        <v>0.12732098798529648</v>
      </c>
      <c r="G41" s="9" t="str">
        <f t="shared" si="1"/>
        <v/>
      </c>
      <c r="H41" s="9" t="str">
        <f t="shared" si="7"/>
        <v/>
      </c>
      <c r="I41" s="9" t="str">
        <f t="shared" si="8"/>
        <v/>
      </c>
      <c r="J41" s="10">
        <f t="shared" si="2"/>
        <v>0</v>
      </c>
      <c r="K41" s="58">
        <f t="shared" si="3"/>
        <v>0</v>
      </c>
      <c r="L41" s="11">
        <f>_xlfn.XLOOKUP(K41,Percentiles!A:A,Percentiles!C:C,-999,0)</f>
        <v>-999</v>
      </c>
      <c r="M41" s="11">
        <f>_xlfn.XLOOKUP(K41,Percentiles!A:A,Percentiles!D:D,999,0)</f>
        <v>999</v>
      </c>
      <c r="N41" s="11">
        <f t="shared" si="4"/>
        <v>0</v>
      </c>
      <c r="O41" s="11">
        <f t="shared" si="5"/>
        <v>0</v>
      </c>
      <c r="P41" s="11">
        <f t="shared" si="6"/>
        <v>0</v>
      </c>
      <c r="Q41" s="49"/>
      <c r="R41" s="50"/>
      <c r="S41" s="50"/>
      <c r="T41" s="50"/>
      <c r="U41" s="50"/>
      <c r="V41" s="50"/>
      <c r="W41" s="50"/>
      <c r="X41" s="50"/>
      <c r="Y41" s="50"/>
      <c r="Z41" s="50"/>
      <c r="AA41" s="51"/>
    </row>
    <row r="42" spans="1:27" x14ac:dyDescent="0.25">
      <c r="A42" s="38"/>
      <c r="B42" s="39"/>
      <c r="C42" s="7">
        <f t="shared" si="0"/>
        <v>0</v>
      </c>
      <c r="D42" s="8">
        <f t="shared" si="9"/>
        <v>0</v>
      </c>
      <c r="E42" s="8">
        <f>IF(A42&gt;Settings!$B$4,Settings!$B$4,A42)</f>
        <v>0</v>
      </c>
      <c r="F42" s="8">
        <f>10^(Settings!$B$1+Settings!$B$2*E42+Settings!$B$3*E42^2)</f>
        <v>0.12732098798529648</v>
      </c>
      <c r="G42" s="9" t="str">
        <f t="shared" si="1"/>
        <v/>
      </c>
      <c r="H42" s="9" t="str">
        <f t="shared" si="7"/>
        <v/>
      </c>
      <c r="I42" s="9" t="str">
        <f t="shared" si="8"/>
        <v/>
      </c>
      <c r="J42" s="10">
        <f t="shared" si="2"/>
        <v>0</v>
      </c>
      <c r="K42" s="58">
        <f t="shared" si="3"/>
        <v>0</v>
      </c>
      <c r="L42" s="11">
        <f>_xlfn.XLOOKUP(K42,Percentiles!A:A,Percentiles!C:C,-999,0)</f>
        <v>-999</v>
      </c>
      <c r="M42" s="11">
        <f>_xlfn.XLOOKUP(K42,Percentiles!A:A,Percentiles!D:D,999,0)</f>
        <v>999</v>
      </c>
      <c r="N42" s="11">
        <f t="shared" si="4"/>
        <v>0</v>
      </c>
      <c r="O42" s="11">
        <f t="shared" si="5"/>
        <v>0</v>
      </c>
      <c r="P42" s="11">
        <f t="shared" si="6"/>
        <v>0</v>
      </c>
      <c r="Q42" s="49"/>
      <c r="R42" s="50"/>
      <c r="S42" s="50"/>
      <c r="T42" s="50"/>
      <c r="U42" s="50"/>
      <c r="V42" s="50"/>
      <c r="W42" s="50"/>
      <c r="X42" s="50"/>
      <c r="Y42" s="50"/>
      <c r="Z42" s="50"/>
      <c r="AA42" s="51"/>
    </row>
    <row r="43" spans="1:27" x14ac:dyDescent="0.25">
      <c r="A43" s="38"/>
      <c r="B43" s="39"/>
      <c r="C43" s="7">
        <f t="shared" si="0"/>
        <v>0</v>
      </c>
      <c r="D43" s="8">
        <f t="shared" si="9"/>
        <v>0</v>
      </c>
      <c r="E43" s="8">
        <f>IF(A43&gt;Settings!$B$4,Settings!$B$4,A43)</f>
        <v>0</v>
      </c>
      <c r="F43" s="8">
        <f>10^(Settings!$B$1+Settings!$B$2*E43+Settings!$B$3*E43^2)</f>
        <v>0.12732098798529648</v>
      </c>
      <c r="G43" s="9" t="str">
        <f t="shared" si="1"/>
        <v/>
      </c>
      <c r="H43" s="9" t="str">
        <f t="shared" si="7"/>
        <v/>
      </c>
      <c r="I43" s="9" t="str">
        <f t="shared" si="8"/>
        <v/>
      </c>
      <c r="J43" s="10">
        <f t="shared" si="2"/>
        <v>0</v>
      </c>
      <c r="K43" s="58">
        <f t="shared" si="3"/>
        <v>0</v>
      </c>
      <c r="L43" s="11">
        <f>_xlfn.XLOOKUP(K43,Percentiles!A:A,Percentiles!C:C,-999,0)</f>
        <v>-999</v>
      </c>
      <c r="M43" s="11">
        <f>_xlfn.XLOOKUP(K43,Percentiles!A:A,Percentiles!D:D,999,0)</f>
        <v>999</v>
      </c>
      <c r="N43" s="11">
        <f t="shared" si="4"/>
        <v>0</v>
      </c>
      <c r="O43" s="11">
        <f t="shared" si="5"/>
        <v>0</v>
      </c>
      <c r="P43" s="11">
        <f t="shared" si="6"/>
        <v>0</v>
      </c>
      <c r="Q43" s="49"/>
      <c r="R43" s="50"/>
      <c r="S43" s="50"/>
      <c r="T43" s="50"/>
      <c r="U43" s="50"/>
      <c r="V43" s="50"/>
      <c r="W43" s="50"/>
      <c r="X43" s="50"/>
      <c r="Y43" s="50"/>
      <c r="Z43" s="50"/>
      <c r="AA43" s="51"/>
    </row>
    <row r="44" spans="1:27" x14ac:dyDescent="0.25">
      <c r="A44" s="38"/>
      <c r="B44" s="39"/>
      <c r="C44" s="7">
        <f t="shared" si="0"/>
        <v>0</v>
      </c>
      <c r="D44" s="8">
        <f t="shared" si="9"/>
        <v>0</v>
      </c>
      <c r="E44" s="8">
        <f>IF(A44&gt;Settings!$B$4,Settings!$B$4,A44)</f>
        <v>0</v>
      </c>
      <c r="F44" s="8">
        <f>10^(Settings!$B$1+Settings!$B$2*E44+Settings!$B$3*E44^2)</f>
        <v>0.12732098798529648</v>
      </c>
      <c r="G44" s="9" t="str">
        <f t="shared" si="1"/>
        <v/>
      </c>
      <c r="H44" s="9" t="str">
        <f t="shared" si="7"/>
        <v/>
      </c>
      <c r="I44" s="9" t="str">
        <f t="shared" si="8"/>
        <v/>
      </c>
      <c r="J44" s="10">
        <f t="shared" si="2"/>
        <v>0</v>
      </c>
      <c r="K44" s="58">
        <f t="shared" si="3"/>
        <v>0</v>
      </c>
      <c r="L44" s="11">
        <f>_xlfn.XLOOKUP(K44,Percentiles!A:A,Percentiles!C:C,-999,0)</f>
        <v>-999</v>
      </c>
      <c r="M44" s="11">
        <f>_xlfn.XLOOKUP(K44,Percentiles!A:A,Percentiles!D:D,999,0)</f>
        <v>999</v>
      </c>
      <c r="N44" s="11">
        <f t="shared" si="4"/>
        <v>0</v>
      </c>
      <c r="O44" s="11">
        <f t="shared" si="5"/>
        <v>0</v>
      </c>
      <c r="P44" s="11">
        <f t="shared" si="6"/>
        <v>0</v>
      </c>
      <c r="Q44" s="49"/>
      <c r="R44" s="50"/>
      <c r="S44" s="50"/>
      <c r="T44" s="50"/>
      <c r="U44" s="50"/>
      <c r="V44" s="50"/>
      <c r="W44" s="50"/>
      <c r="X44" s="50"/>
      <c r="Y44" s="50"/>
      <c r="Z44" s="50"/>
      <c r="AA44" s="51"/>
    </row>
    <row r="45" spans="1:27" x14ac:dyDescent="0.25">
      <c r="A45" s="38"/>
      <c r="B45" s="39"/>
      <c r="C45" s="7">
        <f t="shared" si="0"/>
        <v>0</v>
      </c>
      <c r="D45" s="8">
        <f t="shared" si="9"/>
        <v>0</v>
      </c>
      <c r="E45" s="8">
        <f>IF(A45&gt;Settings!$B$4,Settings!$B$4,A45)</f>
        <v>0</v>
      </c>
      <c r="F45" s="8">
        <f>10^(Settings!$B$1+Settings!$B$2*E45+Settings!$B$3*E45^2)</f>
        <v>0.12732098798529648</v>
      </c>
      <c r="G45" s="9" t="str">
        <f t="shared" si="1"/>
        <v/>
      </c>
      <c r="H45" s="9" t="str">
        <f t="shared" si="7"/>
        <v/>
      </c>
      <c r="I45" s="9" t="str">
        <f t="shared" si="8"/>
        <v/>
      </c>
      <c r="J45" s="10">
        <f t="shared" si="2"/>
        <v>0</v>
      </c>
      <c r="K45" s="58">
        <f t="shared" si="3"/>
        <v>0</v>
      </c>
      <c r="L45" s="11">
        <f>_xlfn.XLOOKUP(K45,Percentiles!A:A,Percentiles!C:C,-999,0)</f>
        <v>-999</v>
      </c>
      <c r="M45" s="11">
        <f>_xlfn.XLOOKUP(K45,Percentiles!A:A,Percentiles!D:D,999,0)</f>
        <v>999</v>
      </c>
      <c r="N45" s="11">
        <f t="shared" si="4"/>
        <v>0</v>
      </c>
      <c r="O45" s="11">
        <f t="shared" si="5"/>
        <v>0</v>
      </c>
      <c r="P45" s="11">
        <f t="shared" si="6"/>
        <v>0</v>
      </c>
      <c r="Q45" s="49"/>
      <c r="R45" s="50"/>
      <c r="S45" s="50"/>
      <c r="T45" s="50"/>
      <c r="U45" s="50"/>
      <c r="V45" s="50"/>
      <c r="W45" s="50"/>
      <c r="X45" s="50"/>
      <c r="Y45" s="50"/>
      <c r="Z45" s="50"/>
      <c r="AA45" s="51"/>
    </row>
    <row r="46" spans="1:27" x14ac:dyDescent="0.25">
      <c r="A46" s="38"/>
      <c r="B46" s="39"/>
      <c r="C46" s="7">
        <f t="shared" si="0"/>
        <v>0</v>
      </c>
      <c r="D46" s="8">
        <f t="shared" si="9"/>
        <v>0</v>
      </c>
      <c r="E46" s="8">
        <f>IF(A46&gt;Settings!$B$4,Settings!$B$4,A46)</f>
        <v>0</v>
      </c>
      <c r="F46" s="8">
        <f>10^(Settings!$B$1+Settings!$B$2*E46+Settings!$B$3*E46^2)</f>
        <v>0.12732098798529648</v>
      </c>
      <c r="G46" s="9" t="str">
        <f t="shared" si="1"/>
        <v/>
      </c>
      <c r="H46" s="9" t="str">
        <f t="shared" si="7"/>
        <v/>
      </c>
      <c r="I46" s="9" t="str">
        <f t="shared" si="8"/>
        <v/>
      </c>
      <c r="J46" s="10">
        <f t="shared" si="2"/>
        <v>0</v>
      </c>
      <c r="K46" s="58">
        <f t="shared" si="3"/>
        <v>0</v>
      </c>
      <c r="L46" s="11">
        <f>_xlfn.XLOOKUP(K46,Percentiles!A:A,Percentiles!C:C,-999,0)</f>
        <v>-999</v>
      </c>
      <c r="M46" s="11">
        <f>_xlfn.XLOOKUP(K46,Percentiles!A:A,Percentiles!D:D,999,0)</f>
        <v>999</v>
      </c>
      <c r="N46" s="11">
        <f t="shared" si="4"/>
        <v>0</v>
      </c>
      <c r="O46" s="11">
        <f t="shared" si="5"/>
        <v>0</v>
      </c>
      <c r="P46" s="11">
        <f t="shared" si="6"/>
        <v>0</v>
      </c>
      <c r="Q46" s="52"/>
      <c r="R46" s="53"/>
      <c r="S46" s="53"/>
      <c r="T46" s="53"/>
      <c r="U46" s="53"/>
      <c r="V46" s="53"/>
      <c r="W46" s="53"/>
      <c r="X46" s="53"/>
      <c r="Y46" s="53"/>
      <c r="Z46" s="53"/>
      <c r="AA46" s="54"/>
    </row>
    <row r="47" spans="1:27" x14ac:dyDescent="0.25">
      <c r="A47" s="38"/>
      <c r="B47" s="39"/>
      <c r="C47" s="7">
        <f t="shared" si="0"/>
        <v>0</v>
      </c>
      <c r="D47" s="8">
        <f t="shared" si="9"/>
        <v>0</v>
      </c>
      <c r="E47" s="8">
        <f>IF(A47&gt;Settings!$B$4,Settings!$B$4,A47)</f>
        <v>0</v>
      </c>
      <c r="F47" s="8">
        <f>10^(Settings!$B$1+Settings!$B$2*E47+Settings!$B$3*E47^2)</f>
        <v>0.12732098798529648</v>
      </c>
      <c r="G47" s="9" t="str">
        <f t="shared" si="1"/>
        <v/>
      </c>
      <c r="H47" s="9" t="str">
        <f t="shared" si="7"/>
        <v/>
      </c>
      <c r="I47" s="9" t="str">
        <f t="shared" si="8"/>
        <v/>
      </c>
      <c r="J47" s="10">
        <f t="shared" si="2"/>
        <v>0</v>
      </c>
      <c r="K47" s="58">
        <f t="shared" si="3"/>
        <v>0</v>
      </c>
      <c r="L47" s="11">
        <f>_xlfn.XLOOKUP(K47,Percentiles!A:A,Percentiles!C:C,-999,0)</f>
        <v>-999</v>
      </c>
      <c r="M47" s="11">
        <f>_xlfn.XLOOKUP(K47,Percentiles!A:A,Percentiles!D:D,999,0)</f>
        <v>999</v>
      </c>
      <c r="N47" s="11">
        <f t="shared" si="4"/>
        <v>0</v>
      </c>
      <c r="O47" s="11">
        <f t="shared" si="5"/>
        <v>0</v>
      </c>
      <c r="P47" s="11">
        <f t="shared" si="6"/>
        <v>0</v>
      </c>
    </row>
    <row r="48" spans="1:27" x14ac:dyDescent="0.25">
      <c r="A48" s="38"/>
      <c r="B48" s="39"/>
      <c r="C48" s="7">
        <f t="shared" si="0"/>
        <v>0</v>
      </c>
      <c r="D48" s="8">
        <f t="shared" si="9"/>
        <v>0</v>
      </c>
      <c r="E48" s="8">
        <f>IF(A48&gt;Settings!$B$4,Settings!$B$4,A48)</f>
        <v>0</v>
      </c>
      <c r="F48" s="8">
        <f>10^(Settings!$B$1+Settings!$B$2*E48+Settings!$B$3*E48^2)</f>
        <v>0.12732098798529648</v>
      </c>
      <c r="G48" s="9" t="str">
        <f t="shared" si="1"/>
        <v/>
      </c>
      <c r="H48" s="9" t="str">
        <f t="shared" si="7"/>
        <v/>
      </c>
      <c r="I48" s="9" t="str">
        <f t="shared" si="8"/>
        <v/>
      </c>
      <c r="J48" s="10">
        <f t="shared" si="2"/>
        <v>0</v>
      </c>
      <c r="K48" s="58">
        <f t="shared" si="3"/>
        <v>0</v>
      </c>
      <c r="L48" s="11">
        <f>_xlfn.XLOOKUP(K48,Percentiles!A:A,Percentiles!C:C,-999,0)</f>
        <v>-999</v>
      </c>
      <c r="M48" s="11">
        <f>_xlfn.XLOOKUP(K48,Percentiles!A:A,Percentiles!D:D,999,0)</f>
        <v>999</v>
      </c>
      <c r="N48" s="11">
        <f t="shared" si="4"/>
        <v>0</v>
      </c>
      <c r="O48" s="11">
        <f t="shared" si="5"/>
        <v>0</v>
      </c>
      <c r="P48" s="11">
        <f t="shared" si="6"/>
        <v>0</v>
      </c>
    </row>
    <row r="49" spans="1:16" x14ac:dyDescent="0.25">
      <c r="A49" s="38"/>
      <c r="B49" s="39"/>
      <c r="C49" s="7">
        <f t="shared" si="0"/>
        <v>0</v>
      </c>
      <c r="D49" s="8">
        <f t="shared" si="9"/>
        <v>0</v>
      </c>
      <c r="E49" s="8">
        <f>IF(A49&gt;Settings!$B$4,Settings!$B$4,A49)</f>
        <v>0</v>
      </c>
      <c r="F49" s="8">
        <f>10^(Settings!$B$1+Settings!$B$2*E49+Settings!$B$3*E49^2)</f>
        <v>0.12732098798529648</v>
      </c>
      <c r="G49" s="9" t="str">
        <f t="shared" si="1"/>
        <v/>
      </c>
      <c r="H49" s="9" t="str">
        <f t="shared" si="7"/>
        <v/>
      </c>
      <c r="I49" s="9" t="str">
        <f t="shared" si="8"/>
        <v/>
      </c>
      <c r="J49" s="10">
        <f t="shared" si="2"/>
        <v>0</v>
      </c>
      <c r="K49" s="58">
        <f t="shared" si="3"/>
        <v>0</v>
      </c>
      <c r="L49" s="11">
        <f>_xlfn.XLOOKUP(K49,Percentiles!A:A,Percentiles!C:C,-999,0)</f>
        <v>-999</v>
      </c>
      <c r="M49" s="11">
        <f>_xlfn.XLOOKUP(K49,Percentiles!A:A,Percentiles!D:D,999,0)</f>
        <v>999</v>
      </c>
      <c r="N49" s="11">
        <f t="shared" si="4"/>
        <v>0</v>
      </c>
      <c r="O49" s="11">
        <f t="shared" si="5"/>
        <v>0</v>
      </c>
      <c r="P49" s="11">
        <f t="shared" si="6"/>
        <v>0</v>
      </c>
    </row>
    <row r="50" spans="1:16" x14ac:dyDescent="0.25">
      <c r="A50" s="38"/>
      <c r="B50" s="39"/>
      <c r="C50" s="7">
        <f t="shared" si="0"/>
        <v>0</v>
      </c>
      <c r="D50" s="8">
        <f t="shared" si="9"/>
        <v>0</v>
      </c>
      <c r="E50" s="8">
        <f>IF(A50&gt;Settings!$B$4,Settings!$B$4,A50)</f>
        <v>0</v>
      </c>
      <c r="F50" s="8">
        <f>10^(Settings!$B$1+Settings!$B$2*E50+Settings!$B$3*E50^2)</f>
        <v>0.12732098798529648</v>
      </c>
      <c r="G50" s="9" t="str">
        <f t="shared" si="1"/>
        <v/>
      </c>
      <c r="H50" s="9" t="str">
        <f t="shared" si="7"/>
        <v/>
      </c>
      <c r="I50" s="9" t="str">
        <f t="shared" si="8"/>
        <v/>
      </c>
      <c r="J50" s="10">
        <f t="shared" si="2"/>
        <v>0</v>
      </c>
      <c r="K50" s="58">
        <f t="shared" si="3"/>
        <v>0</v>
      </c>
      <c r="L50" s="11">
        <f>_xlfn.XLOOKUP(K50,Percentiles!A:A,Percentiles!C:C,-999,0)</f>
        <v>-999</v>
      </c>
      <c r="M50" s="11">
        <f>_xlfn.XLOOKUP(K50,Percentiles!A:A,Percentiles!D:D,999,0)</f>
        <v>999</v>
      </c>
      <c r="N50" s="11">
        <f t="shared" si="4"/>
        <v>0</v>
      </c>
      <c r="O50" s="11">
        <f t="shared" si="5"/>
        <v>0</v>
      </c>
      <c r="P50" s="11">
        <f t="shared" si="6"/>
        <v>0</v>
      </c>
    </row>
    <row r="51" spans="1:16" x14ac:dyDescent="0.25">
      <c r="A51" s="38"/>
      <c r="B51" s="39"/>
      <c r="C51" s="7">
        <f t="shared" si="0"/>
        <v>0</v>
      </c>
      <c r="D51" s="8">
        <f t="shared" si="9"/>
        <v>0</v>
      </c>
      <c r="E51" s="8">
        <f>IF(A51&gt;Settings!$B$4,Settings!$B$4,A51)</f>
        <v>0</v>
      </c>
      <c r="F51" s="8">
        <f>10^(Settings!$B$1+Settings!$B$2*E51+Settings!$B$3*E51^2)</f>
        <v>0.12732098798529648</v>
      </c>
      <c r="G51" s="9" t="str">
        <f t="shared" si="1"/>
        <v/>
      </c>
      <c r="H51" s="9" t="str">
        <f t="shared" si="7"/>
        <v/>
      </c>
      <c r="I51" s="9" t="str">
        <f t="shared" si="8"/>
        <v/>
      </c>
      <c r="J51" s="10">
        <f t="shared" si="2"/>
        <v>0</v>
      </c>
      <c r="K51" s="58">
        <f t="shared" si="3"/>
        <v>0</v>
      </c>
      <c r="L51" s="11">
        <f>_xlfn.XLOOKUP(K51,Percentiles!A:A,Percentiles!C:C,-999,0)</f>
        <v>-999</v>
      </c>
      <c r="M51" s="11">
        <f>_xlfn.XLOOKUP(K51,Percentiles!A:A,Percentiles!D:D,999,0)</f>
        <v>999</v>
      </c>
      <c r="N51" s="11">
        <f t="shared" si="4"/>
        <v>0</v>
      </c>
      <c r="O51" s="11">
        <f t="shared" si="5"/>
        <v>0</v>
      </c>
      <c r="P51" s="11">
        <f t="shared" si="6"/>
        <v>0</v>
      </c>
    </row>
    <row r="52" spans="1:16" x14ac:dyDescent="0.25">
      <c r="A52" s="38"/>
      <c r="B52" s="39"/>
      <c r="C52" s="7">
        <f t="shared" si="0"/>
        <v>0</v>
      </c>
      <c r="D52" s="8">
        <f t="shared" si="9"/>
        <v>0</v>
      </c>
      <c r="E52" s="8">
        <f>IF(A52&gt;Settings!$B$4,Settings!$B$4,A52)</f>
        <v>0</v>
      </c>
      <c r="F52" s="8">
        <f>10^(Settings!$B$1+Settings!$B$2*E52+Settings!$B$3*E52^2)</f>
        <v>0.12732098798529648</v>
      </c>
      <c r="G52" s="9" t="str">
        <f t="shared" si="1"/>
        <v/>
      </c>
      <c r="H52" s="9" t="str">
        <f t="shared" si="7"/>
        <v/>
      </c>
      <c r="I52" s="9" t="str">
        <f t="shared" si="8"/>
        <v/>
      </c>
      <c r="J52" s="10">
        <f t="shared" si="2"/>
        <v>0</v>
      </c>
      <c r="K52" s="58">
        <f t="shared" si="3"/>
        <v>0</v>
      </c>
      <c r="L52" s="11">
        <f>_xlfn.XLOOKUP(K52,Percentiles!A:A,Percentiles!C:C,-999,0)</f>
        <v>-999</v>
      </c>
      <c r="M52" s="11">
        <f>_xlfn.XLOOKUP(K52,Percentiles!A:A,Percentiles!D:D,999,0)</f>
        <v>999</v>
      </c>
      <c r="N52" s="11">
        <f t="shared" si="4"/>
        <v>0</v>
      </c>
      <c r="O52" s="11">
        <f t="shared" si="5"/>
        <v>0</v>
      </c>
      <c r="P52" s="11">
        <f t="shared" si="6"/>
        <v>0</v>
      </c>
    </row>
    <row r="53" spans="1:16" x14ac:dyDescent="0.25">
      <c r="A53" s="38"/>
      <c r="B53" s="39"/>
      <c r="C53" s="7">
        <f t="shared" si="0"/>
        <v>0</v>
      </c>
      <c r="D53" s="8">
        <f t="shared" si="9"/>
        <v>0</v>
      </c>
      <c r="E53" s="8">
        <f>IF(A53&gt;Settings!$B$4,Settings!$B$4,A53)</f>
        <v>0</v>
      </c>
      <c r="F53" s="8">
        <f>10^(Settings!$B$1+Settings!$B$2*E53+Settings!$B$3*E53^2)</f>
        <v>0.12732098798529648</v>
      </c>
      <c r="G53" s="9" t="str">
        <f t="shared" si="1"/>
        <v/>
      </c>
      <c r="H53" s="9" t="str">
        <f t="shared" si="7"/>
        <v/>
      </c>
      <c r="I53" s="9" t="str">
        <f t="shared" si="8"/>
        <v/>
      </c>
      <c r="J53" s="10">
        <f t="shared" si="2"/>
        <v>0</v>
      </c>
      <c r="K53" s="58">
        <f t="shared" si="3"/>
        <v>0</v>
      </c>
      <c r="L53" s="11">
        <f>_xlfn.XLOOKUP(K53,Percentiles!A:A,Percentiles!C:C,-999,0)</f>
        <v>-999</v>
      </c>
      <c r="M53" s="11">
        <f>_xlfn.XLOOKUP(K53,Percentiles!A:A,Percentiles!D:D,999,0)</f>
        <v>999</v>
      </c>
      <c r="N53" s="11">
        <f t="shared" si="4"/>
        <v>0</v>
      </c>
      <c r="O53" s="11">
        <f t="shared" si="5"/>
        <v>0</v>
      </c>
      <c r="P53" s="11">
        <f t="shared" si="6"/>
        <v>0</v>
      </c>
    </row>
    <row r="54" spans="1:16" x14ac:dyDescent="0.25">
      <c r="A54" s="38"/>
      <c r="B54" s="39"/>
      <c r="C54" s="7">
        <f t="shared" si="0"/>
        <v>0</v>
      </c>
      <c r="D54" s="8">
        <f t="shared" si="9"/>
        <v>0</v>
      </c>
      <c r="E54" s="8">
        <f>IF(A54&gt;Settings!$B$4,Settings!$B$4,A54)</f>
        <v>0</v>
      </c>
      <c r="F54" s="8">
        <f>10^(Settings!$B$1+Settings!$B$2*E54+Settings!$B$3*E54^2)</f>
        <v>0.12732098798529648</v>
      </c>
      <c r="G54" s="9" t="str">
        <f t="shared" si="1"/>
        <v/>
      </c>
      <c r="H54" s="9" t="str">
        <f t="shared" si="7"/>
        <v/>
      </c>
      <c r="I54" s="9" t="str">
        <f t="shared" si="8"/>
        <v/>
      </c>
      <c r="J54" s="10">
        <f t="shared" si="2"/>
        <v>0</v>
      </c>
      <c r="K54" s="58">
        <f t="shared" si="3"/>
        <v>0</v>
      </c>
      <c r="L54" s="11">
        <f>_xlfn.XLOOKUP(K54,Percentiles!A:A,Percentiles!C:C,-999,0)</f>
        <v>-999</v>
      </c>
      <c r="M54" s="11">
        <f>_xlfn.XLOOKUP(K54,Percentiles!A:A,Percentiles!D:D,999,0)</f>
        <v>999</v>
      </c>
      <c r="N54" s="11">
        <f t="shared" si="4"/>
        <v>0</v>
      </c>
      <c r="O54" s="11">
        <f t="shared" si="5"/>
        <v>0</v>
      </c>
      <c r="P54" s="11">
        <f t="shared" si="6"/>
        <v>0</v>
      </c>
    </row>
    <row r="55" spans="1:16" x14ac:dyDescent="0.25">
      <c r="A55" s="38"/>
      <c r="B55" s="39"/>
      <c r="C55" s="7">
        <f t="shared" si="0"/>
        <v>0</v>
      </c>
      <c r="D55" s="8">
        <f t="shared" si="9"/>
        <v>0</v>
      </c>
      <c r="E55" s="8">
        <f>IF(A55&gt;Settings!$B$4,Settings!$B$4,A55)</f>
        <v>0</v>
      </c>
      <c r="F55" s="8">
        <f>10^(Settings!$B$1+Settings!$B$2*E55+Settings!$B$3*E55^2)</f>
        <v>0.12732098798529648</v>
      </c>
      <c r="G55" s="9" t="str">
        <f t="shared" si="1"/>
        <v/>
      </c>
      <c r="H55" s="9" t="str">
        <f t="shared" si="7"/>
        <v/>
      </c>
      <c r="I55" s="9" t="str">
        <f t="shared" si="8"/>
        <v/>
      </c>
      <c r="J55" s="10">
        <f t="shared" si="2"/>
        <v>0</v>
      </c>
      <c r="K55" s="58">
        <f t="shared" si="3"/>
        <v>0</v>
      </c>
      <c r="L55" s="11">
        <f>_xlfn.XLOOKUP(K55,Percentiles!A:A,Percentiles!C:C,-999,0)</f>
        <v>-999</v>
      </c>
      <c r="M55" s="11">
        <f>_xlfn.XLOOKUP(K55,Percentiles!A:A,Percentiles!D:D,999,0)</f>
        <v>999</v>
      </c>
      <c r="N55" s="11">
        <f t="shared" si="4"/>
        <v>0</v>
      </c>
      <c r="O55" s="11">
        <f t="shared" si="5"/>
        <v>0</v>
      </c>
      <c r="P55" s="11">
        <f t="shared" si="6"/>
        <v>0</v>
      </c>
    </row>
    <row r="56" spans="1:16" x14ac:dyDescent="0.25">
      <c r="A56" s="38"/>
      <c r="B56" s="39"/>
      <c r="C56" s="7">
        <f t="shared" si="0"/>
        <v>0</v>
      </c>
      <c r="D56" s="8">
        <f t="shared" si="9"/>
        <v>0</v>
      </c>
      <c r="E56" s="8">
        <f>IF(A56&gt;Settings!$B$4,Settings!$B$4,A56)</f>
        <v>0</v>
      </c>
      <c r="F56" s="8">
        <f>10^(Settings!$B$1+Settings!$B$2*E56+Settings!$B$3*E56^2)</f>
        <v>0.12732098798529648</v>
      </c>
      <c r="G56" s="9" t="str">
        <f t="shared" si="1"/>
        <v/>
      </c>
      <c r="H56" s="9" t="str">
        <f t="shared" si="7"/>
        <v/>
      </c>
      <c r="I56" s="9" t="str">
        <f t="shared" si="8"/>
        <v/>
      </c>
      <c r="J56" s="10">
        <f t="shared" si="2"/>
        <v>0</v>
      </c>
      <c r="K56" s="58">
        <f t="shared" si="3"/>
        <v>0</v>
      </c>
      <c r="L56" s="11">
        <f>_xlfn.XLOOKUP(K56,Percentiles!A:A,Percentiles!C:C,-999,0)</f>
        <v>-999</v>
      </c>
      <c r="M56" s="11">
        <f>_xlfn.XLOOKUP(K56,Percentiles!A:A,Percentiles!D:D,999,0)</f>
        <v>999</v>
      </c>
      <c r="N56" s="11">
        <f t="shared" si="4"/>
        <v>0</v>
      </c>
      <c r="O56" s="11">
        <f t="shared" si="5"/>
        <v>0</v>
      </c>
      <c r="P56" s="11">
        <f t="shared" si="6"/>
        <v>0</v>
      </c>
    </row>
    <row r="57" spans="1:16" x14ac:dyDescent="0.25">
      <c r="A57" s="38"/>
      <c r="B57" s="39"/>
      <c r="C57" s="7">
        <f t="shared" si="0"/>
        <v>0</v>
      </c>
      <c r="D57" s="8">
        <f t="shared" si="9"/>
        <v>0</v>
      </c>
      <c r="E57" s="8">
        <f>IF(A57&gt;Settings!$B$4,Settings!$B$4,A57)</f>
        <v>0</v>
      </c>
      <c r="F57" s="8">
        <f>10^(Settings!$B$1+Settings!$B$2*E57+Settings!$B$3*E57^2)</f>
        <v>0.12732098798529648</v>
      </c>
      <c r="G57" s="9" t="str">
        <f t="shared" si="1"/>
        <v/>
      </c>
      <c r="H57" s="9" t="str">
        <f t="shared" si="7"/>
        <v/>
      </c>
      <c r="I57" s="9" t="str">
        <f t="shared" si="8"/>
        <v/>
      </c>
      <c r="J57" s="10">
        <f t="shared" si="2"/>
        <v>0</v>
      </c>
      <c r="K57" s="58">
        <f t="shared" si="3"/>
        <v>0</v>
      </c>
      <c r="L57" s="11">
        <f>_xlfn.XLOOKUP(K57,Percentiles!A:A,Percentiles!C:C,-999,0)</f>
        <v>-999</v>
      </c>
      <c r="M57" s="11">
        <f>_xlfn.XLOOKUP(K57,Percentiles!A:A,Percentiles!D:D,999,0)</f>
        <v>999</v>
      </c>
      <c r="N57" s="11">
        <f t="shared" si="4"/>
        <v>0</v>
      </c>
      <c r="O57" s="11">
        <f t="shared" si="5"/>
        <v>0</v>
      </c>
      <c r="P57" s="11">
        <f t="shared" si="6"/>
        <v>0</v>
      </c>
    </row>
    <row r="58" spans="1:16" x14ac:dyDescent="0.25">
      <c r="A58" s="38"/>
      <c r="B58" s="39"/>
      <c r="C58" s="7">
        <f t="shared" si="0"/>
        <v>0</v>
      </c>
      <c r="D58" s="8">
        <f t="shared" si="9"/>
        <v>0</v>
      </c>
      <c r="E58" s="8">
        <f>IF(A58&gt;Settings!$B$4,Settings!$B$4,A58)</f>
        <v>0</v>
      </c>
      <c r="F58" s="8">
        <f>10^(Settings!$B$1+Settings!$B$2*E58+Settings!$B$3*E58^2)</f>
        <v>0.12732098798529648</v>
      </c>
      <c r="G58" s="9" t="str">
        <f t="shared" si="1"/>
        <v/>
      </c>
      <c r="H58" s="9" t="str">
        <f t="shared" si="7"/>
        <v/>
      </c>
      <c r="I58" s="9" t="str">
        <f t="shared" si="8"/>
        <v/>
      </c>
      <c r="J58" s="10">
        <f t="shared" si="2"/>
        <v>0</v>
      </c>
      <c r="K58" s="58">
        <f t="shared" si="3"/>
        <v>0</v>
      </c>
      <c r="L58" s="11">
        <f>_xlfn.XLOOKUP(K58,Percentiles!A:A,Percentiles!C:C,-999,0)</f>
        <v>-999</v>
      </c>
      <c r="M58" s="11">
        <f>_xlfn.XLOOKUP(K58,Percentiles!A:A,Percentiles!D:D,999,0)</f>
        <v>999</v>
      </c>
      <c r="N58" s="11">
        <f t="shared" si="4"/>
        <v>0</v>
      </c>
      <c r="O58" s="11">
        <f t="shared" si="5"/>
        <v>0</v>
      </c>
      <c r="P58" s="11">
        <f t="shared" si="6"/>
        <v>0</v>
      </c>
    </row>
    <row r="59" spans="1:16" x14ac:dyDescent="0.25">
      <c r="A59" s="38"/>
      <c r="B59" s="39"/>
      <c r="C59" s="7">
        <f t="shared" si="0"/>
        <v>0</v>
      </c>
      <c r="D59" s="8">
        <f t="shared" si="9"/>
        <v>0</v>
      </c>
      <c r="E59" s="8">
        <f>IF(A59&gt;Settings!$B$4,Settings!$B$4,A59)</f>
        <v>0</v>
      </c>
      <c r="F59" s="8">
        <f>10^(Settings!$B$1+Settings!$B$2*E59+Settings!$B$3*E59^2)</f>
        <v>0.12732098798529648</v>
      </c>
      <c r="G59" s="9" t="str">
        <f t="shared" si="1"/>
        <v/>
      </c>
      <c r="H59" s="9" t="str">
        <f t="shared" si="7"/>
        <v/>
      </c>
      <c r="I59" s="9" t="str">
        <f t="shared" si="8"/>
        <v/>
      </c>
      <c r="J59" s="10">
        <f t="shared" si="2"/>
        <v>0</v>
      </c>
      <c r="K59" s="58">
        <f t="shared" si="3"/>
        <v>0</v>
      </c>
      <c r="L59" s="11">
        <f>_xlfn.XLOOKUP(K59,Percentiles!A:A,Percentiles!C:C,-999,0)</f>
        <v>-999</v>
      </c>
      <c r="M59" s="11">
        <f>_xlfn.XLOOKUP(K59,Percentiles!A:A,Percentiles!D:D,999,0)</f>
        <v>999</v>
      </c>
      <c r="N59" s="11">
        <f t="shared" si="4"/>
        <v>0</v>
      </c>
      <c r="O59" s="11">
        <f t="shared" si="5"/>
        <v>0</v>
      </c>
      <c r="P59" s="11">
        <f t="shared" si="6"/>
        <v>0</v>
      </c>
    </row>
    <row r="60" spans="1:16" x14ac:dyDescent="0.25">
      <c r="A60" s="38"/>
      <c r="B60" s="39"/>
      <c r="C60" s="7">
        <f t="shared" si="0"/>
        <v>0</v>
      </c>
      <c r="D60" s="8">
        <f t="shared" si="9"/>
        <v>0</v>
      </c>
      <c r="E60" s="8">
        <f>IF(A60&gt;Settings!$B$4,Settings!$B$4,A60)</f>
        <v>0</v>
      </c>
      <c r="F60" s="8">
        <f>10^(Settings!$B$1+Settings!$B$2*E60+Settings!$B$3*E60^2)</f>
        <v>0.12732098798529648</v>
      </c>
      <c r="G60" s="9" t="str">
        <f t="shared" si="1"/>
        <v/>
      </c>
      <c r="H60" s="9" t="str">
        <f t="shared" si="7"/>
        <v/>
      </c>
      <c r="I60" s="9" t="str">
        <f t="shared" si="8"/>
        <v/>
      </c>
      <c r="J60" s="10">
        <f t="shared" si="2"/>
        <v>0</v>
      </c>
      <c r="K60" s="58">
        <f t="shared" si="3"/>
        <v>0</v>
      </c>
      <c r="L60" s="11">
        <f>_xlfn.XLOOKUP(K60,Percentiles!A:A,Percentiles!C:C,-999,0)</f>
        <v>-999</v>
      </c>
      <c r="M60" s="11">
        <f>_xlfn.XLOOKUP(K60,Percentiles!A:A,Percentiles!D:D,999,0)</f>
        <v>999</v>
      </c>
      <c r="N60" s="11">
        <f t="shared" si="4"/>
        <v>0</v>
      </c>
      <c r="O60" s="11">
        <f t="shared" si="5"/>
        <v>0</v>
      </c>
      <c r="P60" s="11">
        <f t="shared" si="6"/>
        <v>0</v>
      </c>
    </row>
    <row r="61" spans="1:16" x14ac:dyDescent="0.25">
      <c r="A61" s="38"/>
      <c r="B61" s="39"/>
      <c r="C61" s="7">
        <f t="shared" si="0"/>
        <v>0</v>
      </c>
      <c r="D61" s="8">
        <f t="shared" si="9"/>
        <v>0</v>
      </c>
      <c r="E61" s="8">
        <f>IF(A61&gt;Settings!$B$4,Settings!$B$4,A61)</f>
        <v>0</v>
      </c>
      <c r="F61" s="8">
        <f>10^(Settings!$B$1+Settings!$B$2*E61+Settings!$B$3*E61^2)</f>
        <v>0.12732098798529648</v>
      </c>
      <c r="G61" s="9" t="str">
        <f t="shared" si="1"/>
        <v/>
      </c>
      <c r="H61" s="9" t="str">
        <f t="shared" si="7"/>
        <v/>
      </c>
      <c r="I61" s="9" t="str">
        <f t="shared" si="8"/>
        <v/>
      </c>
      <c r="J61" s="10">
        <f t="shared" si="2"/>
        <v>0</v>
      </c>
      <c r="K61" s="58">
        <f t="shared" si="3"/>
        <v>0</v>
      </c>
      <c r="L61" s="11">
        <f>_xlfn.XLOOKUP(K61,Percentiles!A:A,Percentiles!C:C,-999,0)</f>
        <v>-999</v>
      </c>
      <c r="M61" s="11">
        <f>_xlfn.XLOOKUP(K61,Percentiles!A:A,Percentiles!D:D,999,0)</f>
        <v>999</v>
      </c>
      <c r="N61" s="11">
        <f t="shared" si="4"/>
        <v>0</v>
      </c>
      <c r="O61" s="11">
        <f t="shared" si="5"/>
        <v>0</v>
      </c>
      <c r="P61" s="11">
        <f t="shared" si="6"/>
        <v>0</v>
      </c>
    </row>
    <row r="62" spans="1:16" x14ac:dyDescent="0.25">
      <c r="A62" s="38"/>
      <c r="B62" s="39"/>
      <c r="C62" s="7">
        <f t="shared" si="0"/>
        <v>0</v>
      </c>
      <c r="D62" s="8">
        <f t="shared" si="9"/>
        <v>0</v>
      </c>
      <c r="E62" s="8">
        <f>IF(A62&gt;Settings!$B$4,Settings!$B$4,A62)</f>
        <v>0</v>
      </c>
      <c r="F62" s="8">
        <f>10^(Settings!$B$1+Settings!$B$2*E62+Settings!$B$3*E62^2)</f>
        <v>0.12732098798529648</v>
      </c>
      <c r="G62" s="9" t="str">
        <f t="shared" si="1"/>
        <v/>
      </c>
      <c r="H62" s="9" t="str">
        <f t="shared" si="7"/>
        <v/>
      </c>
      <c r="I62" s="9" t="str">
        <f t="shared" si="8"/>
        <v/>
      </c>
      <c r="J62" s="10">
        <f t="shared" si="2"/>
        <v>0</v>
      </c>
      <c r="K62" s="58">
        <f t="shared" si="3"/>
        <v>0</v>
      </c>
      <c r="L62" s="11">
        <f>_xlfn.XLOOKUP(K62,Percentiles!A:A,Percentiles!C:C,-999,0)</f>
        <v>-999</v>
      </c>
      <c r="M62" s="11">
        <f>_xlfn.XLOOKUP(K62,Percentiles!A:A,Percentiles!D:D,999,0)</f>
        <v>999</v>
      </c>
      <c r="N62" s="11">
        <f t="shared" si="4"/>
        <v>0</v>
      </c>
      <c r="O62" s="11">
        <f t="shared" si="5"/>
        <v>0</v>
      </c>
      <c r="P62" s="11">
        <f t="shared" si="6"/>
        <v>0</v>
      </c>
    </row>
    <row r="63" spans="1:16" x14ac:dyDescent="0.25">
      <c r="A63" s="38"/>
      <c r="B63" s="39"/>
      <c r="C63" s="7">
        <f t="shared" si="0"/>
        <v>0</v>
      </c>
      <c r="D63" s="8">
        <f t="shared" si="9"/>
        <v>0</v>
      </c>
      <c r="E63" s="8">
        <f>IF(A63&gt;Settings!$B$4,Settings!$B$4,A63)</f>
        <v>0</v>
      </c>
      <c r="F63" s="8">
        <f>10^(Settings!$B$1+Settings!$B$2*E63+Settings!$B$3*E63^2)</f>
        <v>0.12732098798529648</v>
      </c>
      <c r="G63" s="9" t="str">
        <f t="shared" si="1"/>
        <v/>
      </c>
      <c r="H63" s="9" t="str">
        <f t="shared" si="7"/>
        <v/>
      </c>
      <c r="I63" s="9" t="str">
        <f t="shared" si="8"/>
        <v/>
      </c>
      <c r="J63" s="10">
        <f t="shared" si="2"/>
        <v>0</v>
      </c>
      <c r="K63" s="58">
        <f t="shared" si="3"/>
        <v>0</v>
      </c>
      <c r="L63" s="11">
        <f>_xlfn.XLOOKUP(K63,Percentiles!A:A,Percentiles!C:C,-999,0)</f>
        <v>-999</v>
      </c>
      <c r="M63" s="11">
        <f>_xlfn.XLOOKUP(K63,Percentiles!A:A,Percentiles!D:D,999,0)</f>
        <v>999</v>
      </c>
      <c r="N63" s="11">
        <f t="shared" si="4"/>
        <v>0</v>
      </c>
      <c r="O63" s="11">
        <f t="shared" si="5"/>
        <v>0</v>
      </c>
      <c r="P63" s="11">
        <f t="shared" si="6"/>
        <v>0</v>
      </c>
    </row>
    <row r="64" spans="1:16" x14ac:dyDescent="0.25">
      <c r="A64" s="38"/>
      <c r="B64" s="39"/>
      <c r="C64" s="7">
        <f t="shared" si="0"/>
        <v>0</v>
      </c>
      <c r="D64" s="8">
        <f t="shared" si="9"/>
        <v>0</v>
      </c>
      <c r="E64" s="8">
        <f>IF(A64&gt;Settings!$B$4,Settings!$B$4,A64)</f>
        <v>0</v>
      </c>
      <c r="F64" s="8">
        <f>10^(Settings!$B$1+Settings!$B$2*E64+Settings!$B$3*E64^2)</f>
        <v>0.12732098798529648</v>
      </c>
      <c r="G64" s="9" t="str">
        <f t="shared" si="1"/>
        <v/>
      </c>
      <c r="H64" s="9" t="str">
        <f t="shared" si="7"/>
        <v/>
      </c>
      <c r="I64" s="9" t="str">
        <f t="shared" si="8"/>
        <v/>
      </c>
      <c r="J64" s="10">
        <f t="shared" si="2"/>
        <v>0</v>
      </c>
      <c r="K64" s="58">
        <f t="shared" si="3"/>
        <v>0</v>
      </c>
      <c r="L64" s="11">
        <f>_xlfn.XLOOKUP(K64,Percentiles!A:A,Percentiles!C:C,-999,0)</f>
        <v>-999</v>
      </c>
      <c r="M64" s="11">
        <f>_xlfn.XLOOKUP(K64,Percentiles!A:A,Percentiles!D:D,999,0)</f>
        <v>999</v>
      </c>
      <c r="N64" s="11">
        <f t="shared" si="4"/>
        <v>0</v>
      </c>
      <c r="O64" s="11">
        <f t="shared" si="5"/>
        <v>0</v>
      </c>
      <c r="P64" s="11">
        <f t="shared" si="6"/>
        <v>0</v>
      </c>
    </row>
    <row r="65" spans="1:16" x14ac:dyDescent="0.25">
      <c r="A65" s="38"/>
      <c r="B65" s="39"/>
      <c r="C65" s="7">
        <f t="shared" si="0"/>
        <v>0</v>
      </c>
      <c r="D65" s="8">
        <f t="shared" si="9"/>
        <v>0</v>
      </c>
      <c r="E65" s="8">
        <f>IF(A65&gt;Settings!$B$4,Settings!$B$4,A65)</f>
        <v>0</v>
      </c>
      <c r="F65" s="8">
        <f>10^(Settings!$B$1+Settings!$B$2*E65+Settings!$B$3*E65^2)</f>
        <v>0.12732098798529648</v>
      </c>
      <c r="G65" s="9" t="str">
        <f t="shared" si="1"/>
        <v/>
      </c>
      <c r="H65" s="9" t="str">
        <f t="shared" si="7"/>
        <v/>
      </c>
      <c r="I65" s="9" t="str">
        <f t="shared" si="8"/>
        <v/>
      </c>
      <c r="J65" s="10">
        <f t="shared" si="2"/>
        <v>0</v>
      </c>
      <c r="K65" s="58">
        <f t="shared" si="3"/>
        <v>0</v>
      </c>
      <c r="L65" s="11">
        <f>_xlfn.XLOOKUP(K65,Percentiles!A:A,Percentiles!C:C,-999,0)</f>
        <v>-999</v>
      </c>
      <c r="M65" s="11">
        <f>_xlfn.XLOOKUP(K65,Percentiles!A:A,Percentiles!D:D,999,0)</f>
        <v>999</v>
      </c>
      <c r="N65" s="11">
        <f t="shared" si="4"/>
        <v>0</v>
      </c>
      <c r="O65" s="11">
        <f t="shared" si="5"/>
        <v>0</v>
      </c>
      <c r="P65" s="11">
        <f t="shared" si="6"/>
        <v>0</v>
      </c>
    </row>
    <row r="66" spans="1:16" x14ac:dyDescent="0.25">
      <c r="A66" s="38"/>
      <c r="B66" s="39"/>
      <c r="C66" s="7">
        <f t="shared" ref="C66:C129" si="10">IF(B66&gt;4,1,0)</f>
        <v>0</v>
      </c>
      <c r="D66" s="8">
        <f t="shared" si="9"/>
        <v>0</v>
      </c>
      <c r="E66" s="8">
        <f>IF(A66&gt;Settings!$B$4,Settings!$B$4,A66)</f>
        <v>0</v>
      </c>
      <c r="F66" s="8">
        <f>10^(Settings!$B$1+Settings!$B$2*E66+Settings!$B$3*E66^2)</f>
        <v>0.12732098798529648</v>
      </c>
      <c r="G66" s="9" t="str">
        <f t="shared" ref="G66:G129" si="11">IF(D66=1,B66-F66,"")</f>
        <v/>
      </c>
      <c r="H66" s="9" t="str">
        <f t="shared" si="7"/>
        <v/>
      </c>
      <c r="I66" s="9" t="str">
        <f t="shared" si="8"/>
        <v/>
      </c>
      <c r="J66" s="10">
        <f t="shared" ref="J66:J129" si="12">IF(B66&gt;4,4,B66)</f>
        <v>0</v>
      </c>
      <c r="K66" s="58">
        <f t="shared" ref="K66:K129" si="13">ROUND(A66,1)</f>
        <v>0</v>
      </c>
      <c r="L66" s="11">
        <f>_xlfn.XLOOKUP(K66,Percentiles!A:A,Percentiles!C:C,-999,0)</f>
        <v>-999</v>
      </c>
      <c r="M66" s="11">
        <f>_xlfn.XLOOKUP(K66,Percentiles!A:A,Percentiles!D:D,999,0)</f>
        <v>999</v>
      </c>
      <c r="N66" s="11">
        <f t="shared" ref="N66:N129" si="14">IF(B66&lt;L66,1,0)</f>
        <v>0</v>
      </c>
      <c r="O66" s="11">
        <f t="shared" ref="O66:O129" si="15">IF(B66&gt;M66,1,0)</f>
        <v>0</v>
      </c>
      <c r="P66" s="11">
        <f t="shared" ref="P66:P129" si="16">IF(AND(B66&gt;=L66,B66&lt;=M66,L66&gt;0,M66&lt;900),1,0)</f>
        <v>0</v>
      </c>
    </row>
    <row r="67" spans="1:16" x14ac:dyDescent="0.25">
      <c r="A67" s="38"/>
      <c r="B67" s="39"/>
      <c r="C67" s="7">
        <f t="shared" si="10"/>
        <v>0</v>
      </c>
      <c r="D67" s="8">
        <f t="shared" si="9"/>
        <v>0</v>
      </c>
      <c r="E67" s="8">
        <f>IF(A67&gt;Settings!$B$4,Settings!$B$4,A67)</f>
        <v>0</v>
      </c>
      <c r="F67" s="8">
        <f>10^(Settings!$B$1+Settings!$B$2*E67+Settings!$B$3*E67^2)</f>
        <v>0.12732098798529648</v>
      </c>
      <c r="G67" s="9" t="str">
        <f t="shared" si="11"/>
        <v/>
      </c>
      <c r="H67" s="9" t="str">
        <f t="shared" ref="H67:H130" si="17">IF(D67=1,LOG10(B67/F67),"")</f>
        <v/>
      </c>
      <c r="I67" s="9" t="str">
        <f t="shared" ref="I67:I130" si="18">IF(D67=1,ABS(H67-MEDIAN(H:H)),"")</f>
        <v/>
      </c>
      <c r="J67" s="10">
        <f t="shared" si="12"/>
        <v>0</v>
      </c>
      <c r="K67" s="58">
        <f t="shared" si="13"/>
        <v>0</v>
      </c>
      <c r="L67" s="11">
        <f>_xlfn.XLOOKUP(K67,Percentiles!A:A,Percentiles!C:C,-999,0)</f>
        <v>-999</v>
      </c>
      <c r="M67" s="11">
        <f>_xlfn.XLOOKUP(K67,Percentiles!A:A,Percentiles!D:D,999,0)</f>
        <v>999</v>
      </c>
      <c r="N67" s="11">
        <f t="shared" si="14"/>
        <v>0</v>
      </c>
      <c r="O67" s="11">
        <f t="shared" si="15"/>
        <v>0</v>
      </c>
      <c r="P67" s="11">
        <f t="shared" si="16"/>
        <v>0</v>
      </c>
    </row>
    <row r="68" spans="1:16" x14ac:dyDescent="0.25">
      <c r="A68" s="38"/>
      <c r="B68" s="39"/>
      <c r="C68" s="7">
        <f t="shared" si="10"/>
        <v>0</v>
      </c>
      <c r="D68" s="8">
        <f t="shared" si="9"/>
        <v>0</v>
      </c>
      <c r="E68" s="8">
        <f>IF(A68&gt;Settings!$B$4,Settings!$B$4,A68)</f>
        <v>0</v>
      </c>
      <c r="F68" s="8">
        <f>10^(Settings!$B$1+Settings!$B$2*E68+Settings!$B$3*E68^2)</f>
        <v>0.12732098798529648</v>
      </c>
      <c r="G68" s="9" t="str">
        <f t="shared" si="11"/>
        <v/>
      </c>
      <c r="H68" s="9" t="str">
        <f t="shared" si="17"/>
        <v/>
      </c>
      <c r="I68" s="9" t="str">
        <f t="shared" si="18"/>
        <v/>
      </c>
      <c r="J68" s="10">
        <f t="shared" si="12"/>
        <v>0</v>
      </c>
      <c r="K68" s="58">
        <f t="shared" si="13"/>
        <v>0</v>
      </c>
      <c r="L68" s="11">
        <f>_xlfn.XLOOKUP(K68,Percentiles!A:A,Percentiles!C:C,-999,0)</f>
        <v>-999</v>
      </c>
      <c r="M68" s="11">
        <f>_xlfn.XLOOKUP(K68,Percentiles!A:A,Percentiles!D:D,999,0)</f>
        <v>999</v>
      </c>
      <c r="N68" s="11">
        <f t="shared" si="14"/>
        <v>0</v>
      </c>
      <c r="O68" s="11">
        <f t="shared" si="15"/>
        <v>0</v>
      </c>
      <c r="P68" s="11">
        <f t="shared" si="16"/>
        <v>0</v>
      </c>
    </row>
    <row r="69" spans="1:16" x14ac:dyDescent="0.25">
      <c r="A69" s="38"/>
      <c r="B69" s="39"/>
      <c r="C69" s="7">
        <f t="shared" si="10"/>
        <v>0</v>
      </c>
      <c r="D69" s="8">
        <f t="shared" ref="D69:D132" si="19">IF(A69&gt;45,1,0)*IF(A69&lt;=85,1,0)</f>
        <v>0</v>
      </c>
      <c r="E69" s="8">
        <f>IF(A69&gt;Settings!$B$4,Settings!$B$4,A69)</f>
        <v>0</v>
      </c>
      <c r="F69" s="8">
        <f>10^(Settings!$B$1+Settings!$B$2*E69+Settings!$B$3*E69^2)</f>
        <v>0.12732098798529648</v>
      </c>
      <c r="G69" s="9" t="str">
        <f t="shared" si="11"/>
        <v/>
      </c>
      <c r="H69" s="9" t="str">
        <f t="shared" si="17"/>
        <v/>
      </c>
      <c r="I69" s="9" t="str">
        <f t="shared" si="18"/>
        <v/>
      </c>
      <c r="J69" s="10">
        <f t="shared" si="12"/>
        <v>0</v>
      </c>
      <c r="K69" s="58">
        <f t="shared" si="13"/>
        <v>0</v>
      </c>
      <c r="L69" s="11">
        <f>_xlfn.XLOOKUP(K69,Percentiles!A:A,Percentiles!C:C,-999,0)</f>
        <v>-999</v>
      </c>
      <c r="M69" s="11">
        <f>_xlfn.XLOOKUP(K69,Percentiles!A:A,Percentiles!D:D,999,0)</f>
        <v>999</v>
      </c>
      <c r="N69" s="11">
        <f t="shared" si="14"/>
        <v>0</v>
      </c>
      <c r="O69" s="11">
        <f t="shared" si="15"/>
        <v>0</v>
      </c>
      <c r="P69" s="11">
        <f t="shared" si="16"/>
        <v>0</v>
      </c>
    </row>
    <row r="70" spans="1:16" x14ac:dyDescent="0.25">
      <c r="A70" s="38"/>
      <c r="B70" s="39"/>
      <c r="C70" s="7">
        <f t="shared" si="10"/>
        <v>0</v>
      </c>
      <c r="D70" s="8">
        <f t="shared" si="19"/>
        <v>0</v>
      </c>
      <c r="E70" s="8">
        <f>IF(A70&gt;Settings!$B$4,Settings!$B$4,A70)</f>
        <v>0</v>
      </c>
      <c r="F70" s="8">
        <f>10^(Settings!$B$1+Settings!$B$2*E70+Settings!$B$3*E70^2)</f>
        <v>0.12732098798529648</v>
      </c>
      <c r="G70" s="9" t="str">
        <f t="shared" si="11"/>
        <v/>
      </c>
      <c r="H70" s="9" t="str">
        <f t="shared" si="17"/>
        <v/>
      </c>
      <c r="I70" s="9" t="str">
        <f t="shared" si="18"/>
        <v/>
      </c>
      <c r="J70" s="10">
        <f t="shared" si="12"/>
        <v>0</v>
      </c>
      <c r="K70" s="58">
        <f t="shared" si="13"/>
        <v>0</v>
      </c>
      <c r="L70" s="11">
        <f>_xlfn.XLOOKUP(K70,Percentiles!A:A,Percentiles!C:C,-999,0)</f>
        <v>-999</v>
      </c>
      <c r="M70" s="11">
        <f>_xlfn.XLOOKUP(K70,Percentiles!A:A,Percentiles!D:D,999,0)</f>
        <v>999</v>
      </c>
      <c r="N70" s="11">
        <f t="shared" si="14"/>
        <v>0</v>
      </c>
      <c r="O70" s="11">
        <f t="shared" si="15"/>
        <v>0</v>
      </c>
      <c r="P70" s="11">
        <f t="shared" si="16"/>
        <v>0</v>
      </c>
    </row>
    <row r="71" spans="1:16" x14ac:dyDescent="0.25">
      <c r="A71" s="38"/>
      <c r="B71" s="39"/>
      <c r="C71" s="7">
        <f t="shared" si="10"/>
        <v>0</v>
      </c>
      <c r="D71" s="8">
        <f t="shared" si="19"/>
        <v>0</v>
      </c>
      <c r="E71" s="8">
        <f>IF(A71&gt;Settings!$B$4,Settings!$B$4,A71)</f>
        <v>0</v>
      </c>
      <c r="F71" s="8">
        <f>10^(Settings!$B$1+Settings!$B$2*E71+Settings!$B$3*E71^2)</f>
        <v>0.12732098798529648</v>
      </c>
      <c r="G71" s="9" t="str">
        <f t="shared" si="11"/>
        <v/>
      </c>
      <c r="H71" s="9" t="str">
        <f t="shared" si="17"/>
        <v/>
      </c>
      <c r="I71" s="9" t="str">
        <f t="shared" si="18"/>
        <v/>
      </c>
      <c r="J71" s="10">
        <f t="shared" si="12"/>
        <v>0</v>
      </c>
      <c r="K71" s="58">
        <f t="shared" si="13"/>
        <v>0</v>
      </c>
      <c r="L71" s="11">
        <f>_xlfn.XLOOKUP(K71,Percentiles!A:A,Percentiles!C:C,-999,0)</f>
        <v>-999</v>
      </c>
      <c r="M71" s="11">
        <f>_xlfn.XLOOKUP(K71,Percentiles!A:A,Percentiles!D:D,999,0)</f>
        <v>999</v>
      </c>
      <c r="N71" s="11">
        <f t="shared" si="14"/>
        <v>0</v>
      </c>
      <c r="O71" s="11">
        <f t="shared" si="15"/>
        <v>0</v>
      </c>
      <c r="P71" s="11">
        <f t="shared" si="16"/>
        <v>0</v>
      </c>
    </row>
    <row r="72" spans="1:16" x14ac:dyDescent="0.25">
      <c r="A72" s="38"/>
      <c r="B72" s="39"/>
      <c r="C72" s="7">
        <f t="shared" si="10"/>
        <v>0</v>
      </c>
      <c r="D72" s="8">
        <f t="shared" si="19"/>
        <v>0</v>
      </c>
      <c r="E72" s="8">
        <f>IF(A72&gt;Settings!$B$4,Settings!$B$4,A72)</f>
        <v>0</v>
      </c>
      <c r="F72" s="8">
        <f>10^(Settings!$B$1+Settings!$B$2*E72+Settings!$B$3*E72^2)</f>
        <v>0.12732098798529648</v>
      </c>
      <c r="G72" s="9" t="str">
        <f t="shared" si="11"/>
        <v/>
      </c>
      <c r="H72" s="9" t="str">
        <f t="shared" si="17"/>
        <v/>
      </c>
      <c r="I72" s="9" t="str">
        <f t="shared" si="18"/>
        <v/>
      </c>
      <c r="J72" s="10">
        <f t="shared" si="12"/>
        <v>0</v>
      </c>
      <c r="K72" s="58">
        <f t="shared" si="13"/>
        <v>0</v>
      </c>
      <c r="L72" s="11">
        <f>_xlfn.XLOOKUP(K72,Percentiles!A:A,Percentiles!C:C,-999,0)</f>
        <v>-999</v>
      </c>
      <c r="M72" s="11">
        <f>_xlfn.XLOOKUP(K72,Percentiles!A:A,Percentiles!D:D,999,0)</f>
        <v>999</v>
      </c>
      <c r="N72" s="11">
        <f t="shared" si="14"/>
        <v>0</v>
      </c>
      <c r="O72" s="11">
        <f t="shared" si="15"/>
        <v>0</v>
      </c>
      <c r="P72" s="11">
        <f t="shared" si="16"/>
        <v>0</v>
      </c>
    </row>
    <row r="73" spans="1:16" x14ac:dyDescent="0.25">
      <c r="A73" s="38"/>
      <c r="B73" s="39"/>
      <c r="C73" s="7">
        <f t="shared" si="10"/>
        <v>0</v>
      </c>
      <c r="D73" s="8">
        <f t="shared" si="19"/>
        <v>0</v>
      </c>
      <c r="E73" s="8">
        <f>IF(A73&gt;Settings!$B$4,Settings!$B$4,A73)</f>
        <v>0</v>
      </c>
      <c r="F73" s="8">
        <f>10^(Settings!$B$1+Settings!$B$2*E73+Settings!$B$3*E73^2)</f>
        <v>0.12732098798529648</v>
      </c>
      <c r="G73" s="9" t="str">
        <f t="shared" si="11"/>
        <v/>
      </c>
      <c r="H73" s="9" t="str">
        <f t="shared" si="17"/>
        <v/>
      </c>
      <c r="I73" s="9" t="str">
        <f t="shared" si="18"/>
        <v/>
      </c>
      <c r="J73" s="10">
        <f t="shared" si="12"/>
        <v>0</v>
      </c>
      <c r="K73" s="58">
        <f t="shared" si="13"/>
        <v>0</v>
      </c>
      <c r="L73" s="11">
        <f>_xlfn.XLOOKUP(K73,Percentiles!A:A,Percentiles!C:C,-999,0)</f>
        <v>-999</v>
      </c>
      <c r="M73" s="11">
        <f>_xlfn.XLOOKUP(K73,Percentiles!A:A,Percentiles!D:D,999,0)</f>
        <v>999</v>
      </c>
      <c r="N73" s="11">
        <f t="shared" si="14"/>
        <v>0</v>
      </c>
      <c r="O73" s="11">
        <f t="shared" si="15"/>
        <v>0</v>
      </c>
      <c r="P73" s="11">
        <f t="shared" si="16"/>
        <v>0</v>
      </c>
    </row>
    <row r="74" spans="1:16" x14ac:dyDescent="0.25">
      <c r="A74" s="38"/>
      <c r="B74" s="39"/>
      <c r="C74" s="7">
        <f t="shared" si="10"/>
        <v>0</v>
      </c>
      <c r="D74" s="8">
        <f t="shared" si="19"/>
        <v>0</v>
      </c>
      <c r="E74" s="8">
        <f>IF(A74&gt;Settings!$B$4,Settings!$B$4,A74)</f>
        <v>0</v>
      </c>
      <c r="F74" s="8">
        <f>10^(Settings!$B$1+Settings!$B$2*E74+Settings!$B$3*E74^2)</f>
        <v>0.12732098798529648</v>
      </c>
      <c r="G74" s="9" t="str">
        <f t="shared" si="11"/>
        <v/>
      </c>
      <c r="H74" s="9" t="str">
        <f t="shared" si="17"/>
        <v/>
      </c>
      <c r="I74" s="9" t="str">
        <f t="shared" si="18"/>
        <v/>
      </c>
      <c r="J74" s="10">
        <f t="shared" si="12"/>
        <v>0</v>
      </c>
      <c r="K74" s="58">
        <f t="shared" si="13"/>
        <v>0</v>
      </c>
      <c r="L74" s="11">
        <f>_xlfn.XLOOKUP(K74,Percentiles!A:A,Percentiles!C:C,-999,0)</f>
        <v>-999</v>
      </c>
      <c r="M74" s="11">
        <f>_xlfn.XLOOKUP(K74,Percentiles!A:A,Percentiles!D:D,999,0)</f>
        <v>999</v>
      </c>
      <c r="N74" s="11">
        <f t="shared" si="14"/>
        <v>0</v>
      </c>
      <c r="O74" s="11">
        <f t="shared" si="15"/>
        <v>0</v>
      </c>
      <c r="P74" s="11">
        <f t="shared" si="16"/>
        <v>0</v>
      </c>
    </row>
    <row r="75" spans="1:16" x14ac:dyDescent="0.25">
      <c r="A75" s="38"/>
      <c r="B75" s="39"/>
      <c r="C75" s="7">
        <f t="shared" si="10"/>
        <v>0</v>
      </c>
      <c r="D75" s="8">
        <f t="shared" si="19"/>
        <v>0</v>
      </c>
      <c r="E75" s="8">
        <f>IF(A75&gt;Settings!$B$4,Settings!$B$4,A75)</f>
        <v>0</v>
      </c>
      <c r="F75" s="8">
        <f>10^(Settings!$B$1+Settings!$B$2*E75+Settings!$B$3*E75^2)</f>
        <v>0.12732098798529648</v>
      </c>
      <c r="G75" s="9" t="str">
        <f t="shared" si="11"/>
        <v/>
      </c>
      <c r="H75" s="9" t="str">
        <f t="shared" si="17"/>
        <v/>
      </c>
      <c r="I75" s="9" t="str">
        <f t="shared" si="18"/>
        <v/>
      </c>
      <c r="J75" s="10">
        <f t="shared" si="12"/>
        <v>0</v>
      </c>
      <c r="K75" s="58">
        <f t="shared" si="13"/>
        <v>0</v>
      </c>
      <c r="L75" s="11">
        <f>_xlfn.XLOOKUP(K75,Percentiles!A:A,Percentiles!C:C,-999,0)</f>
        <v>-999</v>
      </c>
      <c r="M75" s="11">
        <f>_xlfn.XLOOKUP(K75,Percentiles!A:A,Percentiles!D:D,999,0)</f>
        <v>999</v>
      </c>
      <c r="N75" s="11">
        <f t="shared" si="14"/>
        <v>0</v>
      </c>
      <c r="O75" s="11">
        <f t="shared" si="15"/>
        <v>0</v>
      </c>
      <c r="P75" s="11">
        <f t="shared" si="16"/>
        <v>0</v>
      </c>
    </row>
    <row r="76" spans="1:16" x14ac:dyDescent="0.25">
      <c r="A76" s="38"/>
      <c r="B76" s="39"/>
      <c r="C76" s="7">
        <f t="shared" si="10"/>
        <v>0</v>
      </c>
      <c r="D76" s="8">
        <f t="shared" si="19"/>
        <v>0</v>
      </c>
      <c r="E76" s="8">
        <f>IF(A76&gt;Settings!$B$4,Settings!$B$4,A76)</f>
        <v>0</v>
      </c>
      <c r="F76" s="8">
        <f>10^(Settings!$B$1+Settings!$B$2*E76+Settings!$B$3*E76^2)</f>
        <v>0.12732098798529648</v>
      </c>
      <c r="G76" s="9" t="str">
        <f t="shared" si="11"/>
        <v/>
      </c>
      <c r="H76" s="9" t="str">
        <f t="shared" si="17"/>
        <v/>
      </c>
      <c r="I76" s="9" t="str">
        <f t="shared" si="18"/>
        <v/>
      </c>
      <c r="J76" s="10">
        <f t="shared" si="12"/>
        <v>0</v>
      </c>
      <c r="K76" s="58">
        <f t="shared" si="13"/>
        <v>0</v>
      </c>
      <c r="L76" s="11">
        <f>_xlfn.XLOOKUP(K76,Percentiles!A:A,Percentiles!C:C,-999,0)</f>
        <v>-999</v>
      </c>
      <c r="M76" s="11">
        <f>_xlfn.XLOOKUP(K76,Percentiles!A:A,Percentiles!D:D,999,0)</f>
        <v>999</v>
      </c>
      <c r="N76" s="11">
        <f t="shared" si="14"/>
        <v>0</v>
      </c>
      <c r="O76" s="11">
        <f t="shared" si="15"/>
        <v>0</v>
      </c>
      <c r="P76" s="11">
        <f t="shared" si="16"/>
        <v>0</v>
      </c>
    </row>
    <row r="77" spans="1:16" x14ac:dyDescent="0.25">
      <c r="A77" s="38"/>
      <c r="B77" s="39"/>
      <c r="C77" s="7">
        <f t="shared" si="10"/>
        <v>0</v>
      </c>
      <c r="D77" s="8">
        <f t="shared" si="19"/>
        <v>0</v>
      </c>
      <c r="E77" s="8">
        <f>IF(A77&gt;Settings!$B$4,Settings!$B$4,A77)</f>
        <v>0</v>
      </c>
      <c r="F77" s="8">
        <f>10^(Settings!$B$1+Settings!$B$2*E77+Settings!$B$3*E77^2)</f>
        <v>0.12732098798529648</v>
      </c>
      <c r="G77" s="9" t="str">
        <f t="shared" si="11"/>
        <v/>
      </c>
      <c r="H77" s="9" t="str">
        <f t="shared" si="17"/>
        <v/>
      </c>
      <c r="I77" s="9" t="str">
        <f t="shared" si="18"/>
        <v/>
      </c>
      <c r="J77" s="10">
        <f t="shared" si="12"/>
        <v>0</v>
      </c>
      <c r="K77" s="58">
        <f t="shared" si="13"/>
        <v>0</v>
      </c>
      <c r="L77" s="11">
        <f>_xlfn.XLOOKUP(K77,Percentiles!A:A,Percentiles!C:C,-999,0)</f>
        <v>-999</v>
      </c>
      <c r="M77" s="11">
        <f>_xlfn.XLOOKUP(K77,Percentiles!A:A,Percentiles!D:D,999,0)</f>
        <v>999</v>
      </c>
      <c r="N77" s="11">
        <f t="shared" si="14"/>
        <v>0</v>
      </c>
      <c r="O77" s="11">
        <f t="shared" si="15"/>
        <v>0</v>
      </c>
      <c r="P77" s="11">
        <f t="shared" si="16"/>
        <v>0</v>
      </c>
    </row>
    <row r="78" spans="1:16" x14ac:dyDescent="0.25">
      <c r="A78" s="38"/>
      <c r="B78" s="39"/>
      <c r="C78" s="7">
        <f t="shared" si="10"/>
        <v>0</v>
      </c>
      <c r="D78" s="8">
        <f t="shared" si="19"/>
        <v>0</v>
      </c>
      <c r="E78" s="8">
        <f>IF(A78&gt;Settings!$B$4,Settings!$B$4,A78)</f>
        <v>0</v>
      </c>
      <c r="F78" s="8">
        <f>10^(Settings!$B$1+Settings!$B$2*E78+Settings!$B$3*E78^2)</f>
        <v>0.12732098798529648</v>
      </c>
      <c r="G78" s="9" t="str">
        <f t="shared" si="11"/>
        <v/>
      </c>
      <c r="H78" s="9" t="str">
        <f t="shared" si="17"/>
        <v/>
      </c>
      <c r="I78" s="9" t="str">
        <f t="shared" si="18"/>
        <v/>
      </c>
      <c r="J78" s="10">
        <f t="shared" si="12"/>
        <v>0</v>
      </c>
      <c r="K78" s="58">
        <f t="shared" si="13"/>
        <v>0</v>
      </c>
      <c r="L78" s="11">
        <f>_xlfn.XLOOKUP(K78,Percentiles!A:A,Percentiles!C:C,-999,0)</f>
        <v>-999</v>
      </c>
      <c r="M78" s="11">
        <f>_xlfn.XLOOKUP(K78,Percentiles!A:A,Percentiles!D:D,999,0)</f>
        <v>999</v>
      </c>
      <c r="N78" s="11">
        <f t="shared" si="14"/>
        <v>0</v>
      </c>
      <c r="O78" s="11">
        <f t="shared" si="15"/>
        <v>0</v>
      </c>
      <c r="P78" s="11">
        <f t="shared" si="16"/>
        <v>0</v>
      </c>
    </row>
    <row r="79" spans="1:16" x14ac:dyDescent="0.25">
      <c r="A79" s="38"/>
      <c r="B79" s="39"/>
      <c r="C79" s="7">
        <f t="shared" si="10"/>
        <v>0</v>
      </c>
      <c r="D79" s="8">
        <f t="shared" si="19"/>
        <v>0</v>
      </c>
      <c r="E79" s="8">
        <f>IF(A79&gt;Settings!$B$4,Settings!$B$4,A79)</f>
        <v>0</v>
      </c>
      <c r="F79" s="8">
        <f>10^(Settings!$B$1+Settings!$B$2*E79+Settings!$B$3*E79^2)</f>
        <v>0.12732098798529648</v>
      </c>
      <c r="G79" s="9" t="str">
        <f t="shared" si="11"/>
        <v/>
      </c>
      <c r="H79" s="9" t="str">
        <f t="shared" si="17"/>
        <v/>
      </c>
      <c r="I79" s="9" t="str">
        <f t="shared" si="18"/>
        <v/>
      </c>
      <c r="J79" s="10">
        <f t="shared" si="12"/>
        <v>0</v>
      </c>
      <c r="K79" s="58">
        <f t="shared" si="13"/>
        <v>0</v>
      </c>
      <c r="L79" s="11">
        <f>_xlfn.XLOOKUP(K79,Percentiles!A:A,Percentiles!C:C,-999,0)</f>
        <v>-999</v>
      </c>
      <c r="M79" s="11">
        <f>_xlfn.XLOOKUP(K79,Percentiles!A:A,Percentiles!D:D,999,0)</f>
        <v>999</v>
      </c>
      <c r="N79" s="11">
        <f t="shared" si="14"/>
        <v>0</v>
      </c>
      <c r="O79" s="11">
        <f t="shared" si="15"/>
        <v>0</v>
      </c>
      <c r="P79" s="11">
        <f t="shared" si="16"/>
        <v>0</v>
      </c>
    </row>
    <row r="80" spans="1:16" x14ac:dyDescent="0.25">
      <c r="A80" s="38"/>
      <c r="B80" s="39"/>
      <c r="C80" s="7">
        <f t="shared" si="10"/>
        <v>0</v>
      </c>
      <c r="D80" s="8">
        <f t="shared" si="19"/>
        <v>0</v>
      </c>
      <c r="E80" s="8">
        <f>IF(A80&gt;Settings!$B$4,Settings!$B$4,A80)</f>
        <v>0</v>
      </c>
      <c r="F80" s="8">
        <f>10^(Settings!$B$1+Settings!$B$2*E80+Settings!$B$3*E80^2)</f>
        <v>0.12732098798529648</v>
      </c>
      <c r="G80" s="9" t="str">
        <f t="shared" si="11"/>
        <v/>
      </c>
      <c r="H80" s="9" t="str">
        <f t="shared" si="17"/>
        <v/>
      </c>
      <c r="I80" s="9" t="str">
        <f t="shared" si="18"/>
        <v/>
      </c>
      <c r="J80" s="10">
        <f t="shared" si="12"/>
        <v>0</v>
      </c>
      <c r="K80" s="58">
        <f t="shared" si="13"/>
        <v>0</v>
      </c>
      <c r="L80" s="11">
        <f>_xlfn.XLOOKUP(K80,Percentiles!A:A,Percentiles!C:C,-999,0)</f>
        <v>-999</v>
      </c>
      <c r="M80" s="11">
        <f>_xlfn.XLOOKUP(K80,Percentiles!A:A,Percentiles!D:D,999,0)</f>
        <v>999</v>
      </c>
      <c r="N80" s="11">
        <f t="shared" si="14"/>
        <v>0</v>
      </c>
      <c r="O80" s="11">
        <f t="shared" si="15"/>
        <v>0</v>
      </c>
      <c r="P80" s="11">
        <f t="shared" si="16"/>
        <v>0</v>
      </c>
    </row>
    <row r="81" spans="1:16" x14ac:dyDescent="0.25">
      <c r="A81" s="38"/>
      <c r="B81" s="39"/>
      <c r="C81" s="7">
        <f t="shared" si="10"/>
        <v>0</v>
      </c>
      <c r="D81" s="8">
        <f t="shared" si="19"/>
        <v>0</v>
      </c>
      <c r="E81" s="8">
        <f>IF(A81&gt;Settings!$B$4,Settings!$B$4,A81)</f>
        <v>0</v>
      </c>
      <c r="F81" s="8">
        <f>10^(Settings!$B$1+Settings!$B$2*E81+Settings!$B$3*E81^2)</f>
        <v>0.12732098798529648</v>
      </c>
      <c r="G81" s="9" t="str">
        <f t="shared" si="11"/>
        <v/>
      </c>
      <c r="H81" s="9" t="str">
        <f t="shared" si="17"/>
        <v/>
      </c>
      <c r="I81" s="9" t="str">
        <f t="shared" si="18"/>
        <v/>
      </c>
      <c r="J81" s="10">
        <f t="shared" si="12"/>
        <v>0</v>
      </c>
      <c r="K81" s="58">
        <f t="shared" si="13"/>
        <v>0</v>
      </c>
      <c r="L81" s="11">
        <f>_xlfn.XLOOKUP(K81,Percentiles!A:A,Percentiles!C:C,-999,0)</f>
        <v>-999</v>
      </c>
      <c r="M81" s="11">
        <f>_xlfn.XLOOKUP(K81,Percentiles!A:A,Percentiles!D:D,999,0)</f>
        <v>999</v>
      </c>
      <c r="N81" s="11">
        <f t="shared" si="14"/>
        <v>0</v>
      </c>
      <c r="O81" s="11">
        <f t="shared" si="15"/>
        <v>0</v>
      </c>
      <c r="P81" s="11">
        <f t="shared" si="16"/>
        <v>0</v>
      </c>
    </row>
    <row r="82" spans="1:16" x14ac:dyDescent="0.25">
      <c r="A82" s="38"/>
      <c r="B82" s="39"/>
      <c r="C82" s="7">
        <f t="shared" si="10"/>
        <v>0</v>
      </c>
      <c r="D82" s="8">
        <f t="shared" si="19"/>
        <v>0</v>
      </c>
      <c r="E82" s="8">
        <f>IF(A82&gt;Settings!$B$4,Settings!$B$4,A82)</f>
        <v>0</v>
      </c>
      <c r="F82" s="8">
        <f>10^(Settings!$B$1+Settings!$B$2*E82+Settings!$B$3*E82^2)</f>
        <v>0.12732098798529648</v>
      </c>
      <c r="G82" s="9" t="str">
        <f t="shared" si="11"/>
        <v/>
      </c>
      <c r="H82" s="9" t="str">
        <f t="shared" si="17"/>
        <v/>
      </c>
      <c r="I82" s="9" t="str">
        <f t="shared" si="18"/>
        <v/>
      </c>
      <c r="J82" s="10">
        <f t="shared" si="12"/>
        <v>0</v>
      </c>
      <c r="K82" s="58">
        <f t="shared" si="13"/>
        <v>0</v>
      </c>
      <c r="L82" s="11">
        <f>_xlfn.XLOOKUP(K82,Percentiles!A:A,Percentiles!C:C,-999,0)</f>
        <v>-999</v>
      </c>
      <c r="M82" s="11">
        <f>_xlfn.XLOOKUP(K82,Percentiles!A:A,Percentiles!D:D,999,0)</f>
        <v>999</v>
      </c>
      <c r="N82" s="11">
        <f t="shared" si="14"/>
        <v>0</v>
      </c>
      <c r="O82" s="11">
        <f t="shared" si="15"/>
        <v>0</v>
      </c>
      <c r="P82" s="11">
        <f t="shared" si="16"/>
        <v>0</v>
      </c>
    </row>
    <row r="83" spans="1:16" x14ac:dyDescent="0.25">
      <c r="A83" s="38"/>
      <c r="B83" s="39"/>
      <c r="C83" s="7">
        <f t="shared" si="10"/>
        <v>0</v>
      </c>
      <c r="D83" s="8">
        <f t="shared" si="19"/>
        <v>0</v>
      </c>
      <c r="E83" s="8">
        <f>IF(A83&gt;Settings!$B$4,Settings!$B$4,A83)</f>
        <v>0</v>
      </c>
      <c r="F83" s="8">
        <f>10^(Settings!$B$1+Settings!$B$2*E83+Settings!$B$3*E83^2)</f>
        <v>0.12732098798529648</v>
      </c>
      <c r="G83" s="9" t="str">
        <f t="shared" si="11"/>
        <v/>
      </c>
      <c r="H83" s="9" t="str">
        <f t="shared" si="17"/>
        <v/>
      </c>
      <c r="I83" s="9" t="str">
        <f t="shared" si="18"/>
        <v/>
      </c>
      <c r="J83" s="10">
        <f t="shared" si="12"/>
        <v>0</v>
      </c>
      <c r="K83" s="58">
        <f t="shared" si="13"/>
        <v>0</v>
      </c>
      <c r="L83" s="11">
        <f>_xlfn.XLOOKUP(K83,Percentiles!A:A,Percentiles!C:C,-999,0)</f>
        <v>-999</v>
      </c>
      <c r="M83" s="11">
        <f>_xlfn.XLOOKUP(K83,Percentiles!A:A,Percentiles!D:D,999,0)</f>
        <v>999</v>
      </c>
      <c r="N83" s="11">
        <f t="shared" si="14"/>
        <v>0</v>
      </c>
      <c r="O83" s="11">
        <f t="shared" si="15"/>
        <v>0</v>
      </c>
      <c r="P83" s="11">
        <f t="shared" si="16"/>
        <v>0</v>
      </c>
    </row>
    <row r="84" spans="1:16" x14ac:dyDescent="0.25">
      <c r="A84" s="38"/>
      <c r="B84" s="39"/>
      <c r="C84" s="7">
        <f t="shared" si="10"/>
        <v>0</v>
      </c>
      <c r="D84" s="8">
        <f t="shared" si="19"/>
        <v>0</v>
      </c>
      <c r="E84" s="8">
        <f>IF(A84&gt;Settings!$B$4,Settings!$B$4,A84)</f>
        <v>0</v>
      </c>
      <c r="F84" s="8">
        <f>10^(Settings!$B$1+Settings!$B$2*E84+Settings!$B$3*E84^2)</f>
        <v>0.12732098798529648</v>
      </c>
      <c r="G84" s="9" t="str">
        <f t="shared" si="11"/>
        <v/>
      </c>
      <c r="H84" s="9" t="str">
        <f t="shared" si="17"/>
        <v/>
      </c>
      <c r="I84" s="9" t="str">
        <f t="shared" si="18"/>
        <v/>
      </c>
      <c r="J84" s="10">
        <f t="shared" si="12"/>
        <v>0</v>
      </c>
      <c r="K84" s="58">
        <f t="shared" si="13"/>
        <v>0</v>
      </c>
      <c r="L84" s="11">
        <f>_xlfn.XLOOKUP(K84,Percentiles!A:A,Percentiles!C:C,-999,0)</f>
        <v>-999</v>
      </c>
      <c r="M84" s="11">
        <f>_xlfn.XLOOKUP(K84,Percentiles!A:A,Percentiles!D:D,999,0)</f>
        <v>999</v>
      </c>
      <c r="N84" s="11">
        <f t="shared" si="14"/>
        <v>0</v>
      </c>
      <c r="O84" s="11">
        <f t="shared" si="15"/>
        <v>0</v>
      </c>
      <c r="P84" s="11">
        <f t="shared" si="16"/>
        <v>0</v>
      </c>
    </row>
    <row r="85" spans="1:16" x14ac:dyDescent="0.25">
      <c r="A85" s="38"/>
      <c r="B85" s="39"/>
      <c r="C85" s="7">
        <f t="shared" si="10"/>
        <v>0</v>
      </c>
      <c r="D85" s="8">
        <f t="shared" si="19"/>
        <v>0</v>
      </c>
      <c r="E85" s="8">
        <f>IF(A85&gt;Settings!$B$4,Settings!$B$4,A85)</f>
        <v>0</v>
      </c>
      <c r="F85" s="8">
        <f>10^(Settings!$B$1+Settings!$B$2*E85+Settings!$B$3*E85^2)</f>
        <v>0.12732098798529648</v>
      </c>
      <c r="G85" s="9" t="str">
        <f t="shared" si="11"/>
        <v/>
      </c>
      <c r="H85" s="9" t="str">
        <f t="shared" si="17"/>
        <v/>
      </c>
      <c r="I85" s="9" t="str">
        <f t="shared" si="18"/>
        <v/>
      </c>
      <c r="J85" s="10">
        <f t="shared" si="12"/>
        <v>0</v>
      </c>
      <c r="K85" s="58">
        <f t="shared" si="13"/>
        <v>0</v>
      </c>
      <c r="L85" s="11">
        <f>_xlfn.XLOOKUP(K85,Percentiles!A:A,Percentiles!C:C,-999,0)</f>
        <v>-999</v>
      </c>
      <c r="M85" s="11">
        <f>_xlfn.XLOOKUP(K85,Percentiles!A:A,Percentiles!D:D,999,0)</f>
        <v>999</v>
      </c>
      <c r="N85" s="11">
        <f t="shared" si="14"/>
        <v>0</v>
      </c>
      <c r="O85" s="11">
        <f t="shared" si="15"/>
        <v>0</v>
      </c>
      <c r="P85" s="11">
        <f t="shared" si="16"/>
        <v>0</v>
      </c>
    </row>
    <row r="86" spans="1:16" x14ac:dyDescent="0.25">
      <c r="A86" s="38"/>
      <c r="B86" s="39"/>
      <c r="C86" s="7">
        <f t="shared" si="10"/>
        <v>0</v>
      </c>
      <c r="D86" s="8">
        <f t="shared" si="19"/>
        <v>0</v>
      </c>
      <c r="E86" s="8">
        <f>IF(A86&gt;Settings!$B$4,Settings!$B$4,A86)</f>
        <v>0</v>
      </c>
      <c r="F86" s="8">
        <f>10^(Settings!$B$1+Settings!$B$2*E86+Settings!$B$3*E86^2)</f>
        <v>0.12732098798529648</v>
      </c>
      <c r="G86" s="9" t="str">
        <f t="shared" si="11"/>
        <v/>
      </c>
      <c r="H86" s="9" t="str">
        <f t="shared" si="17"/>
        <v/>
      </c>
      <c r="I86" s="9" t="str">
        <f t="shared" si="18"/>
        <v/>
      </c>
      <c r="J86" s="10">
        <f t="shared" si="12"/>
        <v>0</v>
      </c>
      <c r="K86" s="58">
        <f t="shared" si="13"/>
        <v>0</v>
      </c>
      <c r="L86" s="11">
        <f>_xlfn.XLOOKUP(K86,Percentiles!A:A,Percentiles!C:C,-999,0)</f>
        <v>-999</v>
      </c>
      <c r="M86" s="11">
        <f>_xlfn.XLOOKUP(K86,Percentiles!A:A,Percentiles!D:D,999,0)</f>
        <v>999</v>
      </c>
      <c r="N86" s="11">
        <f t="shared" si="14"/>
        <v>0</v>
      </c>
      <c r="O86" s="11">
        <f t="shared" si="15"/>
        <v>0</v>
      </c>
      <c r="P86" s="11">
        <f t="shared" si="16"/>
        <v>0</v>
      </c>
    </row>
    <row r="87" spans="1:16" x14ac:dyDescent="0.25">
      <c r="A87" s="38"/>
      <c r="B87" s="39"/>
      <c r="C87" s="7">
        <f t="shared" si="10"/>
        <v>0</v>
      </c>
      <c r="D87" s="8">
        <f t="shared" si="19"/>
        <v>0</v>
      </c>
      <c r="E87" s="8">
        <f>IF(A87&gt;Settings!$B$4,Settings!$B$4,A87)</f>
        <v>0</v>
      </c>
      <c r="F87" s="8">
        <f>10^(Settings!$B$1+Settings!$B$2*E87+Settings!$B$3*E87^2)</f>
        <v>0.12732098798529648</v>
      </c>
      <c r="G87" s="9" t="str">
        <f t="shared" si="11"/>
        <v/>
      </c>
      <c r="H87" s="9" t="str">
        <f t="shared" si="17"/>
        <v/>
      </c>
      <c r="I87" s="9" t="str">
        <f t="shared" si="18"/>
        <v/>
      </c>
      <c r="J87" s="10">
        <f t="shared" si="12"/>
        <v>0</v>
      </c>
      <c r="K87" s="58">
        <f t="shared" si="13"/>
        <v>0</v>
      </c>
      <c r="L87" s="11">
        <f>_xlfn.XLOOKUP(K87,Percentiles!A:A,Percentiles!C:C,-999,0)</f>
        <v>-999</v>
      </c>
      <c r="M87" s="11">
        <f>_xlfn.XLOOKUP(K87,Percentiles!A:A,Percentiles!D:D,999,0)</f>
        <v>999</v>
      </c>
      <c r="N87" s="11">
        <f t="shared" si="14"/>
        <v>0</v>
      </c>
      <c r="O87" s="11">
        <f t="shared" si="15"/>
        <v>0</v>
      </c>
      <c r="P87" s="11">
        <f t="shared" si="16"/>
        <v>0</v>
      </c>
    </row>
    <row r="88" spans="1:16" x14ac:dyDescent="0.25">
      <c r="A88" s="38"/>
      <c r="B88" s="39"/>
      <c r="C88" s="7">
        <f t="shared" si="10"/>
        <v>0</v>
      </c>
      <c r="D88" s="8">
        <f t="shared" si="19"/>
        <v>0</v>
      </c>
      <c r="E88" s="8">
        <f>IF(A88&gt;Settings!$B$4,Settings!$B$4,A88)</f>
        <v>0</v>
      </c>
      <c r="F88" s="8">
        <f>10^(Settings!$B$1+Settings!$B$2*E88+Settings!$B$3*E88^2)</f>
        <v>0.12732098798529648</v>
      </c>
      <c r="G88" s="9" t="str">
        <f t="shared" si="11"/>
        <v/>
      </c>
      <c r="H88" s="9" t="str">
        <f t="shared" si="17"/>
        <v/>
      </c>
      <c r="I88" s="9" t="str">
        <f t="shared" si="18"/>
        <v/>
      </c>
      <c r="J88" s="10">
        <f t="shared" si="12"/>
        <v>0</v>
      </c>
      <c r="K88" s="58">
        <f t="shared" si="13"/>
        <v>0</v>
      </c>
      <c r="L88" s="11">
        <f>_xlfn.XLOOKUP(K88,Percentiles!A:A,Percentiles!C:C,-999,0)</f>
        <v>-999</v>
      </c>
      <c r="M88" s="11">
        <f>_xlfn.XLOOKUP(K88,Percentiles!A:A,Percentiles!D:D,999,0)</f>
        <v>999</v>
      </c>
      <c r="N88" s="11">
        <f t="shared" si="14"/>
        <v>0</v>
      </c>
      <c r="O88" s="11">
        <f t="shared" si="15"/>
        <v>0</v>
      </c>
      <c r="P88" s="11">
        <f t="shared" si="16"/>
        <v>0</v>
      </c>
    </row>
    <row r="89" spans="1:16" x14ac:dyDescent="0.25">
      <c r="A89" s="38"/>
      <c r="B89" s="39"/>
      <c r="C89" s="7">
        <f t="shared" si="10"/>
        <v>0</v>
      </c>
      <c r="D89" s="8">
        <f t="shared" si="19"/>
        <v>0</v>
      </c>
      <c r="E89" s="8">
        <f>IF(A89&gt;Settings!$B$4,Settings!$B$4,A89)</f>
        <v>0</v>
      </c>
      <c r="F89" s="8">
        <f>10^(Settings!$B$1+Settings!$B$2*E89+Settings!$B$3*E89^2)</f>
        <v>0.12732098798529648</v>
      </c>
      <c r="G89" s="9" t="str">
        <f t="shared" si="11"/>
        <v/>
      </c>
      <c r="H89" s="9" t="str">
        <f t="shared" si="17"/>
        <v/>
      </c>
      <c r="I89" s="9" t="str">
        <f t="shared" si="18"/>
        <v/>
      </c>
      <c r="J89" s="10">
        <f t="shared" si="12"/>
        <v>0</v>
      </c>
      <c r="K89" s="58">
        <f t="shared" si="13"/>
        <v>0</v>
      </c>
      <c r="L89" s="11">
        <f>_xlfn.XLOOKUP(K89,Percentiles!A:A,Percentiles!C:C,-999,0)</f>
        <v>-999</v>
      </c>
      <c r="M89" s="11">
        <f>_xlfn.XLOOKUP(K89,Percentiles!A:A,Percentiles!D:D,999,0)</f>
        <v>999</v>
      </c>
      <c r="N89" s="11">
        <f t="shared" si="14"/>
        <v>0</v>
      </c>
      <c r="O89" s="11">
        <f t="shared" si="15"/>
        <v>0</v>
      </c>
      <c r="P89" s="11">
        <f t="shared" si="16"/>
        <v>0</v>
      </c>
    </row>
    <row r="90" spans="1:16" x14ac:dyDescent="0.25">
      <c r="A90" s="38"/>
      <c r="B90" s="39"/>
      <c r="C90" s="7">
        <f t="shared" si="10"/>
        <v>0</v>
      </c>
      <c r="D90" s="8">
        <f t="shared" si="19"/>
        <v>0</v>
      </c>
      <c r="E90" s="8">
        <f>IF(A90&gt;Settings!$B$4,Settings!$B$4,A90)</f>
        <v>0</v>
      </c>
      <c r="F90" s="8">
        <f>10^(Settings!$B$1+Settings!$B$2*E90+Settings!$B$3*E90^2)</f>
        <v>0.12732098798529648</v>
      </c>
      <c r="G90" s="9" t="str">
        <f t="shared" si="11"/>
        <v/>
      </c>
      <c r="H90" s="9" t="str">
        <f t="shared" si="17"/>
        <v/>
      </c>
      <c r="I90" s="9" t="str">
        <f t="shared" si="18"/>
        <v/>
      </c>
      <c r="J90" s="10">
        <f t="shared" si="12"/>
        <v>0</v>
      </c>
      <c r="K90" s="58">
        <f t="shared" si="13"/>
        <v>0</v>
      </c>
      <c r="L90" s="11">
        <f>_xlfn.XLOOKUP(K90,Percentiles!A:A,Percentiles!C:C,-999,0)</f>
        <v>-999</v>
      </c>
      <c r="M90" s="11">
        <f>_xlfn.XLOOKUP(K90,Percentiles!A:A,Percentiles!D:D,999,0)</f>
        <v>999</v>
      </c>
      <c r="N90" s="11">
        <f t="shared" si="14"/>
        <v>0</v>
      </c>
      <c r="O90" s="11">
        <f t="shared" si="15"/>
        <v>0</v>
      </c>
      <c r="P90" s="11">
        <f t="shared" si="16"/>
        <v>0</v>
      </c>
    </row>
    <row r="91" spans="1:16" x14ac:dyDescent="0.25">
      <c r="A91" s="38"/>
      <c r="B91" s="39"/>
      <c r="C91" s="7">
        <f t="shared" si="10"/>
        <v>0</v>
      </c>
      <c r="D91" s="8">
        <f t="shared" si="19"/>
        <v>0</v>
      </c>
      <c r="E91" s="8">
        <f>IF(A91&gt;Settings!$B$4,Settings!$B$4,A91)</f>
        <v>0</v>
      </c>
      <c r="F91" s="8">
        <f>10^(Settings!$B$1+Settings!$B$2*E91+Settings!$B$3*E91^2)</f>
        <v>0.12732098798529648</v>
      </c>
      <c r="G91" s="9" t="str">
        <f t="shared" si="11"/>
        <v/>
      </c>
      <c r="H91" s="9" t="str">
        <f t="shared" si="17"/>
        <v/>
      </c>
      <c r="I91" s="9" t="str">
        <f t="shared" si="18"/>
        <v/>
      </c>
      <c r="J91" s="10">
        <f t="shared" si="12"/>
        <v>0</v>
      </c>
      <c r="K91" s="58">
        <f t="shared" si="13"/>
        <v>0</v>
      </c>
      <c r="L91" s="11">
        <f>_xlfn.XLOOKUP(K91,Percentiles!A:A,Percentiles!C:C,-999,0)</f>
        <v>-999</v>
      </c>
      <c r="M91" s="11">
        <f>_xlfn.XLOOKUP(K91,Percentiles!A:A,Percentiles!D:D,999,0)</f>
        <v>999</v>
      </c>
      <c r="N91" s="11">
        <f t="shared" si="14"/>
        <v>0</v>
      </c>
      <c r="O91" s="11">
        <f t="shared" si="15"/>
        <v>0</v>
      </c>
      <c r="P91" s="11">
        <f t="shared" si="16"/>
        <v>0</v>
      </c>
    </row>
    <row r="92" spans="1:16" x14ac:dyDescent="0.25">
      <c r="A92" s="38"/>
      <c r="B92" s="39"/>
      <c r="C92" s="7">
        <f t="shared" si="10"/>
        <v>0</v>
      </c>
      <c r="D92" s="8">
        <f t="shared" si="19"/>
        <v>0</v>
      </c>
      <c r="E92" s="8">
        <f>IF(A92&gt;Settings!$B$4,Settings!$B$4,A92)</f>
        <v>0</v>
      </c>
      <c r="F92" s="8">
        <f>10^(Settings!$B$1+Settings!$B$2*E92+Settings!$B$3*E92^2)</f>
        <v>0.12732098798529648</v>
      </c>
      <c r="G92" s="9" t="str">
        <f t="shared" si="11"/>
        <v/>
      </c>
      <c r="H92" s="9" t="str">
        <f t="shared" si="17"/>
        <v/>
      </c>
      <c r="I92" s="9" t="str">
        <f t="shared" si="18"/>
        <v/>
      </c>
      <c r="J92" s="10">
        <f t="shared" si="12"/>
        <v>0</v>
      </c>
      <c r="K92" s="58">
        <f t="shared" si="13"/>
        <v>0</v>
      </c>
      <c r="L92" s="11">
        <f>_xlfn.XLOOKUP(K92,Percentiles!A:A,Percentiles!C:C,-999,0)</f>
        <v>-999</v>
      </c>
      <c r="M92" s="11">
        <f>_xlfn.XLOOKUP(K92,Percentiles!A:A,Percentiles!D:D,999,0)</f>
        <v>999</v>
      </c>
      <c r="N92" s="11">
        <f t="shared" si="14"/>
        <v>0</v>
      </c>
      <c r="O92" s="11">
        <f t="shared" si="15"/>
        <v>0</v>
      </c>
      <c r="P92" s="11">
        <f t="shared" si="16"/>
        <v>0</v>
      </c>
    </row>
    <row r="93" spans="1:16" x14ac:dyDescent="0.25">
      <c r="A93" s="38"/>
      <c r="B93" s="39"/>
      <c r="C93" s="7">
        <f t="shared" si="10"/>
        <v>0</v>
      </c>
      <c r="D93" s="8">
        <f t="shared" si="19"/>
        <v>0</v>
      </c>
      <c r="E93" s="8">
        <f>IF(A93&gt;Settings!$B$4,Settings!$B$4,A93)</f>
        <v>0</v>
      </c>
      <c r="F93" s="8">
        <f>10^(Settings!$B$1+Settings!$B$2*E93+Settings!$B$3*E93^2)</f>
        <v>0.12732098798529648</v>
      </c>
      <c r="G93" s="9" t="str">
        <f t="shared" si="11"/>
        <v/>
      </c>
      <c r="H93" s="9" t="str">
        <f t="shared" si="17"/>
        <v/>
      </c>
      <c r="I93" s="9" t="str">
        <f t="shared" si="18"/>
        <v/>
      </c>
      <c r="J93" s="10">
        <f t="shared" si="12"/>
        <v>0</v>
      </c>
      <c r="K93" s="58">
        <f t="shared" si="13"/>
        <v>0</v>
      </c>
      <c r="L93" s="11">
        <f>_xlfn.XLOOKUP(K93,Percentiles!A:A,Percentiles!C:C,-999,0)</f>
        <v>-999</v>
      </c>
      <c r="M93" s="11">
        <f>_xlfn.XLOOKUP(K93,Percentiles!A:A,Percentiles!D:D,999,0)</f>
        <v>999</v>
      </c>
      <c r="N93" s="11">
        <f t="shared" si="14"/>
        <v>0</v>
      </c>
      <c r="O93" s="11">
        <f t="shared" si="15"/>
        <v>0</v>
      </c>
      <c r="P93" s="11">
        <f t="shared" si="16"/>
        <v>0</v>
      </c>
    </row>
    <row r="94" spans="1:16" x14ac:dyDescent="0.25">
      <c r="A94" s="38"/>
      <c r="B94" s="39"/>
      <c r="C94" s="7">
        <f t="shared" si="10"/>
        <v>0</v>
      </c>
      <c r="D94" s="8">
        <f t="shared" si="19"/>
        <v>0</v>
      </c>
      <c r="E94" s="8">
        <f>IF(A94&gt;Settings!$B$4,Settings!$B$4,A94)</f>
        <v>0</v>
      </c>
      <c r="F94" s="8">
        <f>10^(Settings!$B$1+Settings!$B$2*E94+Settings!$B$3*E94^2)</f>
        <v>0.12732098798529648</v>
      </c>
      <c r="G94" s="9" t="str">
        <f t="shared" si="11"/>
        <v/>
      </c>
      <c r="H94" s="9" t="str">
        <f t="shared" si="17"/>
        <v/>
      </c>
      <c r="I94" s="9" t="str">
        <f t="shared" si="18"/>
        <v/>
      </c>
      <c r="J94" s="10">
        <f t="shared" si="12"/>
        <v>0</v>
      </c>
      <c r="K94" s="58">
        <f t="shared" si="13"/>
        <v>0</v>
      </c>
      <c r="L94" s="11">
        <f>_xlfn.XLOOKUP(K94,Percentiles!A:A,Percentiles!C:C,-999,0)</f>
        <v>-999</v>
      </c>
      <c r="M94" s="11">
        <f>_xlfn.XLOOKUP(K94,Percentiles!A:A,Percentiles!D:D,999,0)</f>
        <v>999</v>
      </c>
      <c r="N94" s="11">
        <f t="shared" si="14"/>
        <v>0</v>
      </c>
      <c r="O94" s="11">
        <f t="shared" si="15"/>
        <v>0</v>
      </c>
      <c r="P94" s="11">
        <f t="shared" si="16"/>
        <v>0</v>
      </c>
    </row>
    <row r="95" spans="1:16" x14ac:dyDescent="0.25">
      <c r="A95" s="38"/>
      <c r="B95" s="39"/>
      <c r="C95" s="7">
        <f t="shared" si="10"/>
        <v>0</v>
      </c>
      <c r="D95" s="8">
        <f t="shared" si="19"/>
        <v>0</v>
      </c>
      <c r="E95" s="8">
        <f>IF(A95&gt;Settings!$B$4,Settings!$B$4,A95)</f>
        <v>0</v>
      </c>
      <c r="F95" s="8">
        <f>10^(Settings!$B$1+Settings!$B$2*E95+Settings!$B$3*E95^2)</f>
        <v>0.12732098798529648</v>
      </c>
      <c r="G95" s="9" t="str">
        <f t="shared" si="11"/>
        <v/>
      </c>
      <c r="H95" s="9" t="str">
        <f t="shared" si="17"/>
        <v/>
      </c>
      <c r="I95" s="9" t="str">
        <f t="shared" si="18"/>
        <v/>
      </c>
      <c r="J95" s="10">
        <f t="shared" si="12"/>
        <v>0</v>
      </c>
      <c r="K95" s="58">
        <f t="shared" si="13"/>
        <v>0</v>
      </c>
      <c r="L95" s="11">
        <f>_xlfn.XLOOKUP(K95,Percentiles!A:A,Percentiles!C:C,-999,0)</f>
        <v>-999</v>
      </c>
      <c r="M95" s="11">
        <f>_xlfn.XLOOKUP(K95,Percentiles!A:A,Percentiles!D:D,999,0)</f>
        <v>999</v>
      </c>
      <c r="N95" s="11">
        <f t="shared" si="14"/>
        <v>0</v>
      </c>
      <c r="O95" s="11">
        <f t="shared" si="15"/>
        <v>0</v>
      </c>
      <c r="P95" s="11">
        <f t="shared" si="16"/>
        <v>0</v>
      </c>
    </row>
    <row r="96" spans="1:16" x14ac:dyDescent="0.25">
      <c r="A96" s="38"/>
      <c r="B96" s="39"/>
      <c r="C96" s="7">
        <f t="shared" si="10"/>
        <v>0</v>
      </c>
      <c r="D96" s="8">
        <f t="shared" si="19"/>
        <v>0</v>
      </c>
      <c r="E96" s="8">
        <f>IF(A96&gt;Settings!$B$4,Settings!$B$4,A96)</f>
        <v>0</v>
      </c>
      <c r="F96" s="8">
        <f>10^(Settings!$B$1+Settings!$B$2*E96+Settings!$B$3*E96^2)</f>
        <v>0.12732098798529648</v>
      </c>
      <c r="G96" s="9" t="str">
        <f t="shared" si="11"/>
        <v/>
      </c>
      <c r="H96" s="9" t="str">
        <f t="shared" si="17"/>
        <v/>
      </c>
      <c r="I96" s="9" t="str">
        <f t="shared" si="18"/>
        <v/>
      </c>
      <c r="J96" s="10">
        <f t="shared" si="12"/>
        <v>0</v>
      </c>
      <c r="K96" s="58">
        <f t="shared" si="13"/>
        <v>0</v>
      </c>
      <c r="L96" s="11">
        <f>_xlfn.XLOOKUP(K96,Percentiles!A:A,Percentiles!C:C,-999,0)</f>
        <v>-999</v>
      </c>
      <c r="M96" s="11">
        <f>_xlfn.XLOOKUP(K96,Percentiles!A:A,Percentiles!D:D,999,0)</f>
        <v>999</v>
      </c>
      <c r="N96" s="11">
        <f t="shared" si="14"/>
        <v>0</v>
      </c>
      <c r="O96" s="11">
        <f t="shared" si="15"/>
        <v>0</v>
      </c>
      <c r="P96" s="11">
        <f t="shared" si="16"/>
        <v>0</v>
      </c>
    </row>
    <row r="97" spans="1:16" x14ac:dyDescent="0.25">
      <c r="A97" s="38"/>
      <c r="B97" s="39"/>
      <c r="C97" s="7">
        <f t="shared" si="10"/>
        <v>0</v>
      </c>
      <c r="D97" s="8">
        <f t="shared" si="19"/>
        <v>0</v>
      </c>
      <c r="E97" s="8">
        <f>IF(A97&gt;Settings!$B$4,Settings!$B$4,A97)</f>
        <v>0</v>
      </c>
      <c r="F97" s="8">
        <f>10^(Settings!$B$1+Settings!$B$2*E97+Settings!$B$3*E97^2)</f>
        <v>0.12732098798529648</v>
      </c>
      <c r="G97" s="9" t="str">
        <f t="shared" si="11"/>
        <v/>
      </c>
      <c r="H97" s="9" t="str">
        <f t="shared" si="17"/>
        <v/>
      </c>
      <c r="I97" s="9" t="str">
        <f t="shared" si="18"/>
        <v/>
      </c>
      <c r="J97" s="10">
        <f t="shared" si="12"/>
        <v>0</v>
      </c>
      <c r="K97" s="58">
        <f t="shared" si="13"/>
        <v>0</v>
      </c>
      <c r="L97" s="11">
        <f>_xlfn.XLOOKUP(K97,Percentiles!A:A,Percentiles!C:C,-999,0)</f>
        <v>-999</v>
      </c>
      <c r="M97" s="11">
        <f>_xlfn.XLOOKUP(K97,Percentiles!A:A,Percentiles!D:D,999,0)</f>
        <v>999</v>
      </c>
      <c r="N97" s="11">
        <f t="shared" si="14"/>
        <v>0</v>
      </c>
      <c r="O97" s="11">
        <f t="shared" si="15"/>
        <v>0</v>
      </c>
      <c r="P97" s="11">
        <f t="shared" si="16"/>
        <v>0</v>
      </c>
    </row>
    <row r="98" spans="1:16" x14ac:dyDescent="0.25">
      <c r="A98" s="38"/>
      <c r="B98" s="39"/>
      <c r="C98" s="7">
        <f t="shared" si="10"/>
        <v>0</v>
      </c>
      <c r="D98" s="8">
        <f t="shared" si="19"/>
        <v>0</v>
      </c>
      <c r="E98" s="8">
        <f>IF(A98&gt;Settings!$B$4,Settings!$B$4,A98)</f>
        <v>0</v>
      </c>
      <c r="F98" s="8">
        <f>10^(Settings!$B$1+Settings!$B$2*E98+Settings!$B$3*E98^2)</f>
        <v>0.12732098798529648</v>
      </c>
      <c r="G98" s="9" t="str">
        <f t="shared" si="11"/>
        <v/>
      </c>
      <c r="H98" s="9" t="str">
        <f t="shared" si="17"/>
        <v/>
      </c>
      <c r="I98" s="9" t="str">
        <f t="shared" si="18"/>
        <v/>
      </c>
      <c r="J98" s="10">
        <f t="shared" si="12"/>
        <v>0</v>
      </c>
      <c r="K98" s="58">
        <f t="shared" si="13"/>
        <v>0</v>
      </c>
      <c r="L98" s="11">
        <f>_xlfn.XLOOKUP(K98,Percentiles!A:A,Percentiles!C:C,-999,0)</f>
        <v>-999</v>
      </c>
      <c r="M98" s="11">
        <f>_xlfn.XLOOKUP(K98,Percentiles!A:A,Percentiles!D:D,999,0)</f>
        <v>999</v>
      </c>
      <c r="N98" s="11">
        <f t="shared" si="14"/>
        <v>0</v>
      </c>
      <c r="O98" s="11">
        <f t="shared" si="15"/>
        <v>0</v>
      </c>
      <c r="P98" s="11">
        <f t="shared" si="16"/>
        <v>0</v>
      </c>
    </row>
    <row r="99" spans="1:16" x14ac:dyDescent="0.25">
      <c r="A99" s="38"/>
      <c r="B99" s="39"/>
      <c r="C99" s="7">
        <f t="shared" si="10"/>
        <v>0</v>
      </c>
      <c r="D99" s="8">
        <f t="shared" si="19"/>
        <v>0</v>
      </c>
      <c r="E99" s="8">
        <f>IF(A99&gt;Settings!$B$4,Settings!$B$4,A99)</f>
        <v>0</v>
      </c>
      <c r="F99" s="8">
        <f>10^(Settings!$B$1+Settings!$B$2*E99+Settings!$B$3*E99^2)</f>
        <v>0.12732098798529648</v>
      </c>
      <c r="G99" s="9" t="str">
        <f t="shared" si="11"/>
        <v/>
      </c>
      <c r="H99" s="9" t="str">
        <f t="shared" si="17"/>
        <v/>
      </c>
      <c r="I99" s="9" t="str">
        <f t="shared" si="18"/>
        <v/>
      </c>
      <c r="J99" s="10">
        <f t="shared" si="12"/>
        <v>0</v>
      </c>
      <c r="K99" s="58">
        <f t="shared" si="13"/>
        <v>0</v>
      </c>
      <c r="L99" s="11">
        <f>_xlfn.XLOOKUP(K99,Percentiles!A:A,Percentiles!C:C,-999,0)</f>
        <v>-999</v>
      </c>
      <c r="M99" s="11">
        <f>_xlfn.XLOOKUP(K99,Percentiles!A:A,Percentiles!D:D,999,0)</f>
        <v>999</v>
      </c>
      <c r="N99" s="11">
        <f t="shared" si="14"/>
        <v>0</v>
      </c>
      <c r="O99" s="11">
        <f t="shared" si="15"/>
        <v>0</v>
      </c>
      <c r="P99" s="11">
        <f t="shared" si="16"/>
        <v>0</v>
      </c>
    </row>
    <row r="100" spans="1:16" x14ac:dyDescent="0.25">
      <c r="A100" s="38"/>
      <c r="B100" s="39"/>
      <c r="C100" s="7">
        <f t="shared" si="10"/>
        <v>0</v>
      </c>
      <c r="D100" s="8">
        <f t="shared" si="19"/>
        <v>0</v>
      </c>
      <c r="E100" s="8">
        <f>IF(A100&gt;Settings!$B$4,Settings!$B$4,A100)</f>
        <v>0</v>
      </c>
      <c r="F100" s="8">
        <f>10^(Settings!$B$1+Settings!$B$2*E100+Settings!$B$3*E100^2)</f>
        <v>0.12732098798529648</v>
      </c>
      <c r="G100" s="9" t="str">
        <f t="shared" si="11"/>
        <v/>
      </c>
      <c r="H100" s="9" t="str">
        <f t="shared" si="17"/>
        <v/>
      </c>
      <c r="I100" s="9" t="str">
        <f t="shared" si="18"/>
        <v/>
      </c>
      <c r="J100" s="10">
        <f t="shared" si="12"/>
        <v>0</v>
      </c>
      <c r="K100" s="58">
        <f t="shared" si="13"/>
        <v>0</v>
      </c>
      <c r="L100" s="11">
        <f>_xlfn.XLOOKUP(K100,Percentiles!A:A,Percentiles!C:C,-999,0)</f>
        <v>-999</v>
      </c>
      <c r="M100" s="11">
        <f>_xlfn.XLOOKUP(K100,Percentiles!A:A,Percentiles!D:D,999,0)</f>
        <v>999</v>
      </c>
      <c r="N100" s="11">
        <f t="shared" si="14"/>
        <v>0</v>
      </c>
      <c r="O100" s="11">
        <f t="shared" si="15"/>
        <v>0</v>
      </c>
      <c r="P100" s="11">
        <f t="shared" si="16"/>
        <v>0</v>
      </c>
    </row>
    <row r="101" spans="1:16" x14ac:dyDescent="0.25">
      <c r="A101" s="38"/>
      <c r="B101" s="39"/>
      <c r="C101" s="7">
        <f t="shared" si="10"/>
        <v>0</v>
      </c>
      <c r="D101" s="8">
        <f t="shared" si="19"/>
        <v>0</v>
      </c>
      <c r="E101" s="8">
        <f>IF(A101&gt;Settings!$B$4,Settings!$B$4,A101)</f>
        <v>0</v>
      </c>
      <c r="F101" s="8">
        <f>10^(Settings!$B$1+Settings!$B$2*E101+Settings!$B$3*E101^2)</f>
        <v>0.12732098798529648</v>
      </c>
      <c r="G101" s="9" t="str">
        <f t="shared" si="11"/>
        <v/>
      </c>
      <c r="H101" s="9" t="str">
        <f t="shared" si="17"/>
        <v/>
      </c>
      <c r="I101" s="9" t="str">
        <f t="shared" si="18"/>
        <v/>
      </c>
      <c r="J101" s="10">
        <f t="shared" si="12"/>
        <v>0</v>
      </c>
      <c r="K101" s="58">
        <f t="shared" si="13"/>
        <v>0</v>
      </c>
      <c r="L101" s="11">
        <f>_xlfn.XLOOKUP(K101,Percentiles!A:A,Percentiles!C:C,-999,0)</f>
        <v>-999</v>
      </c>
      <c r="M101" s="11">
        <f>_xlfn.XLOOKUP(K101,Percentiles!A:A,Percentiles!D:D,999,0)</f>
        <v>999</v>
      </c>
      <c r="N101" s="11">
        <f t="shared" si="14"/>
        <v>0</v>
      </c>
      <c r="O101" s="11">
        <f t="shared" si="15"/>
        <v>0</v>
      </c>
      <c r="P101" s="11">
        <f t="shared" si="16"/>
        <v>0</v>
      </c>
    </row>
    <row r="102" spans="1:16" x14ac:dyDescent="0.25">
      <c r="A102" s="38"/>
      <c r="B102" s="39"/>
      <c r="C102" s="7">
        <f t="shared" si="10"/>
        <v>0</v>
      </c>
      <c r="D102" s="8">
        <f t="shared" si="19"/>
        <v>0</v>
      </c>
      <c r="E102" s="8">
        <f>IF(A102&gt;Settings!$B$4,Settings!$B$4,A102)</f>
        <v>0</v>
      </c>
      <c r="F102" s="8">
        <f>10^(Settings!$B$1+Settings!$B$2*E102+Settings!$B$3*E102^2)</f>
        <v>0.12732098798529648</v>
      </c>
      <c r="G102" s="9" t="str">
        <f t="shared" si="11"/>
        <v/>
      </c>
      <c r="H102" s="9" t="str">
        <f t="shared" si="17"/>
        <v/>
      </c>
      <c r="I102" s="9" t="str">
        <f t="shared" si="18"/>
        <v/>
      </c>
      <c r="J102" s="10">
        <f t="shared" si="12"/>
        <v>0</v>
      </c>
      <c r="K102" s="58">
        <f t="shared" si="13"/>
        <v>0</v>
      </c>
      <c r="L102" s="11">
        <f>_xlfn.XLOOKUP(K102,Percentiles!A:A,Percentiles!C:C,-999,0)</f>
        <v>-999</v>
      </c>
      <c r="M102" s="11">
        <f>_xlfn.XLOOKUP(K102,Percentiles!A:A,Percentiles!D:D,999,0)</f>
        <v>999</v>
      </c>
      <c r="N102" s="11">
        <f t="shared" si="14"/>
        <v>0</v>
      </c>
      <c r="O102" s="11">
        <f t="shared" si="15"/>
        <v>0</v>
      </c>
      <c r="P102" s="11">
        <f t="shared" si="16"/>
        <v>0</v>
      </c>
    </row>
    <row r="103" spans="1:16" x14ac:dyDescent="0.25">
      <c r="A103" s="38"/>
      <c r="B103" s="39"/>
      <c r="C103" s="7">
        <f t="shared" si="10"/>
        <v>0</v>
      </c>
      <c r="D103" s="8">
        <f t="shared" si="19"/>
        <v>0</v>
      </c>
      <c r="E103" s="8">
        <f>IF(A103&gt;Settings!$B$4,Settings!$B$4,A103)</f>
        <v>0</v>
      </c>
      <c r="F103" s="8">
        <f>10^(Settings!$B$1+Settings!$B$2*E103+Settings!$B$3*E103^2)</f>
        <v>0.12732098798529648</v>
      </c>
      <c r="G103" s="9" t="str">
        <f t="shared" si="11"/>
        <v/>
      </c>
      <c r="H103" s="9" t="str">
        <f t="shared" si="17"/>
        <v/>
      </c>
      <c r="I103" s="9" t="str">
        <f t="shared" si="18"/>
        <v/>
      </c>
      <c r="J103" s="10">
        <f t="shared" si="12"/>
        <v>0</v>
      </c>
      <c r="K103" s="58">
        <f t="shared" si="13"/>
        <v>0</v>
      </c>
      <c r="L103" s="11">
        <f>_xlfn.XLOOKUP(K103,Percentiles!A:A,Percentiles!C:C,-999,0)</f>
        <v>-999</v>
      </c>
      <c r="M103" s="11">
        <f>_xlfn.XLOOKUP(K103,Percentiles!A:A,Percentiles!D:D,999,0)</f>
        <v>999</v>
      </c>
      <c r="N103" s="11">
        <f t="shared" si="14"/>
        <v>0</v>
      </c>
      <c r="O103" s="11">
        <f t="shared" si="15"/>
        <v>0</v>
      </c>
      <c r="P103" s="11">
        <f t="shared" si="16"/>
        <v>0</v>
      </c>
    </row>
    <row r="104" spans="1:16" x14ac:dyDescent="0.25">
      <c r="A104" s="38"/>
      <c r="B104" s="39"/>
      <c r="C104" s="7">
        <f t="shared" si="10"/>
        <v>0</v>
      </c>
      <c r="D104" s="8">
        <f t="shared" si="19"/>
        <v>0</v>
      </c>
      <c r="E104" s="8">
        <f>IF(A104&gt;Settings!$B$4,Settings!$B$4,A104)</f>
        <v>0</v>
      </c>
      <c r="F104" s="8">
        <f>10^(Settings!$B$1+Settings!$B$2*E104+Settings!$B$3*E104^2)</f>
        <v>0.12732098798529648</v>
      </c>
      <c r="G104" s="9" t="str">
        <f t="shared" si="11"/>
        <v/>
      </c>
      <c r="H104" s="9" t="str">
        <f t="shared" si="17"/>
        <v/>
      </c>
      <c r="I104" s="9" t="str">
        <f t="shared" si="18"/>
        <v/>
      </c>
      <c r="J104" s="10">
        <f t="shared" si="12"/>
        <v>0</v>
      </c>
      <c r="K104" s="58">
        <f t="shared" si="13"/>
        <v>0</v>
      </c>
      <c r="L104" s="11">
        <f>_xlfn.XLOOKUP(K104,Percentiles!A:A,Percentiles!C:C,-999,0)</f>
        <v>-999</v>
      </c>
      <c r="M104" s="11">
        <f>_xlfn.XLOOKUP(K104,Percentiles!A:A,Percentiles!D:D,999,0)</f>
        <v>999</v>
      </c>
      <c r="N104" s="11">
        <f t="shared" si="14"/>
        <v>0</v>
      </c>
      <c r="O104" s="11">
        <f t="shared" si="15"/>
        <v>0</v>
      </c>
      <c r="P104" s="11">
        <f t="shared" si="16"/>
        <v>0</v>
      </c>
    </row>
    <row r="105" spans="1:16" x14ac:dyDescent="0.25">
      <c r="A105" s="38"/>
      <c r="B105" s="39"/>
      <c r="C105" s="7">
        <f t="shared" si="10"/>
        <v>0</v>
      </c>
      <c r="D105" s="8">
        <f t="shared" si="19"/>
        <v>0</v>
      </c>
      <c r="E105" s="8">
        <f>IF(A105&gt;Settings!$B$4,Settings!$B$4,A105)</f>
        <v>0</v>
      </c>
      <c r="F105" s="8">
        <f>10^(Settings!$B$1+Settings!$B$2*E105+Settings!$B$3*E105^2)</f>
        <v>0.12732098798529648</v>
      </c>
      <c r="G105" s="9" t="str">
        <f t="shared" si="11"/>
        <v/>
      </c>
      <c r="H105" s="9" t="str">
        <f t="shared" si="17"/>
        <v/>
      </c>
      <c r="I105" s="9" t="str">
        <f t="shared" si="18"/>
        <v/>
      </c>
      <c r="J105" s="10">
        <f t="shared" si="12"/>
        <v>0</v>
      </c>
      <c r="K105" s="58">
        <f t="shared" si="13"/>
        <v>0</v>
      </c>
      <c r="L105" s="11">
        <f>_xlfn.XLOOKUP(K105,Percentiles!A:A,Percentiles!C:C,-999,0)</f>
        <v>-999</v>
      </c>
      <c r="M105" s="11">
        <f>_xlfn.XLOOKUP(K105,Percentiles!A:A,Percentiles!D:D,999,0)</f>
        <v>999</v>
      </c>
      <c r="N105" s="11">
        <f t="shared" si="14"/>
        <v>0</v>
      </c>
      <c r="O105" s="11">
        <f t="shared" si="15"/>
        <v>0</v>
      </c>
      <c r="P105" s="11">
        <f t="shared" si="16"/>
        <v>0</v>
      </c>
    </row>
    <row r="106" spans="1:16" x14ac:dyDescent="0.25">
      <c r="A106" s="38"/>
      <c r="B106" s="39"/>
      <c r="C106" s="7">
        <f t="shared" si="10"/>
        <v>0</v>
      </c>
      <c r="D106" s="8">
        <f t="shared" si="19"/>
        <v>0</v>
      </c>
      <c r="E106" s="8">
        <f>IF(A106&gt;Settings!$B$4,Settings!$B$4,A106)</f>
        <v>0</v>
      </c>
      <c r="F106" s="8">
        <f>10^(Settings!$B$1+Settings!$B$2*E106+Settings!$B$3*E106^2)</f>
        <v>0.12732098798529648</v>
      </c>
      <c r="G106" s="9" t="str">
        <f t="shared" si="11"/>
        <v/>
      </c>
      <c r="H106" s="9" t="str">
        <f t="shared" si="17"/>
        <v/>
      </c>
      <c r="I106" s="9" t="str">
        <f t="shared" si="18"/>
        <v/>
      </c>
      <c r="J106" s="10">
        <f t="shared" si="12"/>
        <v>0</v>
      </c>
      <c r="K106" s="58">
        <f t="shared" si="13"/>
        <v>0</v>
      </c>
      <c r="L106" s="11">
        <f>_xlfn.XLOOKUP(K106,Percentiles!A:A,Percentiles!C:C,-999,0)</f>
        <v>-999</v>
      </c>
      <c r="M106" s="11">
        <f>_xlfn.XLOOKUP(K106,Percentiles!A:A,Percentiles!D:D,999,0)</f>
        <v>999</v>
      </c>
      <c r="N106" s="11">
        <f t="shared" si="14"/>
        <v>0</v>
      </c>
      <c r="O106" s="11">
        <f t="shared" si="15"/>
        <v>0</v>
      </c>
      <c r="P106" s="11">
        <f t="shared" si="16"/>
        <v>0</v>
      </c>
    </row>
    <row r="107" spans="1:16" x14ac:dyDescent="0.25">
      <c r="A107" s="38"/>
      <c r="B107" s="39"/>
      <c r="C107" s="7">
        <f t="shared" si="10"/>
        <v>0</v>
      </c>
      <c r="D107" s="8">
        <f t="shared" si="19"/>
        <v>0</v>
      </c>
      <c r="E107" s="8">
        <f>IF(A107&gt;Settings!$B$4,Settings!$B$4,A107)</f>
        <v>0</v>
      </c>
      <c r="F107" s="8">
        <f>10^(Settings!$B$1+Settings!$B$2*E107+Settings!$B$3*E107^2)</f>
        <v>0.12732098798529648</v>
      </c>
      <c r="G107" s="9" t="str">
        <f t="shared" si="11"/>
        <v/>
      </c>
      <c r="H107" s="9" t="str">
        <f t="shared" si="17"/>
        <v/>
      </c>
      <c r="I107" s="9" t="str">
        <f t="shared" si="18"/>
        <v/>
      </c>
      <c r="J107" s="10">
        <f t="shared" si="12"/>
        <v>0</v>
      </c>
      <c r="K107" s="58">
        <f t="shared" si="13"/>
        <v>0</v>
      </c>
      <c r="L107" s="11">
        <f>_xlfn.XLOOKUP(K107,Percentiles!A:A,Percentiles!C:C,-999,0)</f>
        <v>-999</v>
      </c>
      <c r="M107" s="11">
        <f>_xlfn.XLOOKUP(K107,Percentiles!A:A,Percentiles!D:D,999,0)</f>
        <v>999</v>
      </c>
      <c r="N107" s="11">
        <f t="shared" si="14"/>
        <v>0</v>
      </c>
      <c r="O107" s="11">
        <f t="shared" si="15"/>
        <v>0</v>
      </c>
      <c r="P107" s="11">
        <f t="shared" si="16"/>
        <v>0</v>
      </c>
    </row>
    <row r="108" spans="1:16" x14ac:dyDescent="0.25">
      <c r="A108" s="38"/>
      <c r="B108" s="39"/>
      <c r="C108" s="7">
        <f t="shared" si="10"/>
        <v>0</v>
      </c>
      <c r="D108" s="8">
        <f t="shared" si="19"/>
        <v>0</v>
      </c>
      <c r="E108" s="8">
        <f>IF(A108&gt;Settings!$B$4,Settings!$B$4,A108)</f>
        <v>0</v>
      </c>
      <c r="F108" s="8">
        <f>10^(Settings!$B$1+Settings!$B$2*E108+Settings!$B$3*E108^2)</f>
        <v>0.12732098798529648</v>
      </c>
      <c r="G108" s="9" t="str">
        <f t="shared" si="11"/>
        <v/>
      </c>
      <c r="H108" s="9" t="str">
        <f t="shared" si="17"/>
        <v/>
      </c>
      <c r="I108" s="9" t="str">
        <f t="shared" si="18"/>
        <v/>
      </c>
      <c r="J108" s="10">
        <f t="shared" si="12"/>
        <v>0</v>
      </c>
      <c r="K108" s="58">
        <f t="shared" si="13"/>
        <v>0</v>
      </c>
      <c r="L108" s="11">
        <f>_xlfn.XLOOKUP(K108,Percentiles!A:A,Percentiles!C:C,-999,0)</f>
        <v>-999</v>
      </c>
      <c r="M108" s="11">
        <f>_xlfn.XLOOKUP(K108,Percentiles!A:A,Percentiles!D:D,999,0)</f>
        <v>999</v>
      </c>
      <c r="N108" s="11">
        <f t="shared" si="14"/>
        <v>0</v>
      </c>
      <c r="O108" s="11">
        <f t="shared" si="15"/>
        <v>0</v>
      </c>
      <c r="P108" s="11">
        <f t="shared" si="16"/>
        <v>0</v>
      </c>
    </row>
    <row r="109" spans="1:16" x14ac:dyDescent="0.25">
      <c r="A109" s="38"/>
      <c r="B109" s="39"/>
      <c r="C109" s="7">
        <f t="shared" si="10"/>
        <v>0</v>
      </c>
      <c r="D109" s="8">
        <f t="shared" si="19"/>
        <v>0</v>
      </c>
      <c r="E109" s="8">
        <f>IF(A109&gt;Settings!$B$4,Settings!$B$4,A109)</f>
        <v>0</v>
      </c>
      <c r="F109" s="8">
        <f>10^(Settings!$B$1+Settings!$B$2*E109+Settings!$B$3*E109^2)</f>
        <v>0.12732098798529648</v>
      </c>
      <c r="G109" s="9" t="str">
        <f t="shared" si="11"/>
        <v/>
      </c>
      <c r="H109" s="9" t="str">
        <f t="shared" si="17"/>
        <v/>
      </c>
      <c r="I109" s="9" t="str">
        <f t="shared" si="18"/>
        <v/>
      </c>
      <c r="J109" s="10">
        <f t="shared" si="12"/>
        <v>0</v>
      </c>
      <c r="K109" s="58">
        <f t="shared" si="13"/>
        <v>0</v>
      </c>
      <c r="L109" s="11">
        <f>_xlfn.XLOOKUP(K109,Percentiles!A:A,Percentiles!C:C,-999,0)</f>
        <v>-999</v>
      </c>
      <c r="M109" s="11">
        <f>_xlfn.XLOOKUP(K109,Percentiles!A:A,Percentiles!D:D,999,0)</f>
        <v>999</v>
      </c>
      <c r="N109" s="11">
        <f t="shared" si="14"/>
        <v>0</v>
      </c>
      <c r="O109" s="11">
        <f t="shared" si="15"/>
        <v>0</v>
      </c>
      <c r="P109" s="11">
        <f t="shared" si="16"/>
        <v>0</v>
      </c>
    </row>
    <row r="110" spans="1:16" x14ac:dyDescent="0.25">
      <c r="A110" s="38"/>
      <c r="B110" s="39"/>
      <c r="C110" s="7">
        <f t="shared" si="10"/>
        <v>0</v>
      </c>
      <c r="D110" s="8">
        <f t="shared" si="19"/>
        <v>0</v>
      </c>
      <c r="E110" s="8">
        <f>IF(A110&gt;Settings!$B$4,Settings!$B$4,A110)</f>
        <v>0</v>
      </c>
      <c r="F110" s="8">
        <f>10^(Settings!$B$1+Settings!$B$2*E110+Settings!$B$3*E110^2)</f>
        <v>0.12732098798529648</v>
      </c>
      <c r="G110" s="9" t="str">
        <f t="shared" si="11"/>
        <v/>
      </c>
      <c r="H110" s="9" t="str">
        <f t="shared" si="17"/>
        <v/>
      </c>
      <c r="I110" s="9" t="str">
        <f t="shared" si="18"/>
        <v/>
      </c>
      <c r="J110" s="10">
        <f t="shared" si="12"/>
        <v>0</v>
      </c>
      <c r="K110" s="58">
        <f t="shared" si="13"/>
        <v>0</v>
      </c>
      <c r="L110" s="11">
        <f>_xlfn.XLOOKUP(K110,Percentiles!A:A,Percentiles!C:C,-999,0)</f>
        <v>-999</v>
      </c>
      <c r="M110" s="11">
        <f>_xlfn.XLOOKUP(K110,Percentiles!A:A,Percentiles!D:D,999,0)</f>
        <v>999</v>
      </c>
      <c r="N110" s="11">
        <f t="shared" si="14"/>
        <v>0</v>
      </c>
      <c r="O110" s="11">
        <f t="shared" si="15"/>
        <v>0</v>
      </c>
      <c r="P110" s="11">
        <f t="shared" si="16"/>
        <v>0</v>
      </c>
    </row>
    <row r="111" spans="1:16" x14ac:dyDescent="0.25">
      <c r="A111" s="38"/>
      <c r="B111" s="39"/>
      <c r="C111" s="7">
        <f t="shared" si="10"/>
        <v>0</v>
      </c>
      <c r="D111" s="8">
        <f t="shared" si="19"/>
        <v>0</v>
      </c>
      <c r="E111" s="8">
        <f>IF(A111&gt;Settings!$B$4,Settings!$B$4,A111)</f>
        <v>0</v>
      </c>
      <c r="F111" s="8">
        <f>10^(Settings!$B$1+Settings!$B$2*E111+Settings!$B$3*E111^2)</f>
        <v>0.12732098798529648</v>
      </c>
      <c r="G111" s="9" t="str">
        <f t="shared" si="11"/>
        <v/>
      </c>
      <c r="H111" s="9" t="str">
        <f t="shared" si="17"/>
        <v/>
      </c>
      <c r="I111" s="9" t="str">
        <f t="shared" si="18"/>
        <v/>
      </c>
      <c r="J111" s="10">
        <f t="shared" si="12"/>
        <v>0</v>
      </c>
      <c r="K111" s="58">
        <f t="shared" si="13"/>
        <v>0</v>
      </c>
      <c r="L111" s="11">
        <f>_xlfn.XLOOKUP(K111,Percentiles!A:A,Percentiles!C:C,-999,0)</f>
        <v>-999</v>
      </c>
      <c r="M111" s="11">
        <f>_xlfn.XLOOKUP(K111,Percentiles!A:A,Percentiles!D:D,999,0)</f>
        <v>999</v>
      </c>
      <c r="N111" s="11">
        <f t="shared" si="14"/>
        <v>0</v>
      </c>
      <c r="O111" s="11">
        <f t="shared" si="15"/>
        <v>0</v>
      </c>
      <c r="P111" s="11">
        <f t="shared" si="16"/>
        <v>0</v>
      </c>
    </row>
    <row r="112" spans="1:16" x14ac:dyDescent="0.25">
      <c r="A112" s="38"/>
      <c r="B112" s="39"/>
      <c r="C112" s="7">
        <f t="shared" si="10"/>
        <v>0</v>
      </c>
      <c r="D112" s="8">
        <f t="shared" si="19"/>
        <v>0</v>
      </c>
      <c r="E112" s="8">
        <f>IF(A112&gt;Settings!$B$4,Settings!$B$4,A112)</f>
        <v>0</v>
      </c>
      <c r="F112" s="8">
        <f>10^(Settings!$B$1+Settings!$B$2*E112+Settings!$B$3*E112^2)</f>
        <v>0.12732098798529648</v>
      </c>
      <c r="G112" s="9" t="str">
        <f t="shared" si="11"/>
        <v/>
      </c>
      <c r="H112" s="9" t="str">
        <f t="shared" si="17"/>
        <v/>
      </c>
      <c r="I112" s="9" t="str">
        <f t="shared" si="18"/>
        <v/>
      </c>
      <c r="J112" s="10">
        <f t="shared" si="12"/>
        <v>0</v>
      </c>
      <c r="K112" s="58">
        <f t="shared" si="13"/>
        <v>0</v>
      </c>
      <c r="L112" s="11">
        <f>_xlfn.XLOOKUP(K112,Percentiles!A:A,Percentiles!C:C,-999,0)</f>
        <v>-999</v>
      </c>
      <c r="M112" s="11">
        <f>_xlfn.XLOOKUP(K112,Percentiles!A:A,Percentiles!D:D,999,0)</f>
        <v>999</v>
      </c>
      <c r="N112" s="11">
        <f t="shared" si="14"/>
        <v>0</v>
      </c>
      <c r="O112" s="11">
        <f t="shared" si="15"/>
        <v>0</v>
      </c>
      <c r="P112" s="11">
        <f t="shared" si="16"/>
        <v>0</v>
      </c>
    </row>
    <row r="113" spans="1:16" x14ac:dyDescent="0.25">
      <c r="A113" s="38"/>
      <c r="B113" s="39"/>
      <c r="C113" s="7">
        <f t="shared" si="10"/>
        <v>0</v>
      </c>
      <c r="D113" s="8">
        <f t="shared" si="19"/>
        <v>0</v>
      </c>
      <c r="E113" s="8">
        <f>IF(A113&gt;Settings!$B$4,Settings!$B$4,A113)</f>
        <v>0</v>
      </c>
      <c r="F113" s="8">
        <f>10^(Settings!$B$1+Settings!$B$2*E113+Settings!$B$3*E113^2)</f>
        <v>0.12732098798529648</v>
      </c>
      <c r="G113" s="9" t="str">
        <f t="shared" si="11"/>
        <v/>
      </c>
      <c r="H113" s="9" t="str">
        <f t="shared" si="17"/>
        <v/>
      </c>
      <c r="I113" s="9" t="str">
        <f t="shared" si="18"/>
        <v/>
      </c>
      <c r="J113" s="10">
        <f t="shared" si="12"/>
        <v>0</v>
      </c>
      <c r="K113" s="58">
        <f t="shared" si="13"/>
        <v>0</v>
      </c>
      <c r="L113" s="11">
        <f>_xlfn.XLOOKUP(K113,Percentiles!A:A,Percentiles!C:C,-999,0)</f>
        <v>-999</v>
      </c>
      <c r="M113" s="11">
        <f>_xlfn.XLOOKUP(K113,Percentiles!A:A,Percentiles!D:D,999,0)</f>
        <v>999</v>
      </c>
      <c r="N113" s="11">
        <f t="shared" si="14"/>
        <v>0</v>
      </c>
      <c r="O113" s="11">
        <f t="shared" si="15"/>
        <v>0</v>
      </c>
      <c r="P113" s="11">
        <f t="shared" si="16"/>
        <v>0</v>
      </c>
    </row>
    <row r="114" spans="1:16" x14ac:dyDescent="0.25">
      <c r="A114" s="38"/>
      <c r="B114" s="39"/>
      <c r="C114" s="7">
        <f t="shared" si="10"/>
        <v>0</v>
      </c>
      <c r="D114" s="8">
        <f t="shared" si="19"/>
        <v>0</v>
      </c>
      <c r="E114" s="8">
        <f>IF(A114&gt;Settings!$B$4,Settings!$B$4,A114)</f>
        <v>0</v>
      </c>
      <c r="F114" s="8">
        <f>10^(Settings!$B$1+Settings!$B$2*E114+Settings!$B$3*E114^2)</f>
        <v>0.12732098798529648</v>
      </c>
      <c r="G114" s="9" t="str">
        <f t="shared" si="11"/>
        <v/>
      </c>
      <c r="H114" s="9" t="str">
        <f t="shared" si="17"/>
        <v/>
      </c>
      <c r="I114" s="9" t="str">
        <f t="shared" si="18"/>
        <v/>
      </c>
      <c r="J114" s="10">
        <f t="shared" si="12"/>
        <v>0</v>
      </c>
      <c r="K114" s="58">
        <f t="shared" si="13"/>
        <v>0</v>
      </c>
      <c r="L114" s="11">
        <f>_xlfn.XLOOKUP(K114,Percentiles!A:A,Percentiles!C:C,-999,0)</f>
        <v>-999</v>
      </c>
      <c r="M114" s="11">
        <f>_xlfn.XLOOKUP(K114,Percentiles!A:A,Percentiles!D:D,999,0)</f>
        <v>999</v>
      </c>
      <c r="N114" s="11">
        <f t="shared" si="14"/>
        <v>0</v>
      </c>
      <c r="O114" s="11">
        <f t="shared" si="15"/>
        <v>0</v>
      </c>
      <c r="P114" s="11">
        <f t="shared" si="16"/>
        <v>0</v>
      </c>
    </row>
    <row r="115" spans="1:16" x14ac:dyDescent="0.25">
      <c r="A115" s="38"/>
      <c r="B115" s="39"/>
      <c r="C115" s="7">
        <f t="shared" si="10"/>
        <v>0</v>
      </c>
      <c r="D115" s="8">
        <f t="shared" si="19"/>
        <v>0</v>
      </c>
      <c r="E115" s="8">
        <f>IF(A115&gt;Settings!$B$4,Settings!$B$4,A115)</f>
        <v>0</v>
      </c>
      <c r="F115" s="8">
        <f>10^(Settings!$B$1+Settings!$B$2*E115+Settings!$B$3*E115^2)</f>
        <v>0.12732098798529648</v>
      </c>
      <c r="G115" s="9" t="str">
        <f t="shared" si="11"/>
        <v/>
      </c>
      <c r="H115" s="9" t="str">
        <f t="shared" si="17"/>
        <v/>
      </c>
      <c r="I115" s="9" t="str">
        <f t="shared" si="18"/>
        <v/>
      </c>
      <c r="J115" s="10">
        <f t="shared" si="12"/>
        <v>0</v>
      </c>
      <c r="K115" s="58">
        <f t="shared" si="13"/>
        <v>0</v>
      </c>
      <c r="L115" s="11">
        <f>_xlfn.XLOOKUP(K115,Percentiles!A:A,Percentiles!C:C,-999,0)</f>
        <v>-999</v>
      </c>
      <c r="M115" s="11">
        <f>_xlfn.XLOOKUP(K115,Percentiles!A:A,Percentiles!D:D,999,0)</f>
        <v>999</v>
      </c>
      <c r="N115" s="11">
        <f t="shared" si="14"/>
        <v>0</v>
      </c>
      <c r="O115" s="11">
        <f t="shared" si="15"/>
        <v>0</v>
      </c>
      <c r="P115" s="11">
        <f t="shared" si="16"/>
        <v>0</v>
      </c>
    </row>
    <row r="116" spans="1:16" x14ac:dyDescent="0.25">
      <c r="A116" s="38"/>
      <c r="B116" s="39"/>
      <c r="C116" s="7">
        <f t="shared" si="10"/>
        <v>0</v>
      </c>
      <c r="D116" s="8">
        <f t="shared" si="19"/>
        <v>0</v>
      </c>
      <c r="E116" s="8">
        <f>IF(A116&gt;Settings!$B$4,Settings!$B$4,A116)</f>
        <v>0</v>
      </c>
      <c r="F116" s="8">
        <f>10^(Settings!$B$1+Settings!$B$2*E116+Settings!$B$3*E116^2)</f>
        <v>0.12732098798529648</v>
      </c>
      <c r="G116" s="9" t="str">
        <f t="shared" si="11"/>
        <v/>
      </c>
      <c r="H116" s="9" t="str">
        <f t="shared" si="17"/>
        <v/>
      </c>
      <c r="I116" s="9" t="str">
        <f t="shared" si="18"/>
        <v/>
      </c>
      <c r="J116" s="10">
        <f t="shared" si="12"/>
        <v>0</v>
      </c>
      <c r="K116" s="58">
        <f t="shared" si="13"/>
        <v>0</v>
      </c>
      <c r="L116" s="11">
        <f>_xlfn.XLOOKUP(K116,Percentiles!A:A,Percentiles!C:C,-999,0)</f>
        <v>-999</v>
      </c>
      <c r="M116" s="11">
        <f>_xlfn.XLOOKUP(K116,Percentiles!A:A,Percentiles!D:D,999,0)</f>
        <v>999</v>
      </c>
      <c r="N116" s="11">
        <f t="shared" si="14"/>
        <v>0</v>
      </c>
      <c r="O116" s="11">
        <f t="shared" si="15"/>
        <v>0</v>
      </c>
      <c r="P116" s="11">
        <f t="shared" si="16"/>
        <v>0</v>
      </c>
    </row>
    <row r="117" spans="1:16" x14ac:dyDescent="0.25">
      <c r="A117" s="38"/>
      <c r="B117" s="39"/>
      <c r="C117" s="7">
        <f t="shared" si="10"/>
        <v>0</v>
      </c>
      <c r="D117" s="8">
        <f t="shared" si="19"/>
        <v>0</v>
      </c>
      <c r="E117" s="8">
        <f>IF(A117&gt;Settings!$B$4,Settings!$B$4,A117)</f>
        <v>0</v>
      </c>
      <c r="F117" s="8">
        <f>10^(Settings!$B$1+Settings!$B$2*E117+Settings!$B$3*E117^2)</f>
        <v>0.12732098798529648</v>
      </c>
      <c r="G117" s="9" t="str">
        <f t="shared" si="11"/>
        <v/>
      </c>
      <c r="H117" s="9" t="str">
        <f t="shared" si="17"/>
        <v/>
      </c>
      <c r="I117" s="9" t="str">
        <f t="shared" si="18"/>
        <v/>
      </c>
      <c r="J117" s="10">
        <f t="shared" si="12"/>
        <v>0</v>
      </c>
      <c r="K117" s="58">
        <f t="shared" si="13"/>
        <v>0</v>
      </c>
      <c r="L117" s="11">
        <f>_xlfn.XLOOKUP(K117,Percentiles!A:A,Percentiles!C:C,-999,0)</f>
        <v>-999</v>
      </c>
      <c r="M117" s="11">
        <f>_xlfn.XLOOKUP(K117,Percentiles!A:A,Percentiles!D:D,999,0)</f>
        <v>999</v>
      </c>
      <c r="N117" s="11">
        <f t="shared" si="14"/>
        <v>0</v>
      </c>
      <c r="O117" s="11">
        <f t="shared" si="15"/>
        <v>0</v>
      </c>
      <c r="P117" s="11">
        <f t="shared" si="16"/>
        <v>0</v>
      </c>
    </row>
    <row r="118" spans="1:16" x14ac:dyDescent="0.25">
      <c r="A118" s="38"/>
      <c r="B118" s="39"/>
      <c r="C118" s="7">
        <f t="shared" si="10"/>
        <v>0</v>
      </c>
      <c r="D118" s="8">
        <f t="shared" si="19"/>
        <v>0</v>
      </c>
      <c r="E118" s="8">
        <f>IF(A118&gt;Settings!$B$4,Settings!$B$4,A118)</f>
        <v>0</v>
      </c>
      <c r="F118" s="8">
        <f>10^(Settings!$B$1+Settings!$B$2*E118+Settings!$B$3*E118^2)</f>
        <v>0.12732098798529648</v>
      </c>
      <c r="G118" s="9" t="str">
        <f t="shared" si="11"/>
        <v/>
      </c>
      <c r="H118" s="9" t="str">
        <f t="shared" si="17"/>
        <v/>
      </c>
      <c r="I118" s="9" t="str">
        <f t="shared" si="18"/>
        <v/>
      </c>
      <c r="J118" s="10">
        <f t="shared" si="12"/>
        <v>0</v>
      </c>
      <c r="K118" s="58">
        <f t="shared" si="13"/>
        <v>0</v>
      </c>
      <c r="L118" s="11">
        <f>_xlfn.XLOOKUP(K118,Percentiles!A:A,Percentiles!C:C,-999,0)</f>
        <v>-999</v>
      </c>
      <c r="M118" s="11">
        <f>_xlfn.XLOOKUP(K118,Percentiles!A:A,Percentiles!D:D,999,0)</f>
        <v>999</v>
      </c>
      <c r="N118" s="11">
        <f t="shared" si="14"/>
        <v>0</v>
      </c>
      <c r="O118" s="11">
        <f t="shared" si="15"/>
        <v>0</v>
      </c>
      <c r="P118" s="11">
        <f t="shared" si="16"/>
        <v>0</v>
      </c>
    </row>
    <row r="119" spans="1:16" x14ac:dyDescent="0.25">
      <c r="A119" s="38"/>
      <c r="B119" s="39"/>
      <c r="C119" s="7">
        <f t="shared" si="10"/>
        <v>0</v>
      </c>
      <c r="D119" s="8">
        <f t="shared" si="19"/>
        <v>0</v>
      </c>
      <c r="E119" s="8">
        <f>IF(A119&gt;Settings!$B$4,Settings!$B$4,A119)</f>
        <v>0</v>
      </c>
      <c r="F119" s="8">
        <f>10^(Settings!$B$1+Settings!$B$2*E119+Settings!$B$3*E119^2)</f>
        <v>0.12732098798529648</v>
      </c>
      <c r="G119" s="9" t="str">
        <f t="shared" si="11"/>
        <v/>
      </c>
      <c r="H119" s="9" t="str">
        <f t="shared" si="17"/>
        <v/>
      </c>
      <c r="I119" s="9" t="str">
        <f t="shared" si="18"/>
        <v/>
      </c>
      <c r="J119" s="10">
        <f t="shared" si="12"/>
        <v>0</v>
      </c>
      <c r="K119" s="58">
        <f t="shared" si="13"/>
        <v>0</v>
      </c>
      <c r="L119" s="11">
        <f>_xlfn.XLOOKUP(K119,Percentiles!A:A,Percentiles!C:C,-999,0)</f>
        <v>-999</v>
      </c>
      <c r="M119" s="11">
        <f>_xlfn.XLOOKUP(K119,Percentiles!A:A,Percentiles!D:D,999,0)</f>
        <v>999</v>
      </c>
      <c r="N119" s="11">
        <f t="shared" si="14"/>
        <v>0</v>
      </c>
      <c r="O119" s="11">
        <f t="shared" si="15"/>
        <v>0</v>
      </c>
      <c r="P119" s="11">
        <f t="shared" si="16"/>
        <v>0</v>
      </c>
    </row>
    <row r="120" spans="1:16" x14ac:dyDescent="0.25">
      <c r="A120" s="38"/>
      <c r="B120" s="39"/>
      <c r="C120" s="7">
        <f t="shared" si="10"/>
        <v>0</v>
      </c>
      <c r="D120" s="8">
        <f t="shared" si="19"/>
        <v>0</v>
      </c>
      <c r="E120" s="8">
        <f>IF(A120&gt;Settings!$B$4,Settings!$B$4,A120)</f>
        <v>0</v>
      </c>
      <c r="F120" s="8">
        <f>10^(Settings!$B$1+Settings!$B$2*E120+Settings!$B$3*E120^2)</f>
        <v>0.12732098798529648</v>
      </c>
      <c r="G120" s="9" t="str">
        <f t="shared" si="11"/>
        <v/>
      </c>
      <c r="H120" s="9" t="str">
        <f t="shared" si="17"/>
        <v/>
      </c>
      <c r="I120" s="9" t="str">
        <f t="shared" si="18"/>
        <v/>
      </c>
      <c r="J120" s="10">
        <f t="shared" si="12"/>
        <v>0</v>
      </c>
      <c r="K120" s="58">
        <f t="shared" si="13"/>
        <v>0</v>
      </c>
      <c r="L120" s="11">
        <f>_xlfn.XLOOKUP(K120,Percentiles!A:A,Percentiles!C:C,-999,0)</f>
        <v>-999</v>
      </c>
      <c r="M120" s="11">
        <f>_xlfn.XLOOKUP(K120,Percentiles!A:A,Percentiles!D:D,999,0)</f>
        <v>999</v>
      </c>
      <c r="N120" s="11">
        <f t="shared" si="14"/>
        <v>0</v>
      </c>
      <c r="O120" s="11">
        <f t="shared" si="15"/>
        <v>0</v>
      </c>
      <c r="P120" s="11">
        <f t="shared" si="16"/>
        <v>0</v>
      </c>
    </row>
    <row r="121" spans="1:16" x14ac:dyDescent="0.25">
      <c r="A121" s="38"/>
      <c r="B121" s="39"/>
      <c r="C121" s="7">
        <f t="shared" si="10"/>
        <v>0</v>
      </c>
      <c r="D121" s="8">
        <f t="shared" si="19"/>
        <v>0</v>
      </c>
      <c r="E121" s="8">
        <f>IF(A121&gt;Settings!$B$4,Settings!$B$4,A121)</f>
        <v>0</v>
      </c>
      <c r="F121" s="8">
        <f>10^(Settings!$B$1+Settings!$B$2*E121+Settings!$B$3*E121^2)</f>
        <v>0.12732098798529648</v>
      </c>
      <c r="G121" s="9" t="str">
        <f t="shared" si="11"/>
        <v/>
      </c>
      <c r="H121" s="9" t="str">
        <f t="shared" si="17"/>
        <v/>
      </c>
      <c r="I121" s="9" t="str">
        <f t="shared" si="18"/>
        <v/>
      </c>
      <c r="J121" s="10">
        <f t="shared" si="12"/>
        <v>0</v>
      </c>
      <c r="K121" s="58">
        <f t="shared" si="13"/>
        <v>0</v>
      </c>
      <c r="L121" s="11">
        <f>_xlfn.XLOOKUP(K121,Percentiles!A:A,Percentiles!C:C,-999,0)</f>
        <v>-999</v>
      </c>
      <c r="M121" s="11">
        <f>_xlfn.XLOOKUP(K121,Percentiles!A:A,Percentiles!D:D,999,0)</f>
        <v>999</v>
      </c>
      <c r="N121" s="11">
        <f t="shared" si="14"/>
        <v>0</v>
      </c>
      <c r="O121" s="11">
        <f t="shared" si="15"/>
        <v>0</v>
      </c>
      <c r="P121" s="11">
        <f t="shared" si="16"/>
        <v>0</v>
      </c>
    </row>
    <row r="122" spans="1:16" x14ac:dyDescent="0.25">
      <c r="A122" s="38"/>
      <c r="B122" s="39"/>
      <c r="C122" s="7">
        <f t="shared" si="10"/>
        <v>0</v>
      </c>
      <c r="D122" s="8">
        <f t="shared" si="19"/>
        <v>0</v>
      </c>
      <c r="E122" s="8">
        <f>IF(A122&gt;Settings!$B$4,Settings!$B$4,A122)</f>
        <v>0</v>
      </c>
      <c r="F122" s="8">
        <f>10^(Settings!$B$1+Settings!$B$2*E122+Settings!$B$3*E122^2)</f>
        <v>0.12732098798529648</v>
      </c>
      <c r="G122" s="9" t="str">
        <f t="shared" si="11"/>
        <v/>
      </c>
      <c r="H122" s="9" t="str">
        <f t="shared" si="17"/>
        <v/>
      </c>
      <c r="I122" s="9" t="str">
        <f t="shared" si="18"/>
        <v/>
      </c>
      <c r="J122" s="10">
        <f t="shared" si="12"/>
        <v>0</v>
      </c>
      <c r="K122" s="58">
        <f t="shared" si="13"/>
        <v>0</v>
      </c>
      <c r="L122" s="11">
        <f>_xlfn.XLOOKUP(K122,Percentiles!A:A,Percentiles!C:C,-999,0)</f>
        <v>-999</v>
      </c>
      <c r="M122" s="11">
        <f>_xlfn.XLOOKUP(K122,Percentiles!A:A,Percentiles!D:D,999,0)</f>
        <v>999</v>
      </c>
      <c r="N122" s="11">
        <f t="shared" si="14"/>
        <v>0</v>
      </c>
      <c r="O122" s="11">
        <f t="shared" si="15"/>
        <v>0</v>
      </c>
      <c r="P122" s="11">
        <f t="shared" si="16"/>
        <v>0</v>
      </c>
    </row>
    <row r="123" spans="1:16" x14ac:dyDescent="0.25">
      <c r="A123" s="38"/>
      <c r="B123" s="39"/>
      <c r="C123" s="7">
        <f t="shared" si="10"/>
        <v>0</v>
      </c>
      <c r="D123" s="8">
        <f t="shared" si="19"/>
        <v>0</v>
      </c>
      <c r="E123" s="8">
        <f>IF(A123&gt;Settings!$B$4,Settings!$B$4,A123)</f>
        <v>0</v>
      </c>
      <c r="F123" s="8">
        <f>10^(Settings!$B$1+Settings!$B$2*E123+Settings!$B$3*E123^2)</f>
        <v>0.12732098798529648</v>
      </c>
      <c r="G123" s="9" t="str">
        <f t="shared" si="11"/>
        <v/>
      </c>
      <c r="H123" s="9" t="str">
        <f t="shared" si="17"/>
        <v/>
      </c>
      <c r="I123" s="9" t="str">
        <f t="shared" si="18"/>
        <v/>
      </c>
      <c r="J123" s="10">
        <f t="shared" si="12"/>
        <v>0</v>
      </c>
      <c r="K123" s="58">
        <f t="shared" si="13"/>
        <v>0</v>
      </c>
      <c r="L123" s="11">
        <f>_xlfn.XLOOKUP(K123,Percentiles!A:A,Percentiles!C:C,-999,0)</f>
        <v>-999</v>
      </c>
      <c r="M123" s="11">
        <f>_xlfn.XLOOKUP(K123,Percentiles!A:A,Percentiles!D:D,999,0)</f>
        <v>999</v>
      </c>
      <c r="N123" s="11">
        <f t="shared" si="14"/>
        <v>0</v>
      </c>
      <c r="O123" s="11">
        <f t="shared" si="15"/>
        <v>0</v>
      </c>
      <c r="P123" s="11">
        <f t="shared" si="16"/>
        <v>0</v>
      </c>
    </row>
    <row r="124" spans="1:16" x14ac:dyDescent="0.25">
      <c r="A124" s="38"/>
      <c r="B124" s="39"/>
      <c r="C124" s="7">
        <f t="shared" si="10"/>
        <v>0</v>
      </c>
      <c r="D124" s="8">
        <f t="shared" si="19"/>
        <v>0</v>
      </c>
      <c r="E124" s="8">
        <f>IF(A124&gt;Settings!$B$4,Settings!$B$4,A124)</f>
        <v>0</v>
      </c>
      <c r="F124" s="8">
        <f>10^(Settings!$B$1+Settings!$B$2*E124+Settings!$B$3*E124^2)</f>
        <v>0.12732098798529648</v>
      </c>
      <c r="G124" s="9" t="str">
        <f t="shared" si="11"/>
        <v/>
      </c>
      <c r="H124" s="9" t="str">
        <f t="shared" si="17"/>
        <v/>
      </c>
      <c r="I124" s="9" t="str">
        <f t="shared" si="18"/>
        <v/>
      </c>
      <c r="J124" s="10">
        <f t="shared" si="12"/>
        <v>0</v>
      </c>
      <c r="K124" s="58">
        <f t="shared" si="13"/>
        <v>0</v>
      </c>
      <c r="L124" s="11">
        <f>_xlfn.XLOOKUP(K124,Percentiles!A:A,Percentiles!C:C,-999,0)</f>
        <v>-999</v>
      </c>
      <c r="M124" s="11">
        <f>_xlfn.XLOOKUP(K124,Percentiles!A:A,Percentiles!D:D,999,0)</f>
        <v>999</v>
      </c>
      <c r="N124" s="11">
        <f t="shared" si="14"/>
        <v>0</v>
      </c>
      <c r="O124" s="11">
        <f t="shared" si="15"/>
        <v>0</v>
      </c>
      <c r="P124" s="11">
        <f t="shared" si="16"/>
        <v>0</v>
      </c>
    </row>
    <row r="125" spans="1:16" x14ac:dyDescent="0.25">
      <c r="A125" s="38"/>
      <c r="B125" s="39"/>
      <c r="C125" s="7">
        <f t="shared" si="10"/>
        <v>0</v>
      </c>
      <c r="D125" s="8">
        <f t="shared" si="19"/>
        <v>0</v>
      </c>
      <c r="E125" s="8">
        <f>IF(A125&gt;Settings!$B$4,Settings!$B$4,A125)</f>
        <v>0</v>
      </c>
      <c r="F125" s="8">
        <f>10^(Settings!$B$1+Settings!$B$2*E125+Settings!$B$3*E125^2)</f>
        <v>0.12732098798529648</v>
      </c>
      <c r="G125" s="9" t="str">
        <f t="shared" si="11"/>
        <v/>
      </c>
      <c r="H125" s="9" t="str">
        <f t="shared" si="17"/>
        <v/>
      </c>
      <c r="I125" s="9" t="str">
        <f t="shared" si="18"/>
        <v/>
      </c>
      <c r="J125" s="10">
        <f t="shared" si="12"/>
        <v>0</v>
      </c>
      <c r="K125" s="58">
        <f t="shared" si="13"/>
        <v>0</v>
      </c>
      <c r="L125" s="11">
        <f>_xlfn.XLOOKUP(K125,Percentiles!A:A,Percentiles!C:C,-999,0)</f>
        <v>-999</v>
      </c>
      <c r="M125" s="11">
        <f>_xlfn.XLOOKUP(K125,Percentiles!A:A,Percentiles!D:D,999,0)</f>
        <v>999</v>
      </c>
      <c r="N125" s="11">
        <f t="shared" si="14"/>
        <v>0</v>
      </c>
      <c r="O125" s="11">
        <f t="shared" si="15"/>
        <v>0</v>
      </c>
      <c r="P125" s="11">
        <f t="shared" si="16"/>
        <v>0</v>
      </c>
    </row>
    <row r="126" spans="1:16" x14ac:dyDescent="0.25">
      <c r="A126" s="38"/>
      <c r="B126" s="39"/>
      <c r="C126" s="7">
        <f t="shared" si="10"/>
        <v>0</v>
      </c>
      <c r="D126" s="8">
        <f t="shared" si="19"/>
        <v>0</v>
      </c>
      <c r="E126" s="8">
        <f>IF(A126&gt;Settings!$B$4,Settings!$B$4,A126)</f>
        <v>0</v>
      </c>
      <c r="F126" s="8">
        <f>10^(Settings!$B$1+Settings!$B$2*E126+Settings!$B$3*E126^2)</f>
        <v>0.12732098798529648</v>
      </c>
      <c r="G126" s="9" t="str">
        <f t="shared" si="11"/>
        <v/>
      </c>
      <c r="H126" s="9" t="str">
        <f t="shared" si="17"/>
        <v/>
      </c>
      <c r="I126" s="9" t="str">
        <f t="shared" si="18"/>
        <v/>
      </c>
      <c r="J126" s="10">
        <f t="shared" si="12"/>
        <v>0</v>
      </c>
      <c r="K126" s="58">
        <f t="shared" si="13"/>
        <v>0</v>
      </c>
      <c r="L126" s="11">
        <f>_xlfn.XLOOKUP(K126,Percentiles!A:A,Percentiles!C:C,-999,0)</f>
        <v>-999</v>
      </c>
      <c r="M126" s="11">
        <f>_xlfn.XLOOKUP(K126,Percentiles!A:A,Percentiles!D:D,999,0)</f>
        <v>999</v>
      </c>
      <c r="N126" s="11">
        <f t="shared" si="14"/>
        <v>0</v>
      </c>
      <c r="O126" s="11">
        <f t="shared" si="15"/>
        <v>0</v>
      </c>
      <c r="P126" s="11">
        <f t="shared" si="16"/>
        <v>0</v>
      </c>
    </row>
    <row r="127" spans="1:16" x14ac:dyDescent="0.25">
      <c r="A127" s="38"/>
      <c r="B127" s="39"/>
      <c r="C127" s="7">
        <f t="shared" si="10"/>
        <v>0</v>
      </c>
      <c r="D127" s="8">
        <f t="shared" si="19"/>
        <v>0</v>
      </c>
      <c r="E127" s="8">
        <f>IF(A127&gt;Settings!$B$4,Settings!$B$4,A127)</f>
        <v>0</v>
      </c>
      <c r="F127" s="8">
        <f>10^(Settings!$B$1+Settings!$B$2*E127+Settings!$B$3*E127^2)</f>
        <v>0.12732098798529648</v>
      </c>
      <c r="G127" s="9" t="str">
        <f t="shared" si="11"/>
        <v/>
      </c>
      <c r="H127" s="9" t="str">
        <f t="shared" si="17"/>
        <v/>
      </c>
      <c r="I127" s="9" t="str">
        <f t="shared" si="18"/>
        <v/>
      </c>
      <c r="J127" s="10">
        <f t="shared" si="12"/>
        <v>0</v>
      </c>
      <c r="K127" s="58">
        <f t="shared" si="13"/>
        <v>0</v>
      </c>
      <c r="L127" s="11">
        <f>_xlfn.XLOOKUP(K127,Percentiles!A:A,Percentiles!C:C,-999,0)</f>
        <v>-999</v>
      </c>
      <c r="M127" s="11">
        <f>_xlfn.XLOOKUP(K127,Percentiles!A:A,Percentiles!D:D,999,0)</f>
        <v>999</v>
      </c>
      <c r="N127" s="11">
        <f t="shared" si="14"/>
        <v>0</v>
      </c>
      <c r="O127" s="11">
        <f t="shared" si="15"/>
        <v>0</v>
      </c>
      <c r="P127" s="11">
        <f t="shared" si="16"/>
        <v>0</v>
      </c>
    </row>
    <row r="128" spans="1:16" x14ac:dyDescent="0.25">
      <c r="A128" s="38"/>
      <c r="B128" s="39"/>
      <c r="C128" s="7">
        <f t="shared" si="10"/>
        <v>0</v>
      </c>
      <c r="D128" s="8">
        <f t="shared" si="19"/>
        <v>0</v>
      </c>
      <c r="E128" s="8">
        <f>IF(A128&gt;Settings!$B$4,Settings!$B$4,A128)</f>
        <v>0</v>
      </c>
      <c r="F128" s="8">
        <f>10^(Settings!$B$1+Settings!$B$2*E128+Settings!$B$3*E128^2)</f>
        <v>0.12732098798529648</v>
      </c>
      <c r="G128" s="9" t="str">
        <f t="shared" si="11"/>
        <v/>
      </c>
      <c r="H128" s="9" t="str">
        <f t="shared" si="17"/>
        <v/>
      </c>
      <c r="I128" s="9" t="str">
        <f t="shared" si="18"/>
        <v/>
      </c>
      <c r="J128" s="10">
        <f t="shared" si="12"/>
        <v>0</v>
      </c>
      <c r="K128" s="58">
        <f t="shared" si="13"/>
        <v>0</v>
      </c>
      <c r="L128" s="11">
        <f>_xlfn.XLOOKUP(K128,Percentiles!A:A,Percentiles!C:C,-999,0)</f>
        <v>-999</v>
      </c>
      <c r="M128" s="11">
        <f>_xlfn.XLOOKUP(K128,Percentiles!A:A,Percentiles!D:D,999,0)</f>
        <v>999</v>
      </c>
      <c r="N128" s="11">
        <f t="shared" si="14"/>
        <v>0</v>
      </c>
      <c r="O128" s="11">
        <f t="shared" si="15"/>
        <v>0</v>
      </c>
      <c r="P128" s="11">
        <f t="shared" si="16"/>
        <v>0</v>
      </c>
    </row>
    <row r="129" spans="1:16" x14ac:dyDescent="0.25">
      <c r="A129" s="38"/>
      <c r="B129" s="39"/>
      <c r="C129" s="7">
        <f t="shared" si="10"/>
        <v>0</v>
      </c>
      <c r="D129" s="8">
        <f t="shared" si="19"/>
        <v>0</v>
      </c>
      <c r="E129" s="8">
        <f>IF(A129&gt;Settings!$B$4,Settings!$B$4,A129)</f>
        <v>0</v>
      </c>
      <c r="F129" s="8">
        <f>10^(Settings!$B$1+Settings!$B$2*E129+Settings!$B$3*E129^2)</f>
        <v>0.12732098798529648</v>
      </c>
      <c r="G129" s="9" t="str">
        <f t="shared" si="11"/>
        <v/>
      </c>
      <c r="H129" s="9" t="str">
        <f t="shared" si="17"/>
        <v/>
      </c>
      <c r="I129" s="9" t="str">
        <f t="shared" si="18"/>
        <v/>
      </c>
      <c r="J129" s="10">
        <f t="shared" si="12"/>
        <v>0</v>
      </c>
      <c r="K129" s="58">
        <f t="shared" si="13"/>
        <v>0</v>
      </c>
      <c r="L129" s="11">
        <f>_xlfn.XLOOKUP(K129,Percentiles!A:A,Percentiles!C:C,-999,0)</f>
        <v>-999</v>
      </c>
      <c r="M129" s="11">
        <f>_xlfn.XLOOKUP(K129,Percentiles!A:A,Percentiles!D:D,999,0)</f>
        <v>999</v>
      </c>
      <c r="N129" s="11">
        <f t="shared" si="14"/>
        <v>0</v>
      </c>
      <c r="O129" s="11">
        <f t="shared" si="15"/>
        <v>0</v>
      </c>
      <c r="P129" s="11">
        <f t="shared" si="16"/>
        <v>0</v>
      </c>
    </row>
    <row r="130" spans="1:16" x14ac:dyDescent="0.25">
      <c r="A130" s="38"/>
      <c r="B130" s="39"/>
      <c r="C130" s="7">
        <f t="shared" ref="C130:C193" si="20">IF(B130&gt;4,1,0)</f>
        <v>0</v>
      </c>
      <c r="D130" s="8">
        <f t="shared" si="19"/>
        <v>0</v>
      </c>
      <c r="E130" s="8">
        <f>IF(A130&gt;Settings!$B$4,Settings!$B$4,A130)</f>
        <v>0</v>
      </c>
      <c r="F130" s="8">
        <f>10^(Settings!$B$1+Settings!$B$2*E130+Settings!$B$3*E130^2)</f>
        <v>0.12732098798529648</v>
      </c>
      <c r="G130" s="9" t="str">
        <f t="shared" ref="G130:G193" si="21">IF(D130=1,B130-F130,"")</f>
        <v/>
      </c>
      <c r="H130" s="9" t="str">
        <f t="shared" si="17"/>
        <v/>
      </c>
      <c r="I130" s="9" t="str">
        <f t="shared" si="18"/>
        <v/>
      </c>
      <c r="J130" s="10">
        <f t="shared" ref="J130:J193" si="22">IF(B130&gt;4,4,B130)</f>
        <v>0</v>
      </c>
      <c r="K130" s="58">
        <f t="shared" ref="K130:K193" si="23">ROUND(A130,1)</f>
        <v>0</v>
      </c>
      <c r="L130" s="11">
        <f>_xlfn.XLOOKUP(K130,Percentiles!A:A,Percentiles!C:C,-999,0)</f>
        <v>-999</v>
      </c>
      <c r="M130" s="11">
        <f>_xlfn.XLOOKUP(K130,Percentiles!A:A,Percentiles!D:D,999,0)</f>
        <v>999</v>
      </c>
      <c r="N130" s="11">
        <f t="shared" ref="N130:N193" si="24">IF(B130&lt;L130,1,0)</f>
        <v>0</v>
      </c>
      <c r="O130" s="11">
        <f t="shared" ref="O130:O193" si="25">IF(B130&gt;M130,1,0)</f>
        <v>0</v>
      </c>
      <c r="P130" s="11">
        <f t="shared" ref="P130:P193" si="26">IF(AND(B130&gt;=L130,B130&lt;=M130,L130&gt;0,M130&lt;900),1,0)</f>
        <v>0</v>
      </c>
    </row>
    <row r="131" spans="1:16" x14ac:dyDescent="0.25">
      <c r="A131" s="38"/>
      <c r="B131" s="39"/>
      <c r="C131" s="7">
        <f t="shared" si="20"/>
        <v>0</v>
      </c>
      <c r="D131" s="8">
        <f t="shared" si="19"/>
        <v>0</v>
      </c>
      <c r="E131" s="8">
        <f>IF(A131&gt;Settings!$B$4,Settings!$B$4,A131)</f>
        <v>0</v>
      </c>
      <c r="F131" s="8">
        <f>10^(Settings!$B$1+Settings!$B$2*E131+Settings!$B$3*E131^2)</f>
        <v>0.12732098798529648</v>
      </c>
      <c r="G131" s="9" t="str">
        <f t="shared" si="21"/>
        <v/>
      </c>
      <c r="H131" s="9" t="str">
        <f t="shared" ref="H131:H194" si="27">IF(D131=1,LOG10(B131/F131),"")</f>
        <v/>
      </c>
      <c r="I131" s="9" t="str">
        <f t="shared" ref="I131:I194" si="28">IF(D131=1,ABS(H131-MEDIAN(H:H)),"")</f>
        <v/>
      </c>
      <c r="J131" s="10">
        <f t="shared" si="22"/>
        <v>0</v>
      </c>
      <c r="K131" s="58">
        <f t="shared" si="23"/>
        <v>0</v>
      </c>
      <c r="L131" s="11">
        <f>_xlfn.XLOOKUP(K131,Percentiles!A:A,Percentiles!C:C,-999,0)</f>
        <v>-999</v>
      </c>
      <c r="M131" s="11">
        <f>_xlfn.XLOOKUP(K131,Percentiles!A:A,Percentiles!D:D,999,0)</f>
        <v>999</v>
      </c>
      <c r="N131" s="11">
        <f t="shared" si="24"/>
        <v>0</v>
      </c>
      <c r="O131" s="11">
        <f t="shared" si="25"/>
        <v>0</v>
      </c>
      <c r="P131" s="11">
        <f t="shared" si="26"/>
        <v>0</v>
      </c>
    </row>
    <row r="132" spans="1:16" x14ac:dyDescent="0.25">
      <c r="A132" s="38"/>
      <c r="B132" s="39"/>
      <c r="C132" s="7">
        <f t="shared" si="20"/>
        <v>0</v>
      </c>
      <c r="D132" s="8">
        <f t="shared" si="19"/>
        <v>0</v>
      </c>
      <c r="E132" s="8">
        <f>IF(A132&gt;Settings!$B$4,Settings!$B$4,A132)</f>
        <v>0</v>
      </c>
      <c r="F132" s="8">
        <f>10^(Settings!$B$1+Settings!$B$2*E132+Settings!$B$3*E132^2)</f>
        <v>0.12732098798529648</v>
      </c>
      <c r="G132" s="9" t="str">
        <f t="shared" si="21"/>
        <v/>
      </c>
      <c r="H132" s="9" t="str">
        <f t="shared" si="27"/>
        <v/>
      </c>
      <c r="I132" s="9" t="str">
        <f t="shared" si="28"/>
        <v/>
      </c>
      <c r="J132" s="10">
        <f t="shared" si="22"/>
        <v>0</v>
      </c>
      <c r="K132" s="58">
        <f t="shared" si="23"/>
        <v>0</v>
      </c>
      <c r="L132" s="11">
        <f>_xlfn.XLOOKUP(K132,Percentiles!A:A,Percentiles!C:C,-999,0)</f>
        <v>-999</v>
      </c>
      <c r="M132" s="11">
        <f>_xlfn.XLOOKUP(K132,Percentiles!A:A,Percentiles!D:D,999,0)</f>
        <v>999</v>
      </c>
      <c r="N132" s="11">
        <f t="shared" si="24"/>
        <v>0</v>
      </c>
      <c r="O132" s="11">
        <f t="shared" si="25"/>
        <v>0</v>
      </c>
      <c r="P132" s="11">
        <f t="shared" si="26"/>
        <v>0</v>
      </c>
    </row>
    <row r="133" spans="1:16" x14ac:dyDescent="0.25">
      <c r="A133" s="38"/>
      <c r="B133" s="39"/>
      <c r="C133" s="7">
        <f t="shared" si="20"/>
        <v>0</v>
      </c>
      <c r="D133" s="8">
        <f t="shared" ref="D133:D196" si="29">IF(A133&gt;45,1,0)*IF(A133&lt;=85,1,0)</f>
        <v>0</v>
      </c>
      <c r="E133" s="8">
        <f>IF(A133&gt;Settings!$B$4,Settings!$B$4,A133)</f>
        <v>0</v>
      </c>
      <c r="F133" s="8">
        <f>10^(Settings!$B$1+Settings!$B$2*E133+Settings!$B$3*E133^2)</f>
        <v>0.12732098798529648</v>
      </c>
      <c r="G133" s="9" t="str">
        <f t="shared" si="21"/>
        <v/>
      </c>
      <c r="H133" s="9" t="str">
        <f t="shared" si="27"/>
        <v/>
      </c>
      <c r="I133" s="9" t="str">
        <f t="shared" si="28"/>
        <v/>
      </c>
      <c r="J133" s="10">
        <f t="shared" si="22"/>
        <v>0</v>
      </c>
      <c r="K133" s="58">
        <f t="shared" si="23"/>
        <v>0</v>
      </c>
      <c r="L133" s="11">
        <f>_xlfn.XLOOKUP(K133,Percentiles!A:A,Percentiles!C:C,-999,0)</f>
        <v>-999</v>
      </c>
      <c r="M133" s="11">
        <f>_xlfn.XLOOKUP(K133,Percentiles!A:A,Percentiles!D:D,999,0)</f>
        <v>999</v>
      </c>
      <c r="N133" s="11">
        <f t="shared" si="24"/>
        <v>0</v>
      </c>
      <c r="O133" s="11">
        <f t="shared" si="25"/>
        <v>0</v>
      </c>
      <c r="P133" s="11">
        <f t="shared" si="26"/>
        <v>0</v>
      </c>
    </row>
    <row r="134" spans="1:16" x14ac:dyDescent="0.25">
      <c r="A134" s="38"/>
      <c r="B134" s="39"/>
      <c r="C134" s="7">
        <f t="shared" si="20"/>
        <v>0</v>
      </c>
      <c r="D134" s="8">
        <f t="shared" si="29"/>
        <v>0</v>
      </c>
      <c r="E134" s="8">
        <f>IF(A134&gt;Settings!$B$4,Settings!$B$4,A134)</f>
        <v>0</v>
      </c>
      <c r="F134" s="8">
        <f>10^(Settings!$B$1+Settings!$B$2*E134+Settings!$B$3*E134^2)</f>
        <v>0.12732098798529648</v>
      </c>
      <c r="G134" s="9" t="str">
        <f t="shared" si="21"/>
        <v/>
      </c>
      <c r="H134" s="9" t="str">
        <f t="shared" si="27"/>
        <v/>
      </c>
      <c r="I134" s="9" t="str">
        <f t="shared" si="28"/>
        <v/>
      </c>
      <c r="J134" s="10">
        <f t="shared" si="22"/>
        <v>0</v>
      </c>
      <c r="K134" s="58">
        <f t="shared" si="23"/>
        <v>0</v>
      </c>
      <c r="L134" s="11">
        <f>_xlfn.XLOOKUP(K134,Percentiles!A:A,Percentiles!C:C,-999,0)</f>
        <v>-999</v>
      </c>
      <c r="M134" s="11">
        <f>_xlfn.XLOOKUP(K134,Percentiles!A:A,Percentiles!D:D,999,0)</f>
        <v>999</v>
      </c>
      <c r="N134" s="11">
        <f t="shared" si="24"/>
        <v>0</v>
      </c>
      <c r="O134" s="11">
        <f t="shared" si="25"/>
        <v>0</v>
      </c>
      <c r="P134" s="11">
        <f t="shared" si="26"/>
        <v>0</v>
      </c>
    </row>
    <row r="135" spans="1:16" x14ac:dyDescent="0.25">
      <c r="A135" s="38"/>
      <c r="B135" s="39"/>
      <c r="C135" s="7">
        <f t="shared" si="20"/>
        <v>0</v>
      </c>
      <c r="D135" s="8">
        <f t="shared" si="29"/>
        <v>0</v>
      </c>
      <c r="E135" s="8">
        <f>IF(A135&gt;Settings!$B$4,Settings!$B$4,A135)</f>
        <v>0</v>
      </c>
      <c r="F135" s="8">
        <f>10^(Settings!$B$1+Settings!$B$2*E135+Settings!$B$3*E135^2)</f>
        <v>0.12732098798529648</v>
      </c>
      <c r="G135" s="9" t="str">
        <f t="shared" si="21"/>
        <v/>
      </c>
      <c r="H135" s="9" t="str">
        <f t="shared" si="27"/>
        <v/>
      </c>
      <c r="I135" s="9" t="str">
        <f t="shared" si="28"/>
        <v/>
      </c>
      <c r="J135" s="10">
        <f t="shared" si="22"/>
        <v>0</v>
      </c>
      <c r="K135" s="58">
        <f t="shared" si="23"/>
        <v>0</v>
      </c>
      <c r="L135" s="11">
        <f>_xlfn.XLOOKUP(K135,Percentiles!A:A,Percentiles!C:C,-999,0)</f>
        <v>-999</v>
      </c>
      <c r="M135" s="11">
        <f>_xlfn.XLOOKUP(K135,Percentiles!A:A,Percentiles!D:D,999,0)</f>
        <v>999</v>
      </c>
      <c r="N135" s="11">
        <f t="shared" si="24"/>
        <v>0</v>
      </c>
      <c r="O135" s="11">
        <f t="shared" si="25"/>
        <v>0</v>
      </c>
      <c r="P135" s="11">
        <f t="shared" si="26"/>
        <v>0</v>
      </c>
    </row>
    <row r="136" spans="1:16" x14ac:dyDescent="0.25">
      <c r="A136" s="38"/>
      <c r="B136" s="39"/>
      <c r="C136" s="7">
        <f t="shared" si="20"/>
        <v>0</v>
      </c>
      <c r="D136" s="8">
        <f t="shared" si="29"/>
        <v>0</v>
      </c>
      <c r="E136" s="8">
        <f>IF(A136&gt;Settings!$B$4,Settings!$B$4,A136)</f>
        <v>0</v>
      </c>
      <c r="F136" s="8">
        <f>10^(Settings!$B$1+Settings!$B$2*E136+Settings!$B$3*E136^2)</f>
        <v>0.12732098798529648</v>
      </c>
      <c r="G136" s="9" t="str">
        <f t="shared" si="21"/>
        <v/>
      </c>
      <c r="H136" s="9" t="str">
        <f t="shared" si="27"/>
        <v/>
      </c>
      <c r="I136" s="9" t="str">
        <f t="shared" si="28"/>
        <v/>
      </c>
      <c r="J136" s="10">
        <f t="shared" si="22"/>
        <v>0</v>
      </c>
      <c r="K136" s="58">
        <f t="shared" si="23"/>
        <v>0</v>
      </c>
      <c r="L136" s="11">
        <f>_xlfn.XLOOKUP(K136,Percentiles!A:A,Percentiles!C:C,-999,0)</f>
        <v>-999</v>
      </c>
      <c r="M136" s="11">
        <f>_xlfn.XLOOKUP(K136,Percentiles!A:A,Percentiles!D:D,999,0)</f>
        <v>999</v>
      </c>
      <c r="N136" s="11">
        <f t="shared" si="24"/>
        <v>0</v>
      </c>
      <c r="O136" s="11">
        <f t="shared" si="25"/>
        <v>0</v>
      </c>
      <c r="P136" s="11">
        <f t="shared" si="26"/>
        <v>0</v>
      </c>
    </row>
    <row r="137" spans="1:16" x14ac:dyDescent="0.25">
      <c r="A137" s="38"/>
      <c r="B137" s="39"/>
      <c r="C137" s="7">
        <f t="shared" si="20"/>
        <v>0</v>
      </c>
      <c r="D137" s="8">
        <f t="shared" si="29"/>
        <v>0</v>
      </c>
      <c r="E137" s="8">
        <f>IF(A137&gt;Settings!$B$4,Settings!$B$4,A137)</f>
        <v>0</v>
      </c>
      <c r="F137" s="8">
        <f>10^(Settings!$B$1+Settings!$B$2*E137+Settings!$B$3*E137^2)</f>
        <v>0.12732098798529648</v>
      </c>
      <c r="G137" s="9" t="str">
        <f t="shared" si="21"/>
        <v/>
      </c>
      <c r="H137" s="9" t="str">
        <f t="shared" si="27"/>
        <v/>
      </c>
      <c r="I137" s="9" t="str">
        <f t="shared" si="28"/>
        <v/>
      </c>
      <c r="J137" s="10">
        <f t="shared" si="22"/>
        <v>0</v>
      </c>
      <c r="K137" s="58">
        <f t="shared" si="23"/>
        <v>0</v>
      </c>
      <c r="L137" s="11">
        <f>_xlfn.XLOOKUP(K137,Percentiles!A:A,Percentiles!C:C,-999,0)</f>
        <v>-999</v>
      </c>
      <c r="M137" s="11">
        <f>_xlfn.XLOOKUP(K137,Percentiles!A:A,Percentiles!D:D,999,0)</f>
        <v>999</v>
      </c>
      <c r="N137" s="11">
        <f t="shared" si="24"/>
        <v>0</v>
      </c>
      <c r="O137" s="11">
        <f t="shared" si="25"/>
        <v>0</v>
      </c>
      <c r="P137" s="11">
        <f t="shared" si="26"/>
        <v>0</v>
      </c>
    </row>
    <row r="138" spans="1:16" x14ac:dyDescent="0.25">
      <c r="A138" s="38"/>
      <c r="B138" s="39"/>
      <c r="C138" s="7">
        <f t="shared" si="20"/>
        <v>0</v>
      </c>
      <c r="D138" s="8">
        <f t="shared" si="29"/>
        <v>0</v>
      </c>
      <c r="E138" s="8">
        <f>IF(A138&gt;Settings!$B$4,Settings!$B$4,A138)</f>
        <v>0</v>
      </c>
      <c r="F138" s="8">
        <f>10^(Settings!$B$1+Settings!$B$2*E138+Settings!$B$3*E138^2)</f>
        <v>0.12732098798529648</v>
      </c>
      <c r="G138" s="9" t="str">
        <f t="shared" si="21"/>
        <v/>
      </c>
      <c r="H138" s="9" t="str">
        <f t="shared" si="27"/>
        <v/>
      </c>
      <c r="I138" s="9" t="str">
        <f t="shared" si="28"/>
        <v/>
      </c>
      <c r="J138" s="10">
        <f t="shared" si="22"/>
        <v>0</v>
      </c>
      <c r="K138" s="58">
        <f t="shared" si="23"/>
        <v>0</v>
      </c>
      <c r="L138" s="11">
        <f>_xlfn.XLOOKUP(K138,Percentiles!A:A,Percentiles!C:C,-999,0)</f>
        <v>-999</v>
      </c>
      <c r="M138" s="11">
        <f>_xlfn.XLOOKUP(K138,Percentiles!A:A,Percentiles!D:D,999,0)</f>
        <v>999</v>
      </c>
      <c r="N138" s="11">
        <f t="shared" si="24"/>
        <v>0</v>
      </c>
      <c r="O138" s="11">
        <f t="shared" si="25"/>
        <v>0</v>
      </c>
      <c r="P138" s="11">
        <f t="shared" si="26"/>
        <v>0</v>
      </c>
    </row>
    <row r="139" spans="1:16" x14ac:dyDescent="0.25">
      <c r="A139" s="38"/>
      <c r="B139" s="39"/>
      <c r="C139" s="7">
        <f t="shared" si="20"/>
        <v>0</v>
      </c>
      <c r="D139" s="8">
        <f t="shared" si="29"/>
        <v>0</v>
      </c>
      <c r="E139" s="8">
        <f>IF(A139&gt;Settings!$B$4,Settings!$B$4,A139)</f>
        <v>0</v>
      </c>
      <c r="F139" s="8">
        <f>10^(Settings!$B$1+Settings!$B$2*E139+Settings!$B$3*E139^2)</f>
        <v>0.12732098798529648</v>
      </c>
      <c r="G139" s="9" t="str">
        <f t="shared" si="21"/>
        <v/>
      </c>
      <c r="H139" s="9" t="str">
        <f t="shared" si="27"/>
        <v/>
      </c>
      <c r="I139" s="9" t="str">
        <f t="shared" si="28"/>
        <v/>
      </c>
      <c r="J139" s="10">
        <f t="shared" si="22"/>
        <v>0</v>
      </c>
      <c r="K139" s="58">
        <f t="shared" si="23"/>
        <v>0</v>
      </c>
      <c r="L139" s="11">
        <f>_xlfn.XLOOKUP(K139,Percentiles!A:A,Percentiles!C:C,-999,0)</f>
        <v>-999</v>
      </c>
      <c r="M139" s="11">
        <f>_xlfn.XLOOKUP(K139,Percentiles!A:A,Percentiles!D:D,999,0)</f>
        <v>999</v>
      </c>
      <c r="N139" s="11">
        <f t="shared" si="24"/>
        <v>0</v>
      </c>
      <c r="O139" s="11">
        <f t="shared" si="25"/>
        <v>0</v>
      </c>
      <c r="P139" s="11">
        <f t="shared" si="26"/>
        <v>0</v>
      </c>
    </row>
    <row r="140" spans="1:16" x14ac:dyDescent="0.25">
      <c r="A140" s="38"/>
      <c r="B140" s="39"/>
      <c r="C140" s="7">
        <f t="shared" si="20"/>
        <v>0</v>
      </c>
      <c r="D140" s="8">
        <f t="shared" si="29"/>
        <v>0</v>
      </c>
      <c r="E140" s="8">
        <f>IF(A140&gt;Settings!$B$4,Settings!$B$4,A140)</f>
        <v>0</v>
      </c>
      <c r="F140" s="8">
        <f>10^(Settings!$B$1+Settings!$B$2*E140+Settings!$B$3*E140^2)</f>
        <v>0.12732098798529648</v>
      </c>
      <c r="G140" s="9" t="str">
        <f t="shared" si="21"/>
        <v/>
      </c>
      <c r="H140" s="9" t="str">
        <f t="shared" si="27"/>
        <v/>
      </c>
      <c r="I140" s="9" t="str">
        <f t="shared" si="28"/>
        <v/>
      </c>
      <c r="J140" s="10">
        <f t="shared" si="22"/>
        <v>0</v>
      </c>
      <c r="K140" s="58">
        <f t="shared" si="23"/>
        <v>0</v>
      </c>
      <c r="L140" s="11">
        <f>_xlfn.XLOOKUP(K140,Percentiles!A:A,Percentiles!C:C,-999,0)</f>
        <v>-999</v>
      </c>
      <c r="M140" s="11">
        <f>_xlfn.XLOOKUP(K140,Percentiles!A:A,Percentiles!D:D,999,0)</f>
        <v>999</v>
      </c>
      <c r="N140" s="11">
        <f t="shared" si="24"/>
        <v>0</v>
      </c>
      <c r="O140" s="11">
        <f t="shared" si="25"/>
        <v>0</v>
      </c>
      <c r="P140" s="11">
        <f t="shared" si="26"/>
        <v>0</v>
      </c>
    </row>
    <row r="141" spans="1:16" x14ac:dyDescent="0.25">
      <c r="A141" s="38"/>
      <c r="B141" s="39"/>
      <c r="C141" s="7">
        <f t="shared" si="20"/>
        <v>0</v>
      </c>
      <c r="D141" s="8">
        <f t="shared" si="29"/>
        <v>0</v>
      </c>
      <c r="E141" s="8">
        <f>IF(A141&gt;Settings!$B$4,Settings!$B$4,A141)</f>
        <v>0</v>
      </c>
      <c r="F141" s="8">
        <f>10^(Settings!$B$1+Settings!$B$2*E141+Settings!$B$3*E141^2)</f>
        <v>0.12732098798529648</v>
      </c>
      <c r="G141" s="9" t="str">
        <f t="shared" si="21"/>
        <v/>
      </c>
      <c r="H141" s="9" t="str">
        <f t="shared" si="27"/>
        <v/>
      </c>
      <c r="I141" s="9" t="str">
        <f t="shared" si="28"/>
        <v/>
      </c>
      <c r="J141" s="10">
        <f t="shared" si="22"/>
        <v>0</v>
      </c>
      <c r="K141" s="58">
        <f t="shared" si="23"/>
        <v>0</v>
      </c>
      <c r="L141" s="11">
        <f>_xlfn.XLOOKUP(K141,Percentiles!A:A,Percentiles!C:C,-999,0)</f>
        <v>-999</v>
      </c>
      <c r="M141" s="11">
        <f>_xlfn.XLOOKUP(K141,Percentiles!A:A,Percentiles!D:D,999,0)</f>
        <v>999</v>
      </c>
      <c r="N141" s="11">
        <f t="shared" si="24"/>
        <v>0</v>
      </c>
      <c r="O141" s="11">
        <f t="shared" si="25"/>
        <v>0</v>
      </c>
      <c r="P141" s="11">
        <f t="shared" si="26"/>
        <v>0</v>
      </c>
    </row>
    <row r="142" spans="1:16" x14ac:dyDescent="0.25">
      <c r="A142" s="38"/>
      <c r="B142" s="39"/>
      <c r="C142" s="7">
        <f t="shared" si="20"/>
        <v>0</v>
      </c>
      <c r="D142" s="8">
        <f t="shared" si="29"/>
        <v>0</v>
      </c>
      <c r="E142" s="8">
        <f>IF(A142&gt;Settings!$B$4,Settings!$B$4,A142)</f>
        <v>0</v>
      </c>
      <c r="F142" s="8">
        <f>10^(Settings!$B$1+Settings!$B$2*E142+Settings!$B$3*E142^2)</f>
        <v>0.12732098798529648</v>
      </c>
      <c r="G142" s="9" t="str">
        <f t="shared" si="21"/>
        <v/>
      </c>
      <c r="H142" s="9" t="str">
        <f t="shared" si="27"/>
        <v/>
      </c>
      <c r="I142" s="9" t="str">
        <f t="shared" si="28"/>
        <v/>
      </c>
      <c r="J142" s="10">
        <f t="shared" si="22"/>
        <v>0</v>
      </c>
      <c r="K142" s="58">
        <f t="shared" si="23"/>
        <v>0</v>
      </c>
      <c r="L142" s="11">
        <f>_xlfn.XLOOKUP(K142,Percentiles!A:A,Percentiles!C:C,-999,0)</f>
        <v>-999</v>
      </c>
      <c r="M142" s="11">
        <f>_xlfn.XLOOKUP(K142,Percentiles!A:A,Percentiles!D:D,999,0)</f>
        <v>999</v>
      </c>
      <c r="N142" s="11">
        <f t="shared" si="24"/>
        <v>0</v>
      </c>
      <c r="O142" s="11">
        <f t="shared" si="25"/>
        <v>0</v>
      </c>
      <c r="P142" s="11">
        <f t="shared" si="26"/>
        <v>0</v>
      </c>
    </row>
    <row r="143" spans="1:16" x14ac:dyDescent="0.25">
      <c r="A143" s="38"/>
      <c r="B143" s="39"/>
      <c r="C143" s="7">
        <f t="shared" si="20"/>
        <v>0</v>
      </c>
      <c r="D143" s="8">
        <f t="shared" si="29"/>
        <v>0</v>
      </c>
      <c r="E143" s="8">
        <f>IF(A143&gt;Settings!$B$4,Settings!$B$4,A143)</f>
        <v>0</v>
      </c>
      <c r="F143" s="8">
        <f>10^(Settings!$B$1+Settings!$B$2*E143+Settings!$B$3*E143^2)</f>
        <v>0.12732098798529648</v>
      </c>
      <c r="G143" s="9" t="str">
        <f t="shared" si="21"/>
        <v/>
      </c>
      <c r="H143" s="9" t="str">
        <f t="shared" si="27"/>
        <v/>
      </c>
      <c r="I143" s="9" t="str">
        <f t="shared" si="28"/>
        <v/>
      </c>
      <c r="J143" s="10">
        <f t="shared" si="22"/>
        <v>0</v>
      </c>
      <c r="K143" s="58">
        <f t="shared" si="23"/>
        <v>0</v>
      </c>
      <c r="L143" s="11">
        <f>_xlfn.XLOOKUP(K143,Percentiles!A:A,Percentiles!C:C,-999,0)</f>
        <v>-999</v>
      </c>
      <c r="M143" s="11">
        <f>_xlfn.XLOOKUP(K143,Percentiles!A:A,Percentiles!D:D,999,0)</f>
        <v>999</v>
      </c>
      <c r="N143" s="11">
        <f t="shared" si="24"/>
        <v>0</v>
      </c>
      <c r="O143" s="11">
        <f t="shared" si="25"/>
        <v>0</v>
      </c>
      <c r="P143" s="11">
        <f t="shared" si="26"/>
        <v>0</v>
      </c>
    </row>
    <row r="144" spans="1:16" x14ac:dyDescent="0.25">
      <c r="A144" s="38"/>
      <c r="B144" s="39"/>
      <c r="C144" s="7">
        <f t="shared" si="20"/>
        <v>0</v>
      </c>
      <c r="D144" s="8">
        <f t="shared" si="29"/>
        <v>0</v>
      </c>
      <c r="E144" s="8">
        <f>IF(A144&gt;Settings!$B$4,Settings!$B$4,A144)</f>
        <v>0</v>
      </c>
      <c r="F144" s="8">
        <f>10^(Settings!$B$1+Settings!$B$2*E144+Settings!$B$3*E144^2)</f>
        <v>0.12732098798529648</v>
      </c>
      <c r="G144" s="9" t="str">
        <f t="shared" si="21"/>
        <v/>
      </c>
      <c r="H144" s="9" t="str">
        <f t="shared" si="27"/>
        <v/>
      </c>
      <c r="I144" s="9" t="str">
        <f t="shared" si="28"/>
        <v/>
      </c>
      <c r="J144" s="10">
        <f t="shared" si="22"/>
        <v>0</v>
      </c>
      <c r="K144" s="58">
        <f t="shared" si="23"/>
        <v>0</v>
      </c>
      <c r="L144" s="11">
        <f>_xlfn.XLOOKUP(K144,Percentiles!A:A,Percentiles!C:C,-999,0)</f>
        <v>-999</v>
      </c>
      <c r="M144" s="11">
        <f>_xlfn.XLOOKUP(K144,Percentiles!A:A,Percentiles!D:D,999,0)</f>
        <v>999</v>
      </c>
      <c r="N144" s="11">
        <f t="shared" si="24"/>
        <v>0</v>
      </c>
      <c r="O144" s="11">
        <f t="shared" si="25"/>
        <v>0</v>
      </c>
      <c r="P144" s="11">
        <f t="shared" si="26"/>
        <v>0</v>
      </c>
    </row>
    <row r="145" spans="1:16" x14ac:dyDescent="0.25">
      <c r="A145" s="38"/>
      <c r="B145" s="39"/>
      <c r="C145" s="7">
        <f t="shared" si="20"/>
        <v>0</v>
      </c>
      <c r="D145" s="8">
        <f t="shared" si="29"/>
        <v>0</v>
      </c>
      <c r="E145" s="8">
        <f>IF(A145&gt;Settings!$B$4,Settings!$B$4,A145)</f>
        <v>0</v>
      </c>
      <c r="F145" s="8">
        <f>10^(Settings!$B$1+Settings!$B$2*E145+Settings!$B$3*E145^2)</f>
        <v>0.12732098798529648</v>
      </c>
      <c r="G145" s="9" t="str">
        <f t="shared" si="21"/>
        <v/>
      </c>
      <c r="H145" s="9" t="str">
        <f t="shared" si="27"/>
        <v/>
      </c>
      <c r="I145" s="9" t="str">
        <f t="shared" si="28"/>
        <v/>
      </c>
      <c r="J145" s="10">
        <f t="shared" si="22"/>
        <v>0</v>
      </c>
      <c r="K145" s="58">
        <f t="shared" si="23"/>
        <v>0</v>
      </c>
      <c r="L145" s="11">
        <f>_xlfn.XLOOKUP(K145,Percentiles!A:A,Percentiles!C:C,-999,0)</f>
        <v>-999</v>
      </c>
      <c r="M145" s="11">
        <f>_xlfn.XLOOKUP(K145,Percentiles!A:A,Percentiles!D:D,999,0)</f>
        <v>999</v>
      </c>
      <c r="N145" s="11">
        <f t="shared" si="24"/>
        <v>0</v>
      </c>
      <c r="O145" s="11">
        <f t="shared" si="25"/>
        <v>0</v>
      </c>
      <c r="P145" s="11">
        <f t="shared" si="26"/>
        <v>0</v>
      </c>
    </row>
    <row r="146" spans="1:16" x14ac:dyDescent="0.25">
      <c r="A146" s="38"/>
      <c r="B146" s="39"/>
      <c r="C146" s="7">
        <f t="shared" si="20"/>
        <v>0</v>
      </c>
      <c r="D146" s="8">
        <f t="shared" si="29"/>
        <v>0</v>
      </c>
      <c r="E146" s="8">
        <f>IF(A146&gt;Settings!$B$4,Settings!$B$4,A146)</f>
        <v>0</v>
      </c>
      <c r="F146" s="8">
        <f>10^(Settings!$B$1+Settings!$B$2*E146+Settings!$B$3*E146^2)</f>
        <v>0.12732098798529648</v>
      </c>
      <c r="G146" s="9" t="str">
        <f t="shared" si="21"/>
        <v/>
      </c>
      <c r="H146" s="9" t="str">
        <f t="shared" si="27"/>
        <v/>
      </c>
      <c r="I146" s="9" t="str">
        <f t="shared" si="28"/>
        <v/>
      </c>
      <c r="J146" s="10">
        <f t="shared" si="22"/>
        <v>0</v>
      </c>
      <c r="K146" s="58">
        <f t="shared" si="23"/>
        <v>0</v>
      </c>
      <c r="L146" s="11">
        <f>_xlfn.XLOOKUP(K146,Percentiles!A:A,Percentiles!C:C,-999,0)</f>
        <v>-999</v>
      </c>
      <c r="M146" s="11">
        <f>_xlfn.XLOOKUP(K146,Percentiles!A:A,Percentiles!D:D,999,0)</f>
        <v>999</v>
      </c>
      <c r="N146" s="11">
        <f t="shared" si="24"/>
        <v>0</v>
      </c>
      <c r="O146" s="11">
        <f t="shared" si="25"/>
        <v>0</v>
      </c>
      <c r="P146" s="11">
        <f t="shared" si="26"/>
        <v>0</v>
      </c>
    </row>
    <row r="147" spans="1:16" x14ac:dyDescent="0.25">
      <c r="A147" s="38"/>
      <c r="B147" s="39"/>
      <c r="C147" s="7">
        <f t="shared" si="20"/>
        <v>0</v>
      </c>
      <c r="D147" s="8">
        <f t="shared" si="29"/>
        <v>0</v>
      </c>
      <c r="E147" s="8">
        <f>IF(A147&gt;Settings!$B$4,Settings!$B$4,A147)</f>
        <v>0</v>
      </c>
      <c r="F147" s="8">
        <f>10^(Settings!$B$1+Settings!$B$2*E147+Settings!$B$3*E147^2)</f>
        <v>0.12732098798529648</v>
      </c>
      <c r="G147" s="9" t="str">
        <f t="shared" si="21"/>
        <v/>
      </c>
      <c r="H147" s="9" t="str">
        <f t="shared" si="27"/>
        <v/>
      </c>
      <c r="I147" s="9" t="str">
        <f t="shared" si="28"/>
        <v/>
      </c>
      <c r="J147" s="10">
        <f t="shared" si="22"/>
        <v>0</v>
      </c>
      <c r="K147" s="58">
        <f t="shared" si="23"/>
        <v>0</v>
      </c>
      <c r="L147" s="11">
        <f>_xlfn.XLOOKUP(K147,Percentiles!A:A,Percentiles!C:C,-999,0)</f>
        <v>-999</v>
      </c>
      <c r="M147" s="11">
        <f>_xlfn.XLOOKUP(K147,Percentiles!A:A,Percentiles!D:D,999,0)</f>
        <v>999</v>
      </c>
      <c r="N147" s="11">
        <f t="shared" si="24"/>
        <v>0</v>
      </c>
      <c r="O147" s="11">
        <f t="shared" si="25"/>
        <v>0</v>
      </c>
      <c r="P147" s="11">
        <f t="shared" si="26"/>
        <v>0</v>
      </c>
    </row>
    <row r="148" spans="1:16" x14ac:dyDescent="0.25">
      <c r="A148" s="38"/>
      <c r="B148" s="39"/>
      <c r="C148" s="7">
        <f t="shared" si="20"/>
        <v>0</v>
      </c>
      <c r="D148" s="8">
        <f t="shared" si="29"/>
        <v>0</v>
      </c>
      <c r="E148" s="8">
        <f>IF(A148&gt;Settings!$B$4,Settings!$B$4,A148)</f>
        <v>0</v>
      </c>
      <c r="F148" s="8">
        <f>10^(Settings!$B$1+Settings!$B$2*E148+Settings!$B$3*E148^2)</f>
        <v>0.12732098798529648</v>
      </c>
      <c r="G148" s="9" t="str">
        <f t="shared" si="21"/>
        <v/>
      </c>
      <c r="H148" s="9" t="str">
        <f t="shared" si="27"/>
        <v/>
      </c>
      <c r="I148" s="9" t="str">
        <f t="shared" si="28"/>
        <v/>
      </c>
      <c r="J148" s="10">
        <f t="shared" si="22"/>
        <v>0</v>
      </c>
      <c r="K148" s="58">
        <f t="shared" si="23"/>
        <v>0</v>
      </c>
      <c r="L148" s="11">
        <f>_xlfn.XLOOKUP(K148,Percentiles!A:A,Percentiles!C:C,-999,0)</f>
        <v>-999</v>
      </c>
      <c r="M148" s="11">
        <f>_xlfn.XLOOKUP(K148,Percentiles!A:A,Percentiles!D:D,999,0)</f>
        <v>999</v>
      </c>
      <c r="N148" s="11">
        <f t="shared" si="24"/>
        <v>0</v>
      </c>
      <c r="O148" s="11">
        <f t="shared" si="25"/>
        <v>0</v>
      </c>
      <c r="P148" s="11">
        <f t="shared" si="26"/>
        <v>0</v>
      </c>
    </row>
    <row r="149" spans="1:16" x14ac:dyDescent="0.25">
      <c r="A149" s="38"/>
      <c r="B149" s="39"/>
      <c r="C149" s="7">
        <f t="shared" si="20"/>
        <v>0</v>
      </c>
      <c r="D149" s="8">
        <f t="shared" si="29"/>
        <v>0</v>
      </c>
      <c r="E149" s="8">
        <f>IF(A149&gt;Settings!$B$4,Settings!$B$4,A149)</f>
        <v>0</v>
      </c>
      <c r="F149" s="8">
        <f>10^(Settings!$B$1+Settings!$B$2*E149+Settings!$B$3*E149^2)</f>
        <v>0.12732098798529648</v>
      </c>
      <c r="G149" s="9" t="str">
        <f t="shared" si="21"/>
        <v/>
      </c>
      <c r="H149" s="9" t="str">
        <f t="shared" si="27"/>
        <v/>
      </c>
      <c r="I149" s="9" t="str">
        <f t="shared" si="28"/>
        <v/>
      </c>
      <c r="J149" s="10">
        <f t="shared" si="22"/>
        <v>0</v>
      </c>
      <c r="K149" s="58">
        <f t="shared" si="23"/>
        <v>0</v>
      </c>
      <c r="L149" s="11">
        <f>_xlfn.XLOOKUP(K149,Percentiles!A:A,Percentiles!C:C,-999,0)</f>
        <v>-999</v>
      </c>
      <c r="M149" s="11">
        <f>_xlfn.XLOOKUP(K149,Percentiles!A:A,Percentiles!D:D,999,0)</f>
        <v>999</v>
      </c>
      <c r="N149" s="11">
        <f t="shared" si="24"/>
        <v>0</v>
      </c>
      <c r="O149" s="11">
        <f t="shared" si="25"/>
        <v>0</v>
      </c>
      <c r="P149" s="11">
        <f t="shared" si="26"/>
        <v>0</v>
      </c>
    </row>
    <row r="150" spans="1:16" x14ac:dyDescent="0.25">
      <c r="A150" s="38"/>
      <c r="B150" s="39"/>
      <c r="C150" s="7">
        <f t="shared" si="20"/>
        <v>0</v>
      </c>
      <c r="D150" s="8">
        <f t="shared" si="29"/>
        <v>0</v>
      </c>
      <c r="E150" s="8">
        <f>IF(A150&gt;Settings!$B$4,Settings!$B$4,A150)</f>
        <v>0</v>
      </c>
      <c r="F150" s="8">
        <f>10^(Settings!$B$1+Settings!$B$2*E150+Settings!$B$3*E150^2)</f>
        <v>0.12732098798529648</v>
      </c>
      <c r="G150" s="9" t="str">
        <f t="shared" si="21"/>
        <v/>
      </c>
      <c r="H150" s="9" t="str">
        <f t="shared" si="27"/>
        <v/>
      </c>
      <c r="I150" s="9" t="str">
        <f t="shared" si="28"/>
        <v/>
      </c>
      <c r="J150" s="10">
        <f t="shared" si="22"/>
        <v>0</v>
      </c>
      <c r="K150" s="58">
        <f t="shared" si="23"/>
        <v>0</v>
      </c>
      <c r="L150" s="11">
        <f>_xlfn.XLOOKUP(K150,Percentiles!A:A,Percentiles!C:C,-999,0)</f>
        <v>-999</v>
      </c>
      <c r="M150" s="11">
        <f>_xlfn.XLOOKUP(K150,Percentiles!A:A,Percentiles!D:D,999,0)</f>
        <v>999</v>
      </c>
      <c r="N150" s="11">
        <f t="shared" si="24"/>
        <v>0</v>
      </c>
      <c r="O150" s="11">
        <f t="shared" si="25"/>
        <v>0</v>
      </c>
      <c r="P150" s="11">
        <f t="shared" si="26"/>
        <v>0</v>
      </c>
    </row>
    <row r="151" spans="1:16" x14ac:dyDescent="0.25">
      <c r="A151" s="38"/>
      <c r="B151" s="39"/>
      <c r="C151" s="7">
        <f t="shared" si="20"/>
        <v>0</v>
      </c>
      <c r="D151" s="8">
        <f t="shared" si="29"/>
        <v>0</v>
      </c>
      <c r="E151" s="8">
        <f>IF(A151&gt;Settings!$B$4,Settings!$B$4,A151)</f>
        <v>0</v>
      </c>
      <c r="F151" s="8">
        <f>10^(Settings!$B$1+Settings!$B$2*E151+Settings!$B$3*E151^2)</f>
        <v>0.12732098798529648</v>
      </c>
      <c r="G151" s="9" t="str">
        <f t="shared" si="21"/>
        <v/>
      </c>
      <c r="H151" s="9" t="str">
        <f t="shared" si="27"/>
        <v/>
      </c>
      <c r="I151" s="9" t="str">
        <f t="shared" si="28"/>
        <v/>
      </c>
      <c r="J151" s="10">
        <f t="shared" si="22"/>
        <v>0</v>
      </c>
      <c r="K151" s="58">
        <f t="shared" si="23"/>
        <v>0</v>
      </c>
      <c r="L151" s="11">
        <f>_xlfn.XLOOKUP(K151,Percentiles!A:A,Percentiles!C:C,-999,0)</f>
        <v>-999</v>
      </c>
      <c r="M151" s="11">
        <f>_xlfn.XLOOKUP(K151,Percentiles!A:A,Percentiles!D:D,999,0)</f>
        <v>999</v>
      </c>
      <c r="N151" s="11">
        <f t="shared" si="24"/>
        <v>0</v>
      </c>
      <c r="O151" s="11">
        <f t="shared" si="25"/>
        <v>0</v>
      </c>
      <c r="P151" s="11">
        <f t="shared" si="26"/>
        <v>0</v>
      </c>
    </row>
    <row r="152" spans="1:16" x14ac:dyDescent="0.25">
      <c r="A152" s="38"/>
      <c r="B152" s="39"/>
      <c r="C152" s="7">
        <f t="shared" si="20"/>
        <v>0</v>
      </c>
      <c r="D152" s="8">
        <f t="shared" si="29"/>
        <v>0</v>
      </c>
      <c r="E152" s="8">
        <f>IF(A152&gt;Settings!$B$4,Settings!$B$4,A152)</f>
        <v>0</v>
      </c>
      <c r="F152" s="8">
        <f>10^(Settings!$B$1+Settings!$B$2*E152+Settings!$B$3*E152^2)</f>
        <v>0.12732098798529648</v>
      </c>
      <c r="G152" s="9" t="str">
        <f t="shared" si="21"/>
        <v/>
      </c>
      <c r="H152" s="9" t="str">
        <f t="shared" si="27"/>
        <v/>
      </c>
      <c r="I152" s="9" t="str">
        <f t="shared" si="28"/>
        <v/>
      </c>
      <c r="J152" s="10">
        <f t="shared" si="22"/>
        <v>0</v>
      </c>
      <c r="K152" s="58">
        <f t="shared" si="23"/>
        <v>0</v>
      </c>
      <c r="L152" s="11">
        <f>_xlfn.XLOOKUP(K152,Percentiles!A:A,Percentiles!C:C,-999,0)</f>
        <v>-999</v>
      </c>
      <c r="M152" s="11">
        <f>_xlfn.XLOOKUP(K152,Percentiles!A:A,Percentiles!D:D,999,0)</f>
        <v>999</v>
      </c>
      <c r="N152" s="11">
        <f t="shared" si="24"/>
        <v>0</v>
      </c>
      <c r="O152" s="11">
        <f t="shared" si="25"/>
        <v>0</v>
      </c>
      <c r="P152" s="11">
        <f t="shared" si="26"/>
        <v>0</v>
      </c>
    </row>
    <row r="153" spans="1:16" x14ac:dyDescent="0.25">
      <c r="A153" s="38"/>
      <c r="B153" s="39"/>
      <c r="C153" s="7">
        <f t="shared" si="20"/>
        <v>0</v>
      </c>
      <c r="D153" s="8">
        <f t="shared" si="29"/>
        <v>0</v>
      </c>
      <c r="E153" s="8">
        <f>IF(A153&gt;Settings!$B$4,Settings!$B$4,A153)</f>
        <v>0</v>
      </c>
      <c r="F153" s="8">
        <f>10^(Settings!$B$1+Settings!$B$2*E153+Settings!$B$3*E153^2)</f>
        <v>0.12732098798529648</v>
      </c>
      <c r="G153" s="9" t="str">
        <f t="shared" si="21"/>
        <v/>
      </c>
      <c r="H153" s="9" t="str">
        <f t="shared" si="27"/>
        <v/>
      </c>
      <c r="I153" s="9" t="str">
        <f t="shared" si="28"/>
        <v/>
      </c>
      <c r="J153" s="10">
        <f t="shared" si="22"/>
        <v>0</v>
      </c>
      <c r="K153" s="58">
        <f t="shared" si="23"/>
        <v>0</v>
      </c>
      <c r="L153" s="11">
        <f>_xlfn.XLOOKUP(K153,Percentiles!A:A,Percentiles!C:C,-999,0)</f>
        <v>-999</v>
      </c>
      <c r="M153" s="11">
        <f>_xlfn.XLOOKUP(K153,Percentiles!A:A,Percentiles!D:D,999,0)</f>
        <v>999</v>
      </c>
      <c r="N153" s="11">
        <f t="shared" si="24"/>
        <v>0</v>
      </c>
      <c r="O153" s="11">
        <f t="shared" si="25"/>
        <v>0</v>
      </c>
      <c r="P153" s="11">
        <f t="shared" si="26"/>
        <v>0</v>
      </c>
    </row>
    <row r="154" spans="1:16" x14ac:dyDescent="0.25">
      <c r="A154" s="38"/>
      <c r="B154" s="39"/>
      <c r="C154" s="7">
        <f t="shared" si="20"/>
        <v>0</v>
      </c>
      <c r="D154" s="8">
        <f t="shared" si="29"/>
        <v>0</v>
      </c>
      <c r="E154" s="8">
        <f>IF(A154&gt;Settings!$B$4,Settings!$B$4,A154)</f>
        <v>0</v>
      </c>
      <c r="F154" s="8">
        <f>10^(Settings!$B$1+Settings!$B$2*E154+Settings!$B$3*E154^2)</f>
        <v>0.12732098798529648</v>
      </c>
      <c r="G154" s="9" t="str">
        <f t="shared" si="21"/>
        <v/>
      </c>
      <c r="H154" s="9" t="str">
        <f t="shared" si="27"/>
        <v/>
      </c>
      <c r="I154" s="9" t="str">
        <f t="shared" si="28"/>
        <v/>
      </c>
      <c r="J154" s="10">
        <f t="shared" si="22"/>
        <v>0</v>
      </c>
      <c r="K154" s="58">
        <f t="shared" si="23"/>
        <v>0</v>
      </c>
      <c r="L154" s="11">
        <f>_xlfn.XLOOKUP(K154,Percentiles!A:A,Percentiles!C:C,-999,0)</f>
        <v>-999</v>
      </c>
      <c r="M154" s="11">
        <f>_xlfn.XLOOKUP(K154,Percentiles!A:A,Percentiles!D:D,999,0)</f>
        <v>999</v>
      </c>
      <c r="N154" s="11">
        <f t="shared" si="24"/>
        <v>0</v>
      </c>
      <c r="O154" s="11">
        <f t="shared" si="25"/>
        <v>0</v>
      </c>
      <c r="P154" s="11">
        <f t="shared" si="26"/>
        <v>0</v>
      </c>
    </row>
    <row r="155" spans="1:16" x14ac:dyDescent="0.25">
      <c r="A155" s="38"/>
      <c r="B155" s="39"/>
      <c r="C155" s="7">
        <f t="shared" si="20"/>
        <v>0</v>
      </c>
      <c r="D155" s="8">
        <f t="shared" si="29"/>
        <v>0</v>
      </c>
      <c r="E155" s="8">
        <f>IF(A155&gt;Settings!$B$4,Settings!$B$4,A155)</f>
        <v>0</v>
      </c>
      <c r="F155" s="8">
        <f>10^(Settings!$B$1+Settings!$B$2*E155+Settings!$B$3*E155^2)</f>
        <v>0.12732098798529648</v>
      </c>
      <c r="G155" s="9" t="str">
        <f t="shared" si="21"/>
        <v/>
      </c>
      <c r="H155" s="9" t="str">
        <f t="shared" si="27"/>
        <v/>
      </c>
      <c r="I155" s="9" t="str">
        <f t="shared" si="28"/>
        <v/>
      </c>
      <c r="J155" s="10">
        <f t="shared" si="22"/>
        <v>0</v>
      </c>
      <c r="K155" s="58">
        <f t="shared" si="23"/>
        <v>0</v>
      </c>
      <c r="L155" s="11">
        <f>_xlfn.XLOOKUP(K155,Percentiles!A:A,Percentiles!C:C,-999,0)</f>
        <v>-999</v>
      </c>
      <c r="M155" s="11">
        <f>_xlfn.XLOOKUP(K155,Percentiles!A:A,Percentiles!D:D,999,0)</f>
        <v>999</v>
      </c>
      <c r="N155" s="11">
        <f t="shared" si="24"/>
        <v>0</v>
      </c>
      <c r="O155" s="11">
        <f t="shared" si="25"/>
        <v>0</v>
      </c>
      <c r="P155" s="11">
        <f t="shared" si="26"/>
        <v>0</v>
      </c>
    </row>
    <row r="156" spans="1:16" x14ac:dyDescent="0.25">
      <c r="A156" s="38"/>
      <c r="B156" s="39"/>
      <c r="C156" s="7">
        <f t="shared" si="20"/>
        <v>0</v>
      </c>
      <c r="D156" s="8">
        <f t="shared" si="29"/>
        <v>0</v>
      </c>
      <c r="E156" s="8">
        <f>IF(A156&gt;Settings!$B$4,Settings!$B$4,A156)</f>
        <v>0</v>
      </c>
      <c r="F156" s="8">
        <f>10^(Settings!$B$1+Settings!$B$2*E156+Settings!$B$3*E156^2)</f>
        <v>0.12732098798529648</v>
      </c>
      <c r="G156" s="9" t="str">
        <f t="shared" si="21"/>
        <v/>
      </c>
      <c r="H156" s="9" t="str">
        <f t="shared" si="27"/>
        <v/>
      </c>
      <c r="I156" s="9" t="str">
        <f t="shared" si="28"/>
        <v/>
      </c>
      <c r="J156" s="10">
        <f t="shared" si="22"/>
        <v>0</v>
      </c>
      <c r="K156" s="58">
        <f t="shared" si="23"/>
        <v>0</v>
      </c>
      <c r="L156" s="11">
        <f>_xlfn.XLOOKUP(K156,Percentiles!A:A,Percentiles!C:C,-999,0)</f>
        <v>-999</v>
      </c>
      <c r="M156" s="11">
        <f>_xlfn.XLOOKUP(K156,Percentiles!A:A,Percentiles!D:D,999,0)</f>
        <v>999</v>
      </c>
      <c r="N156" s="11">
        <f t="shared" si="24"/>
        <v>0</v>
      </c>
      <c r="O156" s="11">
        <f t="shared" si="25"/>
        <v>0</v>
      </c>
      <c r="P156" s="11">
        <f t="shared" si="26"/>
        <v>0</v>
      </c>
    </row>
    <row r="157" spans="1:16" x14ac:dyDescent="0.25">
      <c r="A157" s="38"/>
      <c r="B157" s="39"/>
      <c r="C157" s="7">
        <f t="shared" si="20"/>
        <v>0</v>
      </c>
      <c r="D157" s="8">
        <f t="shared" si="29"/>
        <v>0</v>
      </c>
      <c r="E157" s="8">
        <f>IF(A157&gt;Settings!$B$4,Settings!$B$4,A157)</f>
        <v>0</v>
      </c>
      <c r="F157" s="8">
        <f>10^(Settings!$B$1+Settings!$B$2*E157+Settings!$B$3*E157^2)</f>
        <v>0.12732098798529648</v>
      </c>
      <c r="G157" s="9" t="str">
        <f t="shared" si="21"/>
        <v/>
      </c>
      <c r="H157" s="9" t="str">
        <f t="shared" si="27"/>
        <v/>
      </c>
      <c r="I157" s="9" t="str">
        <f t="shared" si="28"/>
        <v/>
      </c>
      <c r="J157" s="10">
        <f t="shared" si="22"/>
        <v>0</v>
      </c>
      <c r="K157" s="58">
        <f t="shared" si="23"/>
        <v>0</v>
      </c>
      <c r="L157" s="11">
        <f>_xlfn.XLOOKUP(K157,Percentiles!A:A,Percentiles!C:C,-999,0)</f>
        <v>-999</v>
      </c>
      <c r="M157" s="11">
        <f>_xlfn.XLOOKUP(K157,Percentiles!A:A,Percentiles!D:D,999,0)</f>
        <v>999</v>
      </c>
      <c r="N157" s="11">
        <f t="shared" si="24"/>
        <v>0</v>
      </c>
      <c r="O157" s="11">
        <f t="shared" si="25"/>
        <v>0</v>
      </c>
      <c r="P157" s="11">
        <f t="shared" si="26"/>
        <v>0</v>
      </c>
    </row>
    <row r="158" spans="1:16" x14ac:dyDescent="0.25">
      <c r="A158" s="38"/>
      <c r="B158" s="39"/>
      <c r="C158" s="7">
        <f t="shared" si="20"/>
        <v>0</v>
      </c>
      <c r="D158" s="8">
        <f t="shared" si="29"/>
        <v>0</v>
      </c>
      <c r="E158" s="8">
        <f>IF(A158&gt;Settings!$B$4,Settings!$B$4,A158)</f>
        <v>0</v>
      </c>
      <c r="F158" s="8">
        <f>10^(Settings!$B$1+Settings!$B$2*E158+Settings!$B$3*E158^2)</f>
        <v>0.12732098798529648</v>
      </c>
      <c r="G158" s="9" t="str">
        <f t="shared" si="21"/>
        <v/>
      </c>
      <c r="H158" s="9" t="str">
        <f t="shared" si="27"/>
        <v/>
      </c>
      <c r="I158" s="9" t="str">
        <f t="shared" si="28"/>
        <v/>
      </c>
      <c r="J158" s="10">
        <f t="shared" si="22"/>
        <v>0</v>
      </c>
      <c r="K158" s="58">
        <f t="shared" si="23"/>
        <v>0</v>
      </c>
      <c r="L158" s="11">
        <f>_xlfn.XLOOKUP(K158,Percentiles!A:A,Percentiles!C:C,-999,0)</f>
        <v>-999</v>
      </c>
      <c r="M158" s="11">
        <f>_xlfn.XLOOKUP(K158,Percentiles!A:A,Percentiles!D:D,999,0)</f>
        <v>999</v>
      </c>
      <c r="N158" s="11">
        <f t="shared" si="24"/>
        <v>0</v>
      </c>
      <c r="O158" s="11">
        <f t="shared" si="25"/>
        <v>0</v>
      </c>
      <c r="P158" s="11">
        <f t="shared" si="26"/>
        <v>0</v>
      </c>
    </row>
    <row r="159" spans="1:16" x14ac:dyDescent="0.25">
      <c r="A159" s="38"/>
      <c r="B159" s="39"/>
      <c r="C159" s="7">
        <f t="shared" si="20"/>
        <v>0</v>
      </c>
      <c r="D159" s="8">
        <f t="shared" si="29"/>
        <v>0</v>
      </c>
      <c r="E159" s="8">
        <f>IF(A159&gt;Settings!$B$4,Settings!$B$4,A159)</f>
        <v>0</v>
      </c>
      <c r="F159" s="8">
        <f>10^(Settings!$B$1+Settings!$B$2*E159+Settings!$B$3*E159^2)</f>
        <v>0.12732098798529648</v>
      </c>
      <c r="G159" s="9" t="str">
        <f t="shared" si="21"/>
        <v/>
      </c>
      <c r="H159" s="9" t="str">
        <f t="shared" si="27"/>
        <v/>
      </c>
      <c r="I159" s="9" t="str">
        <f t="shared" si="28"/>
        <v/>
      </c>
      <c r="J159" s="10">
        <f t="shared" si="22"/>
        <v>0</v>
      </c>
      <c r="K159" s="58">
        <f t="shared" si="23"/>
        <v>0</v>
      </c>
      <c r="L159" s="11">
        <f>_xlfn.XLOOKUP(K159,Percentiles!A:A,Percentiles!C:C,-999,0)</f>
        <v>-999</v>
      </c>
      <c r="M159" s="11">
        <f>_xlfn.XLOOKUP(K159,Percentiles!A:A,Percentiles!D:D,999,0)</f>
        <v>999</v>
      </c>
      <c r="N159" s="11">
        <f t="shared" si="24"/>
        <v>0</v>
      </c>
      <c r="O159" s="11">
        <f t="shared" si="25"/>
        <v>0</v>
      </c>
      <c r="P159" s="11">
        <f t="shared" si="26"/>
        <v>0</v>
      </c>
    </row>
    <row r="160" spans="1:16" x14ac:dyDescent="0.25">
      <c r="A160" s="38"/>
      <c r="B160" s="39"/>
      <c r="C160" s="7">
        <f t="shared" si="20"/>
        <v>0</v>
      </c>
      <c r="D160" s="8">
        <f t="shared" si="29"/>
        <v>0</v>
      </c>
      <c r="E160" s="8">
        <f>IF(A160&gt;Settings!$B$4,Settings!$B$4,A160)</f>
        <v>0</v>
      </c>
      <c r="F160" s="8">
        <f>10^(Settings!$B$1+Settings!$B$2*E160+Settings!$B$3*E160^2)</f>
        <v>0.12732098798529648</v>
      </c>
      <c r="G160" s="9" t="str">
        <f t="shared" si="21"/>
        <v/>
      </c>
      <c r="H160" s="9" t="str">
        <f t="shared" si="27"/>
        <v/>
      </c>
      <c r="I160" s="9" t="str">
        <f t="shared" si="28"/>
        <v/>
      </c>
      <c r="J160" s="10">
        <f t="shared" si="22"/>
        <v>0</v>
      </c>
      <c r="K160" s="58">
        <f t="shared" si="23"/>
        <v>0</v>
      </c>
      <c r="L160" s="11">
        <f>_xlfn.XLOOKUP(K160,Percentiles!A:A,Percentiles!C:C,-999,0)</f>
        <v>-999</v>
      </c>
      <c r="M160" s="11">
        <f>_xlfn.XLOOKUP(K160,Percentiles!A:A,Percentiles!D:D,999,0)</f>
        <v>999</v>
      </c>
      <c r="N160" s="11">
        <f t="shared" si="24"/>
        <v>0</v>
      </c>
      <c r="O160" s="11">
        <f t="shared" si="25"/>
        <v>0</v>
      </c>
      <c r="P160" s="11">
        <f t="shared" si="26"/>
        <v>0</v>
      </c>
    </row>
    <row r="161" spans="1:16" x14ac:dyDescent="0.25">
      <c r="A161" s="38"/>
      <c r="B161" s="39"/>
      <c r="C161" s="7">
        <f t="shared" si="20"/>
        <v>0</v>
      </c>
      <c r="D161" s="8">
        <f t="shared" si="29"/>
        <v>0</v>
      </c>
      <c r="E161" s="8">
        <f>IF(A161&gt;Settings!$B$4,Settings!$B$4,A161)</f>
        <v>0</v>
      </c>
      <c r="F161" s="8">
        <f>10^(Settings!$B$1+Settings!$B$2*E161+Settings!$B$3*E161^2)</f>
        <v>0.12732098798529648</v>
      </c>
      <c r="G161" s="9" t="str">
        <f t="shared" si="21"/>
        <v/>
      </c>
      <c r="H161" s="9" t="str">
        <f t="shared" si="27"/>
        <v/>
      </c>
      <c r="I161" s="9" t="str">
        <f t="shared" si="28"/>
        <v/>
      </c>
      <c r="J161" s="10">
        <f t="shared" si="22"/>
        <v>0</v>
      </c>
      <c r="K161" s="58">
        <f t="shared" si="23"/>
        <v>0</v>
      </c>
      <c r="L161" s="11">
        <f>_xlfn.XLOOKUP(K161,Percentiles!A:A,Percentiles!C:C,-999,0)</f>
        <v>-999</v>
      </c>
      <c r="M161" s="11">
        <f>_xlfn.XLOOKUP(K161,Percentiles!A:A,Percentiles!D:D,999,0)</f>
        <v>999</v>
      </c>
      <c r="N161" s="11">
        <f t="shared" si="24"/>
        <v>0</v>
      </c>
      <c r="O161" s="11">
        <f t="shared" si="25"/>
        <v>0</v>
      </c>
      <c r="P161" s="11">
        <f t="shared" si="26"/>
        <v>0</v>
      </c>
    </row>
    <row r="162" spans="1:16" x14ac:dyDescent="0.25">
      <c r="A162" s="38"/>
      <c r="B162" s="39"/>
      <c r="C162" s="7">
        <f t="shared" si="20"/>
        <v>0</v>
      </c>
      <c r="D162" s="8">
        <f t="shared" si="29"/>
        <v>0</v>
      </c>
      <c r="E162" s="8">
        <f>IF(A162&gt;Settings!$B$4,Settings!$B$4,A162)</f>
        <v>0</v>
      </c>
      <c r="F162" s="8">
        <f>10^(Settings!$B$1+Settings!$B$2*E162+Settings!$B$3*E162^2)</f>
        <v>0.12732098798529648</v>
      </c>
      <c r="G162" s="9" t="str">
        <f t="shared" si="21"/>
        <v/>
      </c>
      <c r="H162" s="9" t="str">
        <f t="shared" si="27"/>
        <v/>
      </c>
      <c r="I162" s="9" t="str">
        <f t="shared" si="28"/>
        <v/>
      </c>
      <c r="J162" s="10">
        <f t="shared" si="22"/>
        <v>0</v>
      </c>
      <c r="K162" s="58">
        <f t="shared" si="23"/>
        <v>0</v>
      </c>
      <c r="L162" s="11">
        <f>_xlfn.XLOOKUP(K162,Percentiles!A:A,Percentiles!C:C,-999,0)</f>
        <v>-999</v>
      </c>
      <c r="M162" s="11">
        <f>_xlfn.XLOOKUP(K162,Percentiles!A:A,Percentiles!D:D,999,0)</f>
        <v>999</v>
      </c>
      <c r="N162" s="11">
        <f t="shared" si="24"/>
        <v>0</v>
      </c>
      <c r="O162" s="11">
        <f t="shared" si="25"/>
        <v>0</v>
      </c>
      <c r="P162" s="11">
        <f t="shared" si="26"/>
        <v>0</v>
      </c>
    </row>
    <row r="163" spans="1:16" x14ac:dyDescent="0.25">
      <c r="A163" s="38"/>
      <c r="B163" s="39"/>
      <c r="C163" s="7">
        <f t="shared" si="20"/>
        <v>0</v>
      </c>
      <c r="D163" s="8">
        <f t="shared" si="29"/>
        <v>0</v>
      </c>
      <c r="E163" s="8">
        <f>IF(A163&gt;Settings!$B$4,Settings!$B$4,A163)</f>
        <v>0</v>
      </c>
      <c r="F163" s="8">
        <f>10^(Settings!$B$1+Settings!$B$2*E163+Settings!$B$3*E163^2)</f>
        <v>0.12732098798529648</v>
      </c>
      <c r="G163" s="9" t="str">
        <f t="shared" si="21"/>
        <v/>
      </c>
      <c r="H163" s="9" t="str">
        <f t="shared" si="27"/>
        <v/>
      </c>
      <c r="I163" s="9" t="str">
        <f t="shared" si="28"/>
        <v/>
      </c>
      <c r="J163" s="10">
        <f t="shared" si="22"/>
        <v>0</v>
      </c>
      <c r="K163" s="58">
        <f t="shared" si="23"/>
        <v>0</v>
      </c>
      <c r="L163" s="11">
        <f>_xlfn.XLOOKUP(K163,Percentiles!A:A,Percentiles!C:C,-999,0)</f>
        <v>-999</v>
      </c>
      <c r="M163" s="11">
        <f>_xlfn.XLOOKUP(K163,Percentiles!A:A,Percentiles!D:D,999,0)</f>
        <v>999</v>
      </c>
      <c r="N163" s="11">
        <f t="shared" si="24"/>
        <v>0</v>
      </c>
      <c r="O163" s="11">
        <f t="shared" si="25"/>
        <v>0</v>
      </c>
      <c r="P163" s="11">
        <f t="shared" si="26"/>
        <v>0</v>
      </c>
    </row>
    <row r="164" spans="1:16" x14ac:dyDescent="0.25">
      <c r="A164" s="38"/>
      <c r="B164" s="39"/>
      <c r="C164" s="7">
        <f t="shared" si="20"/>
        <v>0</v>
      </c>
      <c r="D164" s="8">
        <f t="shared" si="29"/>
        <v>0</v>
      </c>
      <c r="E164" s="8">
        <f>IF(A164&gt;Settings!$B$4,Settings!$B$4,A164)</f>
        <v>0</v>
      </c>
      <c r="F164" s="8">
        <f>10^(Settings!$B$1+Settings!$B$2*E164+Settings!$B$3*E164^2)</f>
        <v>0.12732098798529648</v>
      </c>
      <c r="G164" s="9" t="str">
        <f t="shared" si="21"/>
        <v/>
      </c>
      <c r="H164" s="9" t="str">
        <f t="shared" si="27"/>
        <v/>
      </c>
      <c r="I164" s="9" t="str">
        <f t="shared" si="28"/>
        <v/>
      </c>
      <c r="J164" s="10">
        <f t="shared" si="22"/>
        <v>0</v>
      </c>
      <c r="K164" s="58">
        <f t="shared" si="23"/>
        <v>0</v>
      </c>
      <c r="L164" s="11">
        <f>_xlfn.XLOOKUP(K164,Percentiles!A:A,Percentiles!C:C,-999,0)</f>
        <v>-999</v>
      </c>
      <c r="M164" s="11">
        <f>_xlfn.XLOOKUP(K164,Percentiles!A:A,Percentiles!D:D,999,0)</f>
        <v>999</v>
      </c>
      <c r="N164" s="11">
        <f t="shared" si="24"/>
        <v>0</v>
      </c>
      <c r="O164" s="11">
        <f t="shared" si="25"/>
        <v>0</v>
      </c>
      <c r="P164" s="11">
        <f t="shared" si="26"/>
        <v>0</v>
      </c>
    </row>
    <row r="165" spans="1:16" x14ac:dyDescent="0.25">
      <c r="A165" s="38"/>
      <c r="B165" s="39"/>
      <c r="C165" s="7">
        <f t="shared" si="20"/>
        <v>0</v>
      </c>
      <c r="D165" s="8">
        <f t="shared" si="29"/>
        <v>0</v>
      </c>
      <c r="E165" s="8">
        <f>IF(A165&gt;Settings!$B$4,Settings!$B$4,A165)</f>
        <v>0</v>
      </c>
      <c r="F165" s="8">
        <f>10^(Settings!$B$1+Settings!$B$2*E165+Settings!$B$3*E165^2)</f>
        <v>0.12732098798529648</v>
      </c>
      <c r="G165" s="9" t="str">
        <f t="shared" si="21"/>
        <v/>
      </c>
      <c r="H165" s="9" t="str">
        <f t="shared" si="27"/>
        <v/>
      </c>
      <c r="I165" s="9" t="str">
        <f t="shared" si="28"/>
        <v/>
      </c>
      <c r="J165" s="10">
        <f t="shared" si="22"/>
        <v>0</v>
      </c>
      <c r="K165" s="58">
        <f t="shared" si="23"/>
        <v>0</v>
      </c>
      <c r="L165" s="11">
        <f>_xlfn.XLOOKUP(K165,Percentiles!A:A,Percentiles!C:C,-999,0)</f>
        <v>-999</v>
      </c>
      <c r="M165" s="11">
        <f>_xlfn.XLOOKUP(K165,Percentiles!A:A,Percentiles!D:D,999,0)</f>
        <v>999</v>
      </c>
      <c r="N165" s="11">
        <f t="shared" si="24"/>
        <v>0</v>
      </c>
      <c r="O165" s="11">
        <f t="shared" si="25"/>
        <v>0</v>
      </c>
      <c r="P165" s="11">
        <f t="shared" si="26"/>
        <v>0</v>
      </c>
    </row>
    <row r="166" spans="1:16" x14ac:dyDescent="0.25">
      <c r="A166" s="38"/>
      <c r="B166" s="39"/>
      <c r="C166" s="7">
        <f t="shared" si="20"/>
        <v>0</v>
      </c>
      <c r="D166" s="8">
        <f t="shared" si="29"/>
        <v>0</v>
      </c>
      <c r="E166" s="8">
        <f>IF(A166&gt;Settings!$B$4,Settings!$B$4,A166)</f>
        <v>0</v>
      </c>
      <c r="F166" s="8">
        <f>10^(Settings!$B$1+Settings!$B$2*E166+Settings!$B$3*E166^2)</f>
        <v>0.12732098798529648</v>
      </c>
      <c r="G166" s="9" t="str">
        <f t="shared" si="21"/>
        <v/>
      </c>
      <c r="H166" s="9" t="str">
        <f t="shared" si="27"/>
        <v/>
      </c>
      <c r="I166" s="9" t="str">
        <f t="shared" si="28"/>
        <v/>
      </c>
      <c r="J166" s="10">
        <f t="shared" si="22"/>
        <v>0</v>
      </c>
      <c r="K166" s="58">
        <f t="shared" si="23"/>
        <v>0</v>
      </c>
      <c r="L166" s="11">
        <f>_xlfn.XLOOKUP(K166,Percentiles!A:A,Percentiles!C:C,-999,0)</f>
        <v>-999</v>
      </c>
      <c r="M166" s="11">
        <f>_xlfn.XLOOKUP(K166,Percentiles!A:A,Percentiles!D:D,999,0)</f>
        <v>999</v>
      </c>
      <c r="N166" s="11">
        <f t="shared" si="24"/>
        <v>0</v>
      </c>
      <c r="O166" s="11">
        <f t="shared" si="25"/>
        <v>0</v>
      </c>
      <c r="P166" s="11">
        <f t="shared" si="26"/>
        <v>0</v>
      </c>
    </row>
    <row r="167" spans="1:16" x14ac:dyDescent="0.25">
      <c r="A167" s="38"/>
      <c r="B167" s="39"/>
      <c r="C167" s="7">
        <f t="shared" si="20"/>
        <v>0</v>
      </c>
      <c r="D167" s="8">
        <f t="shared" si="29"/>
        <v>0</v>
      </c>
      <c r="E167" s="8">
        <f>IF(A167&gt;Settings!$B$4,Settings!$B$4,A167)</f>
        <v>0</v>
      </c>
      <c r="F167" s="8">
        <f>10^(Settings!$B$1+Settings!$B$2*E167+Settings!$B$3*E167^2)</f>
        <v>0.12732098798529648</v>
      </c>
      <c r="G167" s="9" t="str">
        <f t="shared" si="21"/>
        <v/>
      </c>
      <c r="H167" s="9" t="str">
        <f t="shared" si="27"/>
        <v/>
      </c>
      <c r="I167" s="9" t="str">
        <f t="shared" si="28"/>
        <v/>
      </c>
      <c r="J167" s="10">
        <f t="shared" si="22"/>
        <v>0</v>
      </c>
      <c r="K167" s="58">
        <f t="shared" si="23"/>
        <v>0</v>
      </c>
      <c r="L167" s="11">
        <f>_xlfn.XLOOKUP(K167,Percentiles!A:A,Percentiles!C:C,-999,0)</f>
        <v>-999</v>
      </c>
      <c r="M167" s="11">
        <f>_xlfn.XLOOKUP(K167,Percentiles!A:A,Percentiles!D:D,999,0)</f>
        <v>999</v>
      </c>
      <c r="N167" s="11">
        <f t="shared" si="24"/>
        <v>0</v>
      </c>
      <c r="O167" s="11">
        <f t="shared" si="25"/>
        <v>0</v>
      </c>
      <c r="P167" s="11">
        <f t="shared" si="26"/>
        <v>0</v>
      </c>
    </row>
    <row r="168" spans="1:16" x14ac:dyDescent="0.25">
      <c r="A168" s="38"/>
      <c r="B168" s="39"/>
      <c r="C168" s="7">
        <f t="shared" si="20"/>
        <v>0</v>
      </c>
      <c r="D168" s="8">
        <f t="shared" si="29"/>
        <v>0</v>
      </c>
      <c r="E168" s="8">
        <f>IF(A168&gt;Settings!$B$4,Settings!$B$4,A168)</f>
        <v>0</v>
      </c>
      <c r="F168" s="8">
        <f>10^(Settings!$B$1+Settings!$B$2*E168+Settings!$B$3*E168^2)</f>
        <v>0.12732098798529648</v>
      </c>
      <c r="G168" s="9" t="str">
        <f t="shared" si="21"/>
        <v/>
      </c>
      <c r="H168" s="9" t="str">
        <f t="shared" si="27"/>
        <v/>
      </c>
      <c r="I168" s="9" t="str">
        <f t="shared" si="28"/>
        <v/>
      </c>
      <c r="J168" s="10">
        <f t="shared" si="22"/>
        <v>0</v>
      </c>
      <c r="K168" s="58">
        <f t="shared" si="23"/>
        <v>0</v>
      </c>
      <c r="L168" s="11">
        <f>_xlfn.XLOOKUP(K168,Percentiles!A:A,Percentiles!C:C,-999,0)</f>
        <v>-999</v>
      </c>
      <c r="M168" s="11">
        <f>_xlfn.XLOOKUP(K168,Percentiles!A:A,Percentiles!D:D,999,0)</f>
        <v>999</v>
      </c>
      <c r="N168" s="11">
        <f t="shared" si="24"/>
        <v>0</v>
      </c>
      <c r="O168" s="11">
        <f t="shared" si="25"/>
        <v>0</v>
      </c>
      <c r="P168" s="11">
        <f t="shared" si="26"/>
        <v>0</v>
      </c>
    </row>
    <row r="169" spans="1:16" x14ac:dyDescent="0.25">
      <c r="A169" s="38"/>
      <c r="B169" s="39"/>
      <c r="C169" s="7">
        <f t="shared" si="20"/>
        <v>0</v>
      </c>
      <c r="D169" s="8">
        <f t="shared" si="29"/>
        <v>0</v>
      </c>
      <c r="E169" s="8">
        <f>IF(A169&gt;Settings!$B$4,Settings!$B$4,A169)</f>
        <v>0</v>
      </c>
      <c r="F169" s="8">
        <f>10^(Settings!$B$1+Settings!$B$2*E169+Settings!$B$3*E169^2)</f>
        <v>0.12732098798529648</v>
      </c>
      <c r="G169" s="9" t="str">
        <f t="shared" si="21"/>
        <v/>
      </c>
      <c r="H169" s="9" t="str">
        <f t="shared" si="27"/>
        <v/>
      </c>
      <c r="I169" s="9" t="str">
        <f t="shared" si="28"/>
        <v/>
      </c>
      <c r="J169" s="10">
        <f t="shared" si="22"/>
        <v>0</v>
      </c>
      <c r="K169" s="58">
        <f t="shared" si="23"/>
        <v>0</v>
      </c>
      <c r="L169" s="11">
        <f>_xlfn.XLOOKUP(K169,Percentiles!A:A,Percentiles!C:C,-999,0)</f>
        <v>-999</v>
      </c>
      <c r="M169" s="11">
        <f>_xlfn.XLOOKUP(K169,Percentiles!A:A,Percentiles!D:D,999,0)</f>
        <v>999</v>
      </c>
      <c r="N169" s="11">
        <f t="shared" si="24"/>
        <v>0</v>
      </c>
      <c r="O169" s="11">
        <f t="shared" si="25"/>
        <v>0</v>
      </c>
      <c r="P169" s="11">
        <f t="shared" si="26"/>
        <v>0</v>
      </c>
    </row>
    <row r="170" spans="1:16" x14ac:dyDescent="0.25">
      <c r="A170" s="38"/>
      <c r="B170" s="39"/>
      <c r="C170" s="7">
        <f t="shared" si="20"/>
        <v>0</v>
      </c>
      <c r="D170" s="8">
        <f t="shared" si="29"/>
        <v>0</v>
      </c>
      <c r="E170" s="8">
        <f>IF(A170&gt;Settings!$B$4,Settings!$B$4,A170)</f>
        <v>0</v>
      </c>
      <c r="F170" s="8">
        <f>10^(Settings!$B$1+Settings!$B$2*E170+Settings!$B$3*E170^2)</f>
        <v>0.12732098798529648</v>
      </c>
      <c r="G170" s="9" t="str">
        <f t="shared" si="21"/>
        <v/>
      </c>
      <c r="H170" s="9" t="str">
        <f t="shared" si="27"/>
        <v/>
      </c>
      <c r="I170" s="9" t="str">
        <f t="shared" si="28"/>
        <v/>
      </c>
      <c r="J170" s="10">
        <f t="shared" si="22"/>
        <v>0</v>
      </c>
      <c r="K170" s="58">
        <f t="shared" si="23"/>
        <v>0</v>
      </c>
      <c r="L170" s="11">
        <f>_xlfn.XLOOKUP(K170,Percentiles!A:A,Percentiles!C:C,-999,0)</f>
        <v>-999</v>
      </c>
      <c r="M170" s="11">
        <f>_xlfn.XLOOKUP(K170,Percentiles!A:A,Percentiles!D:D,999,0)</f>
        <v>999</v>
      </c>
      <c r="N170" s="11">
        <f t="shared" si="24"/>
        <v>0</v>
      </c>
      <c r="O170" s="11">
        <f t="shared" si="25"/>
        <v>0</v>
      </c>
      <c r="P170" s="11">
        <f t="shared" si="26"/>
        <v>0</v>
      </c>
    </row>
    <row r="171" spans="1:16" x14ac:dyDescent="0.25">
      <c r="A171" s="38"/>
      <c r="B171" s="39"/>
      <c r="C171" s="7">
        <f t="shared" si="20"/>
        <v>0</v>
      </c>
      <c r="D171" s="8">
        <f t="shared" si="29"/>
        <v>0</v>
      </c>
      <c r="E171" s="8">
        <f>IF(A171&gt;Settings!$B$4,Settings!$B$4,A171)</f>
        <v>0</v>
      </c>
      <c r="F171" s="8">
        <f>10^(Settings!$B$1+Settings!$B$2*E171+Settings!$B$3*E171^2)</f>
        <v>0.12732098798529648</v>
      </c>
      <c r="G171" s="9" t="str">
        <f t="shared" si="21"/>
        <v/>
      </c>
      <c r="H171" s="9" t="str">
        <f t="shared" si="27"/>
        <v/>
      </c>
      <c r="I171" s="9" t="str">
        <f t="shared" si="28"/>
        <v/>
      </c>
      <c r="J171" s="10">
        <f t="shared" si="22"/>
        <v>0</v>
      </c>
      <c r="K171" s="58">
        <f t="shared" si="23"/>
        <v>0</v>
      </c>
      <c r="L171" s="11">
        <f>_xlfn.XLOOKUP(K171,Percentiles!A:A,Percentiles!C:C,-999,0)</f>
        <v>-999</v>
      </c>
      <c r="M171" s="11">
        <f>_xlfn.XLOOKUP(K171,Percentiles!A:A,Percentiles!D:D,999,0)</f>
        <v>999</v>
      </c>
      <c r="N171" s="11">
        <f t="shared" si="24"/>
        <v>0</v>
      </c>
      <c r="O171" s="11">
        <f t="shared" si="25"/>
        <v>0</v>
      </c>
      <c r="P171" s="11">
        <f t="shared" si="26"/>
        <v>0</v>
      </c>
    </row>
    <row r="172" spans="1:16" x14ac:dyDescent="0.25">
      <c r="A172" s="38"/>
      <c r="B172" s="39"/>
      <c r="C172" s="7">
        <f t="shared" si="20"/>
        <v>0</v>
      </c>
      <c r="D172" s="8">
        <f t="shared" si="29"/>
        <v>0</v>
      </c>
      <c r="E172" s="8">
        <f>IF(A172&gt;Settings!$B$4,Settings!$B$4,A172)</f>
        <v>0</v>
      </c>
      <c r="F172" s="8">
        <f>10^(Settings!$B$1+Settings!$B$2*E172+Settings!$B$3*E172^2)</f>
        <v>0.12732098798529648</v>
      </c>
      <c r="G172" s="9" t="str">
        <f t="shared" si="21"/>
        <v/>
      </c>
      <c r="H172" s="9" t="str">
        <f t="shared" si="27"/>
        <v/>
      </c>
      <c r="I172" s="9" t="str">
        <f t="shared" si="28"/>
        <v/>
      </c>
      <c r="J172" s="10">
        <f t="shared" si="22"/>
        <v>0</v>
      </c>
      <c r="K172" s="58">
        <f t="shared" si="23"/>
        <v>0</v>
      </c>
      <c r="L172" s="11">
        <f>_xlfn.XLOOKUP(K172,Percentiles!A:A,Percentiles!C:C,-999,0)</f>
        <v>-999</v>
      </c>
      <c r="M172" s="11">
        <f>_xlfn.XLOOKUP(K172,Percentiles!A:A,Percentiles!D:D,999,0)</f>
        <v>999</v>
      </c>
      <c r="N172" s="11">
        <f t="shared" si="24"/>
        <v>0</v>
      </c>
      <c r="O172" s="11">
        <f t="shared" si="25"/>
        <v>0</v>
      </c>
      <c r="P172" s="11">
        <f t="shared" si="26"/>
        <v>0</v>
      </c>
    </row>
    <row r="173" spans="1:16" x14ac:dyDescent="0.25">
      <c r="A173" s="38"/>
      <c r="B173" s="39"/>
      <c r="C173" s="7">
        <f t="shared" si="20"/>
        <v>0</v>
      </c>
      <c r="D173" s="8">
        <f t="shared" si="29"/>
        <v>0</v>
      </c>
      <c r="E173" s="8">
        <f>IF(A173&gt;Settings!$B$4,Settings!$B$4,A173)</f>
        <v>0</v>
      </c>
      <c r="F173" s="8">
        <f>10^(Settings!$B$1+Settings!$B$2*E173+Settings!$B$3*E173^2)</f>
        <v>0.12732098798529648</v>
      </c>
      <c r="G173" s="9" t="str">
        <f t="shared" si="21"/>
        <v/>
      </c>
      <c r="H173" s="9" t="str">
        <f t="shared" si="27"/>
        <v/>
      </c>
      <c r="I173" s="9" t="str">
        <f t="shared" si="28"/>
        <v/>
      </c>
      <c r="J173" s="10">
        <f t="shared" si="22"/>
        <v>0</v>
      </c>
      <c r="K173" s="58">
        <f t="shared" si="23"/>
        <v>0</v>
      </c>
      <c r="L173" s="11">
        <f>_xlfn.XLOOKUP(K173,Percentiles!A:A,Percentiles!C:C,-999,0)</f>
        <v>-999</v>
      </c>
      <c r="M173" s="11">
        <f>_xlfn.XLOOKUP(K173,Percentiles!A:A,Percentiles!D:D,999,0)</f>
        <v>999</v>
      </c>
      <c r="N173" s="11">
        <f t="shared" si="24"/>
        <v>0</v>
      </c>
      <c r="O173" s="11">
        <f t="shared" si="25"/>
        <v>0</v>
      </c>
      <c r="P173" s="11">
        <f t="shared" si="26"/>
        <v>0</v>
      </c>
    </row>
    <row r="174" spans="1:16" x14ac:dyDescent="0.25">
      <c r="A174" s="38"/>
      <c r="B174" s="39"/>
      <c r="C174" s="7">
        <f t="shared" si="20"/>
        <v>0</v>
      </c>
      <c r="D174" s="8">
        <f t="shared" si="29"/>
        <v>0</v>
      </c>
      <c r="E174" s="8">
        <f>IF(A174&gt;Settings!$B$4,Settings!$B$4,A174)</f>
        <v>0</v>
      </c>
      <c r="F174" s="8">
        <f>10^(Settings!$B$1+Settings!$B$2*E174+Settings!$B$3*E174^2)</f>
        <v>0.12732098798529648</v>
      </c>
      <c r="G174" s="9" t="str">
        <f t="shared" si="21"/>
        <v/>
      </c>
      <c r="H174" s="9" t="str">
        <f t="shared" si="27"/>
        <v/>
      </c>
      <c r="I174" s="9" t="str">
        <f t="shared" si="28"/>
        <v/>
      </c>
      <c r="J174" s="10">
        <f t="shared" si="22"/>
        <v>0</v>
      </c>
      <c r="K174" s="58">
        <f t="shared" si="23"/>
        <v>0</v>
      </c>
      <c r="L174" s="11">
        <f>_xlfn.XLOOKUP(K174,Percentiles!A:A,Percentiles!C:C,-999,0)</f>
        <v>-999</v>
      </c>
      <c r="M174" s="11">
        <f>_xlfn.XLOOKUP(K174,Percentiles!A:A,Percentiles!D:D,999,0)</f>
        <v>999</v>
      </c>
      <c r="N174" s="11">
        <f t="shared" si="24"/>
        <v>0</v>
      </c>
      <c r="O174" s="11">
        <f t="shared" si="25"/>
        <v>0</v>
      </c>
      <c r="P174" s="11">
        <f t="shared" si="26"/>
        <v>0</v>
      </c>
    </row>
    <row r="175" spans="1:16" x14ac:dyDescent="0.25">
      <c r="A175" s="38"/>
      <c r="B175" s="39"/>
      <c r="C175" s="7">
        <f t="shared" si="20"/>
        <v>0</v>
      </c>
      <c r="D175" s="8">
        <f t="shared" si="29"/>
        <v>0</v>
      </c>
      <c r="E175" s="8">
        <f>IF(A175&gt;Settings!$B$4,Settings!$B$4,A175)</f>
        <v>0</v>
      </c>
      <c r="F175" s="8">
        <f>10^(Settings!$B$1+Settings!$B$2*E175+Settings!$B$3*E175^2)</f>
        <v>0.12732098798529648</v>
      </c>
      <c r="G175" s="9" t="str">
        <f t="shared" si="21"/>
        <v/>
      </c>
      <c r="H175" s="9" t="str">
        <f t="shared" si="27"/>
        <v/>
      </c>
      <c r="I175" s="9" t="str">
        <f t="shared" si="28"/>
        <v/>
      </c>
      <c r="J175" s="10">
        <f t="shared" si="22"/>
        <v>0</v>
      </c>
      <c r="K175" s="58">
        <f t="shared" si="23"/>
        <v>0</v>
      </c>
      <c r="L175" s="11">
        <f>_xlfn.XLOOKUP(K175,Percentiles!A:A,Percentiles!C:C,-999,0)</f>
        <v>-999</v>
      </c>
      <c r="M175" s="11">
        <f>_xlfn.XLOOKUP(K175,Percentiles!A:A,Percentiles!D:D,999,0)</f>
        <v>999</v>
      </c>
      <c r="N175" s="11">
        <f t="shared" si="24"/>
        <v>0</v>
      </c>
      <c r="O175" s="11">
        <f t="shared" si="25"/>
        <v>0</v>
      </c>
      <c r="P175" s="11">
        <f t="shared" si="26"/>
        <v>0</v>
      </c>
    </row>
    <row r="176" spans="1:16" x14ac:dyDescent="0.25">
      <c r="A176" s="38"/>
      <c r="B176" s="39"/>
      <c r="C176" s="7">
        <f t="shared" si="20"/>
        <v>0</v>
      </c>
      <c r="D176" s="8">
        <f t="shared" si="29"/>
        <v>0</v>
      </c>
      <c r="E176" s="8">
        <f>IF(A176&gt;Settings!$B$4,Settings!$B$4,A176)</f>
        <v>0</v>
      </c>
      <c r="F176" s="8">
        <f>10^(Settings!$B$1+Settings!$B$2*E176+Settings!$B$3*E176^2)</f>
        <v>0.12732098798529648</v>
      </c>
      <c r="G176" s="9" t="str">
        <f t="shared" si="21"/>
        <v/>
      </c>
      <c r="H176" s="9" t="str">
        <f t="shared" si="27"/>
        <v/>
      </c>
      <c r="I176" s="9" t="str">
        <f t="shared" si="28"/>
        <v/>
      </c>
      <c r="J176" s="10">
        <f t="shared" si="22"/>
        <v>0</v>
      </c>
      <c r="K176" s="58">
        <f t="shared" si="23"/>
        <v>0</v>
      </c>
      <c r="L176" s="11">
        <f>_xlfn.XLOOKUP(K176,Percentiles!A:A,Percentiles!C:C,-999,0)</f>
        <v>-999</v>
      </c>
      <c r="M176" s="11">
        <f>_xlfn.XLOOKUP(K176,Percentiles!A:A,Percentiles!D:D,999,0)</f>
        <v>999</v>
      </c>
      <c r="N176" s="11">
        <f t="shared" si="24"/>
        <v>0</v>
      </c>
      <c r="O176" s="11">
        <f t="shared" si="25"/>
        <v>0</v>
      </c>
      <c r="P176" s="11">
        <f t="shared" si="26"/>
        <v>0</v>
      </c>
    </row>
    <row r="177" spans="1:16" x14ac:dyDescent="0.25">
      <c r="A177" s="38"/>
      <c r="B177" s="39"/>
      <c r="C177" s="7">
        <f t="shared" si="20"/>
        <v>0</v>
      </c>
      <c r="D177" s="8">
        <f t="shared" si="29"/>
        <v>0</v>
      </c>
      <c r="E177" s="8">
        <f>IF(A177&gt;Settings!$B$4,Settings!$B$4,A177)</f>
        <v>0</v>
      </c>
      <c r="F177" s="8">
        <f>10^(Settings!$B$1+Settings!$B$2*E177+Settings!$B$3*E177^2)</f>
        <v>0.12732098798529648</v>
      </c>
      <c r="G177" s="9" t="str">
        <f t="shared" si="21"/>
        <v/>
      </c>
      <c r="H177" s="9" t="str">
        <f t="shared" si="27"/>
        <v/>
      </c>
      <c r="I177" s="9" t="str">
        <f t="shared" si="28"/>
        <v/>
      </c>
      <c r="J177" s="10">
        <f t="shared" si="22"/>
        <v>0</v>
      </c>
      <c r="K177" s="58">
        <f t="shared" si="23"/>
        <v>0</v>
      </c>
      <c r="L177" s="11">
        <f>_xlfn.XLOOKUP(K177,Percentiles!A:A,Percentiles!C:C,-999,0)</f>
        <v>-999</v>
      </c>
      <c r="M177" s="11">
        <f>_xlfn.XLOOKUP(K177,Percentiles!A:A,Percentiles!D:D,999,0)</f>
        <v>999</v>
      </c>
      <c r="N177" s="11">
        <f t="shared" si="24"/>
        <v>0</v>
      </c>
      <c r="O177" s="11">
        <f t="shared" si="25"/>
        <v>0</v>
      </c>
      <c r="P177" s="11">
        <f t="shared" si="26"/>
        <v>0</v>
      </c>
    </row>
    <row r="178" spans="1:16" x14ac:dyDescent="0.25">
      <c r="A178" s="38"/>
      <c r="B178" s="39"/>
      <c r="C178" s="7">
        <f t="shared" si="20"/>
        <v>0</v>
      </c>
      <c r="D178" s="8">
        <f t="shared" si="29"/>
        <v>0</v>
      </c>
      <c r="E178" s="8">
        <f>IF(A178&gt;Settings!$B$4,Settings!$B$4,A178)</f>
        <v>0</v>
      </c>
      <c r="F178" s="8">
        <f>10^(Settings!$B$1+Settings!$B$2*E178+Settings!$B$3*E178^2)</f>
        <v>0.12732098798529648</v>
      </c>
      <c r="G178" s="9" t="str">
        <f t="shared" si="21"/>
        <v/>
      </c>
      <c r="H178" s="9" t="str">
        <f t="shared" si="27"/>
        <v/>
      </c>
      <c r="I178" s="9" t="str">
        <f t="shared" si="28"/>
        <v/>
      </c>
      <c r="J178" s="10">
        <f t="shared" si="22"/>
        <v>0</v>
      </c>
      <c r="K178" s="58">
        <f t="shared" si="23"/>
        <v>0</v>
      </c>
      <c r="L178" s="11">
        <f>_xlfn.XLOOKUP(K178,Percentiles!A:A,Percentiles!C:C,-999,0)</f>
        <v>-999</v>
      </c>
      <c r="M178" s="11">
        <f>_xlfn.XLOOKUP(K178,Percentiles!A:A,Percentiles!D:D,999,0)</f>
        <v>999</v>
      </c>
      <c r="N178" s="11">
        <f t="shared" si="24"/>
        <v>0</v>
      </c>
      <c r="O178" s="11">
        <f t="shared" si="25"/>
        <v>0</v>
      </c>
      <c r="P178" s="11">
        <f t="shared" si="26"/>
        <v>0</v>
      </c>
    </row>
    <row r="179" spans="1:16" x14ac:dyDescent="0.25">
      <c r="A179" s="38"/>
      <c r="B179" s="39"/>
      <c r="C179" s="7">
        <f t="shared" si="20"/>
        <v>0</v>
      </c>
      <c r="D179" s="8">
        <f t="shared" si="29"/>
        <v>0</v>
      </c>
      <c r="E179" s="8">
        <f>IF(A179&gt;Settings!$B$4,Settings!$B$4,A179)</f>
        <v>0</v>
      </c>
      <c r="F179" s="8">
        <f>10^(Settings!$B$1+Settings!$B$2*E179+Settings!$B$3*E179^2)</f>
        <v>0.12732098798529648</v>
      </c>
      <c r="G179" s="9" t="str">
        <f t="shared" si="21"/>
        <v/>
      </c>
      <c r="H179" s="9" t="str">
        <f t="shared" si="27"/>
        <v/>
      </c>
      <c r="I179" s="9" t="str">
        <f t="shared" si="28"/>
        <v/>
      </c>
      <c r="J179" s="10">
        <f t="shared" si="22"/>
        <v>0</v>
      </c>
      <c r="K179" s="58">
        <f t="shared" si="23"/>
        <v>0</v>
      </c>
      <c r="L179" s="11">
        <f>_xlfn.XLOOKUP(K179,Percentiles!A:A,Percentiles!C:C,-999,0)</f>
        <v>-999</v>
      </c>
      <c r="M179" s="11">
        <f>_xlfn.XLOOKUP(K179,Percentiles!A:A,Percentiles!D:D,999,0)</f>
        <v>999</v>
      </c>
      <c r="N179" s="11">
        <f t="shared" si="24"/>
        <v>0</v>
      </c>
      <c r="O179" s="11">
        <f t="shared" si="25"/>
        <v>0</v>
      </c>
      <c r="P179" s="11">
        <f t="shared" si="26"/>
        <v>0</v>
      </c>
    </row>
    <row r="180" spans="1:16" x14ac:dyDescent="0.25">
      <c r="A180" s="38"/>
      <c r="B180" s="39"/>
      <c r="C180" s="7">
        <f t="shared" si="20"/>
        <v>0</v>
      </c>
      <c r="D180" s="8">
        <f t="shared" si="29"/>
        <v>0</v>
      </c>
      <c r="E180" s="8">
        <f>IF(A180&gt;Settings!$B$4,Settings!$B$4,A180)</f>
        <v>0</v>
      </c>
      <c r="F180" s="8">
        <f>10^(Settings!$B$1+Settings!$B$2*E180+Settings!$B$3*E180^2)</f>
        <v>0.12732098798529648</v>
      </c>
      <c r="G180" s="9" t="str">
        <f t="shared" si="21"/>
        <v/>
      </c>
      <c r="H180" s="9" t="str">
        <f t="shared" si="27"/>
        <v/>
      </c>
      <c r="I180" s="9" t="str">
        <f t="shared" si="28"/>
        <v/>
      </c>
      <c r="J180" s="10">
        <f t="shared" si="22"/>
        <v>0</v>
      </c>
      <c r="K180" s="58">
        <f t="shared" si="23"/>
        <v>0</v>
      </c>
      <c r="L180" s="11">
        <f>_xlfn.XLOOKUP(K180,Percentiles!A:A,Percentiles!C:C,-999,0)</f>
        <v>-999</v>
      </c>
      <c r="M180" s="11">
        <f>_xlfn.XLOOKUP(K180,Percentiles!A:A,Percentiles!D:D,999,0)</f>
        <v>999</v>
      </c>
      <c r="N180" s="11">
        <f t="shared" si="24"/>
        <v>0</v>
      </c>
      <c r="O180" s="11">
        <f t="shared" si="25"/>
        <v>0</v>
      </c>
      <c r="P180" s="11">
        <f t="shared" si="26"/>
        <v>0</v>
      </c>
    </row>
    <row r="181" spans="1:16" x14ac:dyDescent="0.25">
      <c r="A181" s="38"/>
      <c r="B181" s="39"/>
      <c r="C181" s="7">
        <f t="shared" si="20"/>
        <v>0</v>
      </c>
      <c r="D181" s="8">
        <f t="shared" si="29"/>
        <v>0</v>
      </c>
      <c r="E181" s="8">
        <f>IF(A181&gt;Settings!$B$4,Settings!$B$4,A181)</f>
        <v>0</v>
      </c>
      <c r="F181" s="8">
        <f>10^(Settings!$B$1+Settings!$B$2*E181+Settings!$B$3*E181^2)</f>
        <v>0.12732098798529648</v>
      </c>
      <c r="G181" s="9" t="str">
        <f t="shared" si="21"/>
        <v/>
      </c>
      <c r="H181" s="9" t="str">
        <f t="shared" si="27"/>
        <v/>
      </c>
      <c r="I181" s="9" t="str">
        <f t="shared" si="28"/>
        <v/>
      </c>
      <c r="J181" s="10">
        <f t="shared" si="22"/>
        <v>0</v>
      </c>
      <c r="K181" s="58">
        <f t="shared" si="23"/>
        <v>0</v>
      </c>
      <c r="L181" s="11">
        <f>_xlfn.XLOOKUP(K181,Percentiles!A:A,Percentiles!C:C,-999,0)</f>
        <v>-999</v>
      </c>
      <c r="M181" s="11">
        <f>_xlfn.XLOOKUP(K181,Percentiles!A:A,Percentiles!D:D,999,0)</f>
        <v>999</v>
      </c>
      <c r="N181" s="11">
        <f t="shared" si="24"/>
        <v>0</v>
      </c>
      <c r="O181" s="11">
        <f t="shared" si="25"/>
        <v>0</v>
      </c>
      <c r="P181" s="11">
        <f t="shared" si="26"/>
        <v>0</v>
      </c>
    </row>
    <row r="182" spans="1:16" x14ac:dyDescent="0.25">
      <c r="A182" s="38"/>
      <c r="B182" s="39"/>
      <c r="C182" s="7">
        <f t="shared" si="20"/>
        <v>0</v>
      </c>
      <c r="D182" s="8">
        <f t="shared" si="29"/>
        <v>0</v>
      </c>
      <c r="E182" s="8">
        <f>IF(A182&gt;Settings!$B$4,Settings!$B$4,A182)</f>
        <v>0</v>
      </c>
      <c r="F182" s="8">
        <f>10^(Settings!$B$1+Settings!$B$2*E182+Settings!$B$3*E182^2)</f>
        <v>0.12732098798529648</v>
      </c>
      <c r="G182" s="9" t="str">
        <f t="shared" si="21"/>
        <v/>
      </c>
      <c r="H182" s="9" t="str">
        <f t="shared" si="27"/>
        <v/>
      </c>
      <c r="I182" s="9" t="str">
        <f t="shared" si="28"/>
        <v/>
      </c>
      <c r="J182" s="10">
        <f t="shared" si="22"/>
        <v>0</v>
      </c>
      <c r="K182" s="58">
        <f t="shared" si="23"/>
        <v>0</v>
      </c>
      <c r="L182" s="11">
        <f>_xlfn.XLOOKUP(K182,Percentiles!A:A,Percentiles!C:C,-999,0)</f>
        <v>-999</v>
      </c>
      <c r="M182" s="11">
        <f>_xlfn.XLOOKUP(K182,Percentiles!A:A,Percentiles!D:D,999,0)</f>
        <v>999</v>
      </c>
      <c r="N182" s="11">
        <f t="shared" si="24"/>
        <v>0</v>
      </c>
      <c r="O182" s="11">
        <f t="shared" si="25"/>
        <v>0</v>
      </c>
      <c r="P182" s="11">
        <f t="shared" si="26"/>
        <v>0</v>
      </c>
    </row>
    <row r="183" spans="1:16" x14ac:dyDescent="0.25">
      <c r="A183" s="38"/>
      <c r="B183" s="39"/>
      <c r="C183" s="7">
        <f t="shared" si="20"/>
        <v>0</v>
      </c>
      <c r="D183" s="8">
        <f t="shared" si="29"/>
        <v>0</v>
      </c>
      <c r="E183" s="8">
        <f>IF(A183&gt;Settings!$B$4,Settings!$B$4,A183)</f>
        <v>0</v>
      </c>
      <c r="F183" s="8">
        <f>10^(Settings!$B$1+Settings!$B$2*E183+Settings!$B$3*E183^2)</f>
        <v>0.12732098798529648</v>
      </c>
      <c r="G183" s="9" t="str">
        <f t="shared" si="21"/>
        <v/>
      </c>
      <c r="H183" s="9" t="str">
        <f t="shared" si="27"/>
        <v/>
      </c>
      <c r="I183" s="9" t="str">
        <f t="shared" si="28"/>
        <v/>
      </c>
      <c r="J183" s="10">
        <f t="shared" si="22"/>
        <v>0</v>
      </c>
      <c r="K183" s="58">
        <f t="shared" si="23"/>
        <v>0</v>
      </c>
      <c r="L183" s="11">
        <f>_xlfn.XLOOKUP(K183,Percentiles!A:A,Percentiles!C:C,-999,0)</f>
        <v>-999</v>
      </c>
      <c r="M183" s="11">
        <f>_xlfn.XLOOKUP(K183,Percentiles!A:A,Percentiles!D:D,999,0)</f>
        <v>999</v>
      </c>
      <c r="N183" s="11">
        <f t="shared" si="24"/>
        <v>0</v>
      </c>
      <c r="O183" s="11">
        <f t="shared" si="25"/>
        <v>0</v>
      </c>
      <c r="P183" s="11">
        <f t="shared" si="26"/>
        <v>0</v>
      </c>
    </row>
    <row r="184" spans="1:16" x14ac:dyDescent="0.25">
      <c r="A184" s="38"/>
      <c r="B184" s="39"/>
      <c r="C184" s="7">
        <f t="shared" si="20"/>
        <v>0</v>
      </c>
      <c r="D184" s="8">
        <f t="shared" si="29"/>
        <v>0</v>
      </c>
      <c r="E184" s="8">
        <f>IF(A184&gt;Settings!$B$4,Settings!$B$4,A184)</f>
        <v>0</v>
      </c>
      <c r="F184" s="8">
        <f>10^(Settings!$B$1+Settings!$B$2*E184+Settings!$B$3*E184^2)</f>
        <v>0.12732098798529648</v>
      </c>
      <c r="G184" s="9" t="str">
        <f t="shared" si="21"/>
        <v/>
      </c>
      <c r="H184" s="9" t="str">
        <f t="shared" si="27"/>
        <v/>
      </c>
      <c r="I184" s="9" t="str">
        <f t="shared" si="28"/>
        <v/>
      </c>
      <c r="J184" s="10">
        <f t="shared" si="22"/>
        <v>0</v>
      </c>
      <c r="K184" s="58">
        <f t="shared" si="23"/>
        <v>0</v>
      </c>
      <c r="L184" s="11">
        <f>_xlfn.XLOOKUP(K184,Percentiles!A:A,Percentiles!C:C,-999,0)</f>
        <v>-999</v>
      </c>
      <c r="M184" s="11">
        <f>_xlfn.XLOOKUP(K184,Percentiles!A:A,Percentiles!D:D,999,0)</f>
        <v>999</v>
      </c>
      <c r="N184" s="11">
        <f t="shared" si="24"/>
        <v>0</v>
      </c>
      <c r="O184" s="11">
        <f t="shared" si="25"/>
        <v>0</v>
      </c>
      <c r="P184" s="11">
        <f t="shared" si="26"/>
        <v>0</v>
      </c>
    </row>
    <row r="185" spans="1:16" x14ac:dyDescent="0.25">
      <c r="A185" s="38"/>
      <c r="B185" s="39"/>
      <c r="C185" s="7">
        <f t="shared" si="20"/>
        <v>0</v>
      </c>
      <c r="D185" s="8">
        <f t="shared" si="29"/>
        <v>0</v>
      </c>
      <c r="E185" s="8">
        <f>IF(A185&gt;Settings!$B$4,Settings!$B$4,A185)</f>
        <v>0</v>
      </c>
      <c r="F185" s="8">
        <f>10^(Settings!$B$1+Settings!$B$2*E185+Settings!$B$3*E185^2)</f>
        <v>0.12732098798529648</v>
      </c>
      <c r="G185" s="9" t="str">
        <f t="shared" si="21"/>
        <v/>
      </c>
      <c r="H185" s="9" t="str">
        <f t="shared" si="27"/>
        <v/>
      </c>
      <c r="I185" s="9" t="str">
        <f t="shared" si="28"/>
        <v/>
      </c>
      <c r="J185" s="10">
        <f t="shared" si="22"/>
        <v>0</v>
      </c>
      <c r="K185" s="58">
        <f t="shared" si="23"/>
        <v>0</v>
      </c>
      <c r="L185" s="11">
        <f>_xlfn.XLOOKUP(K185,Percentiles!A:A,Percentiles!C:C,-999,0)</f>
        <v>-999</v>
      </c>
      <c r="M185" s="11">
        <f>_xlfn.XLOOKUP(K185,Percentiles!A:A,Percentiles!D:D,999,0)</f>
        <v>999</v>
      </c>
      <c r="N185" s="11">
        <f t="shared" si="24"/>
        <v>0</v>
      </c>
      <c r="O185" s="11">
        <f t="shared" si="25"/>
        <v>0</v>
      </c>
      <c r="P185" s="11">
        <f t="shared" si="26"/>
        <v>0</v>
      </c>
    </row>
    <row r="186" spans="1:16" x14ac:dyDescent="0.25">
      <c r="A186" s="38"/>
      <c r="B186" s="39"/>
      <c r="C186" s="7">
        <f t="shared" si="20"/>
        <v>0</v>
      </c>
      <c r="D186" s="8">
        <f t="shared" si="29"/>
        <v>0</v>
      </c>
      <c r="E186" s="8">
        <f>IF(A186&gt;Settings!$B$4,Settings!$B$4,A186)</f>
        <v>0</v>
      </c>
      <c r="F186" s="8">
        <f>10^(Settings!$B$1+Settings!$B$2*E186+Settings!$B$3*E186^2)</f>
        <v>0.12732098798529648</v>
      </c>
      <c r="G186" s="9" t="str">
        <f t="shared" si="21"/>
        <v/>
      </c>
      <c r="H186" s="9" t="str">
        <f t="shared" si="27"/>
        <v/>
      </c>
      <c r="I186" s="9" t="str">
        <f t="shared" si="28"/>
        <v/>
      </c>
      <c r="J186" s="10">
        <f t="shared" si="22"/>
        <v>0</v>
      </c>
      <c r="K186" s="58">
        <f t="shared" si="23"/>
        <v>0</v>
      </c>
      <c r="L186" s="11">
        <f>_xlfn.XLOOKUP(K186,Percentiles!A:A,Percentiles!C:C,-999,0)</f>
        <v>-999</v>
      </c>
      <c r="M186" s="11">
        <f>_xlfn.XLOOKUP(K186,Percentiles!A:A,Percentiles!D:D,999,0)</f>
        <v>999</v>
      </c>
      <c r="N186" s="11">
        <f t="shared" si="24"/>
        <v>0</v>
      </c>
      <c r="O186" s="11">
        <f t="shared" si="25"/>
        <v>0</v>
      </c>
      <c r="P186" s="11">
        <f t="shared" si="26"/>
        <v>0</v>
      </c>
    </row>
    <row r="187" spans="1:16" x14ac:dyDescent="0.25">
      <c r="A187" s="38"/>
      <c r="B187" s="39"/>
      <c r="C187" s="7">
        <f t="shared" si="20"/>
        <v>0</v>
      </c>
      <c r="D187" s="8">
        <f t="shared" si="29"/>
        <v>0</v>
      </c>
      <c r="E187" s="8">
        <f>IF(A187&gt;Settings!$B$4,Settings!$B$4,A187)</f>
        <v>0</v>
      </c>
      <c r="F187" s="8">
        <f>10^(Settings!$B$1+Settings!$B$2*E187+Settings!$B$3*E187^2)</f>
        <v>0.12732098798529648</v>
      </c>
      <c r="G187" s="9" t="str">
        <f t="shared" si="21"/>
        <v/>
      </c>
      <c r="H187" s="9" t="str">
        <f t="shared" si="27"/>
        <v/>
      </c>
      <c r="I187" s="9" t="str">
        <f t="shared" si="28"/>
        <v/>
      </c>
      <c r="J187" s="10">
        <f t="shared" si="22"/>
        <v>0</v>
      </c>
      <c r="K187" s="58">
        <f t="shared" si="23"/>
        <v>0</v>
      </c>
      <c r="L187" s="11">
        <f>_xlfn.XLOOKUP(K187,Percentiles!A:A,Percentiles!C:C,-999,0)</f>
        <v>-999</v>
      </c>
      <c r="M187" s="11">
        <f>_xlfn.XLOOKUP(K187,Percentiles!A:A,Percentiles!D:D,999,0)</f>
        <v>999</v>
      </c>
      <c r="N187" s="11">
        <f t="shared" si="24"/>
        <v>0</v>
      </c>
      <c r="O187" s="11">
        <f t="shared" si="25"/>
        <v>0</v>
      </c>
      <c r="P187" s="11">
        <f t="shared" si="26"/>
        <v>0</v>
      </c>
    </row>
    <row r="188" spans="1:16" x14ac:dyDescent="0.25">
      <c r="A188" s="38"/>
      <c r="B188" s="39"/>
      <c r="C188" s="7">
        <f t="shared" si="20"/>
        <v>0</v>
      </c>
      <c r="D188" s="8">
        <f t="shared" si="29"/>
        <v>0</v>
      </c>
      <c r="E188" s="8">
        <f>IF(A188&gt;Settings!$B$4,Settings!$B$4,A188)</f>
        <v>0</v>
      </c>
      <c r="F188" s="8">
        <f>10^(Settings!$B$1+Settings!$B$2*E188+Settings!$B$3*E188^2)</f>
        <v>0.12732098798529648</v>
      </c>
      <c r="G188" s="9" t="str">
        <f t="shared" si="21"/>
        <v/>
      </c>
      <c r="H188" s="9" t="str">
        <f t="shared" si="27"/>
        <v/>
      </c>
      <c r="I188" s="9" t="str">
        <f t="shared" si="28"/>
        <v/>
      </c>
      <c r="J188" s="10">
        <f t="shared" si="22"/>
        <v>0</v>
      </c>
      <c r="K188" s="58">
        <f t="shared" si="23"/>
        <v>0</v>
      </c>
      <c r="L188" s="11">
        <f>_xlfn.XLOOKUP(K188,Percentiles!A:A,Percentiles!C:C,-999,0)</f>
        <v>-999</v>
      </c>
      <c r="M188" s="11">
        <f>_xlfn.XLOOKUP(K188,Percentiles!A:A,Percentiles!D:D,999,0)</f>
        <v>999</v>
      </c>
      <c r="N188" s="11">
        <f t="shared" si="24"/>
        <v>0</v>
      </c>
      <c r="O188" s="11">
        <f t="shared" si="25"/>
        <v>0</v>
      </c>
      <c r="P188" s="11">
        <f t="shared" si="26"/>
        <v>0</v>
      </c>
    </row>
    <row r="189" spans="1:16" x14ac:dyDescent="0.25">
      <c r="A189" s="38"/>
      <c r="B189" s="39"/>
      <c r="C189" s="7">
        <f t="shared" si="20"/>
        <v>0</v>
      </c>
      <c r="D189" s="8">
        <f t="shared" si="29"/>
        <v>0</v>
      </c>
      <c r="E189" s="8">
        <f>IF(A189&gt;Settings!$B$4,Settings!$B$4,A189)</f>
        <v>0</v>
      </c>
      <c r="F189" s="8">
        <f>10^(Settings!$B$1+Settings!$B$2*E189+Settings!$B$3*E189^2)</f>
        <v>0.12732098798529648</v>
      </c>
      <c r="G189" s="9" t="str">
        <f t="shared" si="21"/>
        <v/>
      </c>
      <c r="H189" s="9" t="str">
        <f t="shared" si="27"/>
        <v/>
      </c>
      <c r="I189" s="9" t="str">
        <f t="shared" si="28"/>
        <v/>
      </c>
      <c r="J189" s="10">
        <f t="shared" si="22"/>
        <v>0</v>
      </c>
      <c r="K189" s="58">
        <f t="shared" si="23"/>
        <v>0</v>
      </c>
      <c r="L189" s="11">
        <f>_xlfn.XLOOKUP(K189,Percentiles!A:A,Percentiles!C:C,-999,0)</f>
        <v>-999</v>
      </c>
      <c r="M189" s="11">
        <f>_xlfn.XLOOKUP(K189,Percentiles!A:A,Percentiles!D:D,999,0)</f>
        <v>999</v>
      </c>
      <c r="N189" s="11">
        <f t="shared" si="24"/>
        <v>0</v>
      </c>
      <c r="O189" s="11">
        <f t="shared" si="25"/>
        <v>0</v>
      </c>
      <c r="P189" s="11">
        <f t="shared" si="26"/>
        <v>0</v>
      </c>
    </row>
    <row r="190" spans="1:16" x14ac:dyDescent="0.25">
      <c r="A190" s="38"/>
      <c r="B190" s="39"/>
      <c r="C190" s="7">
        <f t="shared" si="20"/>
        <v>0</v>
      </c>
      <c r="D190" s="8">
        <f t="shared" si="29"/>
        <v>0</v>
      </c>
      <c r="E190" s="8">
        <f>IF(A190&gt;Settings!$B$4,Settings!$B$4,A190)</f>
        <v>0</v>
      </c>
      <c r="F190" s="8">
        <f>10^(Settings!$B$1+Settings!$B$2*E190+Settings!$B$3*E190^2)</f>
        <v>0.12732098798529648</v>
      </c>
      <c r="G190" s="9" t="str">
        <f t="shared" si="21"/>
        <v/>
      </c>
      <c r="H190" s="9" t="str">
        <f t="shared" si="27"/>
        <v/>
      </c>
      <c r="I190" s="9" t="str">
        <f t="shared" si="28"/>
        <v/>
      </c>
      <c r="J190" s="10">
        <f t="shared" si="22"/>
        <v>0</v>
      </c>
      <c r="K190" s="58">
        <f t="shared" si="23"/>
        <v>0</v>
      </c>
      <c r="L190" s="11">
        <f>_xlfn.XLOOKUP(K190,Percentiles!A:A,Percentiles!C:C,-999,0)</f>
        <v>-999</v>
      </c>
      <c r="M190" s="11">
        <f>_xlfn.XLOOKUP(K190,Percentiles!A:A,Percentiles!D:D,999,0)</f>
        <v>999</v>
      </c>
      <c r="N190" s="11">
        <f t="shared" si="24"/>
        <v>0</v>
      </c>
      <c r="O190" s="11">
        <f t="shared" si="25"/>
        <v>0</v>
      </c>
      <c r="P190" s="11">
        <f t="shared" si="26"/>
        <v>0</v>
      </c>
    </row>
    <row r="191" spans="1:16" x14ac:dyDescent="0.25">
      <c r="A191" s="38"/>
      <c r="B191" s="39"/>
      <c r="C191" s="7">
        <f t="shared" si="20"/>
        <v>0</v>
      </c>
      <c r="D191" s="8">
        <f t="shared" si="29"/>
        <v>0</v>
      </c>
      <c r="E191" s="8">
        <f>IF(A191&gt;Settings!$B$4,Settings!$B$4,A191)</f>
        <v>0</v>
      </c>
      <c r="F191" s="8">
        <f>10^(Settings!$B$1+Settings!$B$2*E191+Settings!$B$3*E191^2)</f>
        <v>0.12732098798529648</v>
      </c>
      <c r="G191" s="9" t="str">
        <f t="shared" si="21"/>
        <v/>
      </c>
      <c r="H191" s="9" t="str">
        <f t="shared" si="27"/>
        <v/>
      </c>
      <c r="I191" s="9" t="str">
        <f t="shared" si="28"/>
        <v/>
      </c>
      <c r="J191" s="10">
        <f t="shared" si="22"/>
        <v>0</v>
      </c>
      <c r="K191" s="58">
        <f t="shared" si="23"/>
        <v>0</v>
      </c>
      <c r="L191" s="11">
        <f>_xlfn.XLOOKUP(K191,Percentiles!A:A,Percentiles!C:C,-999,0)</f>
        <v>-999</v>
      </c>
      <c r="M191" s="11">
        <f>_xlfn.XLOOKUP(K191,Percentiles!A:A,Percentiles!D:D,999,0)</f>
        <v>999</v>
      </c>
      <c r="N191" s="11">
        <f t="shared" si="24"/>
        <v>0</v>
      </c>
      <c r="O191" s="11">
        <f t="shared" si="25"/>
        <v>0</v>
      </c>
      <c r="P191" s="11">
        <f t="shared" si="26"/>
        <v>0</v>
      </c>
    </row>
    <row r="192" spans="1:16" x14ac:dyDescent="0.25">
      <c r="A192" s="38"/>
      <c r="B192" s="39"/>
      <c r="C192" s="7">
        <f t="shared" si="20"/>
        <v>0</v>
      </c>
      <c r="D192" s="8">
        <f t="shared" si="29"/>
        <v>0</v>
      </c>
      <c r="E192" s="8">
        <f>IF(A192&gt;Settings!$B$4,Settings!$B$4,A192)</f>
        <v>0</v>
      </c>
      <c r="F192" s="8">
        <f>10^(Settings!$B$1+Settings!$B$2*E192+Settings!$B$3*E192^2)</f>
        <v>0.12732098798529648</v>
      </c>
      <c r="G192" s="9" t="str">
        <f t="shared" si="21"/>
        <v/>
      </c>
      <c r="H192" s="9" t="str">
        <f t="shared" si="27"/>
        <v/>
      </c>
      <c r="I192" s="9" t="str">
        <f t="shared" si="28"/>
        <v/>
      </c>
      <c r="J192" s="10">
        <f t="shared" si="22"/>
        <v>0</v>
      </c>
      <c r="K192" s="58">
        <f t="shared" si="23"/>
        <v>0</v>
      </c>
      <c r="L192" s="11">
        <f>_xlfn.XLOOKUP(K192,Percentiles!A:A,Percentiles!C:C,-999,0)</f>
        <v>-999</v>
      </c>
      <c r="M192" s="11">
        <f>_xlfn.XLOOKUP(K192,Percentiles!A:A,Percentiles!D:D,999,0)</f>
        <v>999</v>
      </c>
      <c r="N192" s="11">
        <f t="shared" si="24"/>
        <v>0</v>
      </c>
      <c r="O192" s="11">
        <f t="shared" si="25"/>
        <v>0</v>
      </c>
      <c r="P192" s="11">
        <f t="shared" si="26"/>
        <v>0</v>
      </c>
    </row>
    <row r="193" spans="1:16" x14ac:dyDescent="0.25">
      <c r="A193" s="38"/>
      <c r="B193" s="39"/>
      <c r="C193" s="7">
        <f t="shared" si="20"/>
        <v>0</v>
      </c>
      <c r="D193" s="8">
        <f t="shared" si="29"/>
        <v>0</v>
      </c>
      <c r="E193" s="8">
        <f>IF(A193&gt;Settings!$B$4,Settings!$B$4,A193)</f>
        <v>0</v>
      </c>
      <c r="F193" s="8">
        <f>10^(Settings!$B$1+Settings!$B$2*E193+Settings!$B$3*E193^2)</f>
        <v>0.12732098798529648</v>
      </c>
      <c r="G193" s="9" t="str">
        <f t="shared" si="21"/>
        <v/>
      </c>
      <c r="H193" s="9" t="str">
        <f t="shared" si="27"/>
        <v/>
      </c>
      <c r="I193" s="9" t="str">
        <f t="shared" si="28"/>
        <v/>
      </c>
      <c r="J193" s="10">
        <f t="shared" si="22"/>
        <v>0</v>
      </c>
      <c r="K193" s="58">
        <f t="shared" si="23"/>
        <v>0</v>
      </c>
      <c r="L193" s="11">
        <f>_xlfn.XLOOKUP(K193,Percentiles!A:A,Percentiles!C:C,-999,0)</f>
        <v>-999</v>
      </c>
      <c r="M193" s="11">
        <f>_xlfn.XLOOKUP(K193,Percentiles!A:A,Percentiles!D:D,999,0)</f>
        <v>999</v>
      </c>
      <c r="N193" s="11">
        <f t="shared" si="24"/>
        <v>0</v>
      </c>
      <c r="O193" s="11">
        <f t="shared" si="25"/>
        <v>0</v>
      </c>
      <c r="P193" s="11">
        <f t="shared" si="26"/>
        <v>0</v>
      </c>
    </row>
    <row r="194" spans="1:16" x14ac:dyDescent="0.25">
      <c r="A194" s="38"/>
      <c r="B194" s="39"/>
      <c r="C194" s="7">
        <f t="shared" ref="C194:C257" si="30">IF(B194&gt;4,1,0)</f>
        <v>0</v>
      </c>
      <c r="D194" s="8">
        <f t="shared" si="29"/>
        <v>0</v>
      </c>
      <c r="E194" s="8">
        <f>IF(A194&gt;Settings!$B$4,Settings!$B$4,A194)</f>
        <v>0</v>
      </c>
      <c r="F194" s="8">
        <f>10^(Settings!$B$1+Settings!$B$2*E194+Settings!$B$3*E194^2)</f>
        <v>0.12732098798529648</v>
      </c>
      <c r="G194" s="9" t="str">
        <f t="shared" ref="G194:G257" si="31">IF(D194=1,B194-F194,"")</f>
        <v/>
      </c>
      <c r="H194" s="9" t="str">
        <f t="shared" si="27"/>
        <v/>
      </c>
      <c r="I194" s="9" t="str">
        <f t="shared" si="28"/>
        <v/>
      </c>
      <c r="J194" s="10">
        <f t="shared" ref="J194:J257" si="32">IF(B194&gt;4,4,B194)</f>
        <v>0</v>
      </c>
      <c r="K194" s="58">
        <f t="shared" ref="K194:K257" si="33">ROUND(A194,1)</f>
        <v>0</v>
      </c>
      <c r="L194" s="11">
        <f>_xlfn.XLOOKUP(K194,Percentiles!A:A,Percentiles!C:C,-999,0)</f>
        <v>-999</v>
      </c>
      <c r="M194" s="11">
        <f>_xlfn.XLOOKUP(K194,Percentiles!A:A,Percentiles!D:D,999,0)</f>
        <v>999</v>
      </c>
      <c r="N194" s="11">
        <f t="shared" ref="N194:N257" si="34">IF(B194&lt;L194,1,0)</f>
        <v>0</v>
      </c>
      <c r="O194" s="11">
        <f t="shared" ref="O194:O257" si="35">IF(B194&gt;M194,1,0)</f>
        <v>0</v>
      </c>
      <c r="P194" s="11">
        <f t="shared" ref="P194:P257" si="36">IF(AND(B194&gt;=L194,B194&lt;=M194,L194&gt;0,M194&lt;900),1,0)</f>
        <v>0</v>
      </c>
    </row>
    <row r="195" spans="1:16" x14ac:dyDescent="0.25">
      <c r="A195" s="38"/>
      <c r="B195" s="39"/>
      <c r="C195" s="7">
        <f t="shared" si="30"/>
        <v>0</v>
      </c>
      <c r="D195" s="8">
        <f t="shared" si="29"/>
        <v>0</v>
      </c>
      <c r="E195" s="8">
        <f>IF(A195&gt;Settings!$B$4,Settings!$B$4,A195)</f>
        <v>0</v>
      </c>
      <c r="F195" s="8">
        <f>10^(Settings!$B$1+Settings!$B$2*E195+Settings!$B$3*E195^2)</f>
        <v>0.12732098798529648</v>
      </c>
      <c r="G195" s="9" t="str">
        <f t="shared" si="31"/>
        <v/>
      </c>
      <c r="H195" s="9" t="str">
        <f t="shared" ref="H195:H258" si="37">IF(D195=1,LOG10(B195/F195),"")</f>
        <v/>
      </c>
      <c r="I195" s="9" t="str">
        <f t="shared" ref="I195:I258" si="38">IF(D195=1,ABS(H195-MEDIAN(H:H)),"")</f>
        <v/>
      </c>
      <c r="J195" s="10">
        <f t="shared" si="32"/>
        <v>0</v>
      </c>
      <c r="K195" s="58">
        <f t="shared" si="33"/>
        <v>0</v>
      </c>
      <c r="L195" s="11">
        <f>_xlfn.XLOOKUP(K195,Percentiles!A:A,Percentiles!C:C,-999,0)</f>
        <v>-999</v>
      </c>
      <c r="M195" s="11">
        <f>_xlfn.XLOOKUP(K195,Percentiles!A:A,Percentiles!D:D,999,0)</f>
        <v>999</v>
      </c>
      <c r="N195" s="11">
        <f t="shared" si="34"/>
        <v>0</v>
      </c>
      <c r="O195" s="11">
        <f t="shared" si="35"/>
        <v>0</v>
      </c>
      <c r="P195" s="11">
        <f t="shared" si="36"/>
        <v>0</v>
      </c>
    </row>
    <row r="196" spans="1:16" x14ac:dyDescent="0.25">
      <c r="A196" s="38"/>
      <c r="B196" s="39"/>
      <c r="C196" s="7">
        <f t="shared" si="30"/>
        <v>0</v>
      </c>
      <c r="D196" s="8">
        <f t="shared" si="29"/>
        <v>0</v>
      </c>
      <c r="E196" s="8">
        <f>IF(A196&gt;Settings!$B$4,Settings!$B$4,A196)</f>
        <v>0</v>
      </c>
      <c r="F196" s="8">
        <f>10^(Settings!$B$1+Settings!$B$2*E196+Settings!$B$3*E196^2)</f>
        <v>0.12732098798529648</v>
      </c>
      <c r="G196" s="9" t="str">
        <f t="shared" si="31"/>
        <v/>
      </c>
      <c r="H196" s="9" t="str">
        <f t="shared" si="37"/>
        <v/>
      </c>
      <c r="I196" s="9" t="str">
        <f t="shared" si="38"/>
        <v/>
      </c>
      <c r="J196" s="10">
        <f t="shared" si="32"/>
        <v>0</v>
      </c>
      <c r="K196" s="58">
        <f t="shared" si="33"/>
        <v>0</v>
      </c>
      <c r="L196" s="11">
        <f>_xlfn.XLOOKUP(K196,Percentiles!A:A,Percentiles!C:C,-999,0)</f>
        <v>-999</v>
      </c>
      <c r="M196" s="11">
        <f>_xlfn.XLOOKUP(K196,Percentiles!A:A,Percentiles!D:D,999,0)</f>
        <v>999</v>
      </c>
      <c r="N196" s="11">
        <f t="shared" si="34"/>
        <v>0</v>
      </c>
      <c r="O196" s="11">
        <f t="shared" si="35"/>
        <v>0</v>
      </c>
      <c r="P196" s="11">
        <f t="shared" si="36"/>
        <v>0</v>
      </c>
    </row>
    <row r="197" spans="1:16" x14ac:dyDescent="0.25">
      <c r="A197" s="38"/>
      <c r="B197" s="39"/>
      <c r="C197" s="7">
        <f t="shared" si="30"/>
        <v>0</v>
      </c>
      <c r="D197" s="8">
        <f t="shared" ref="D197:D260" si="39">IF(A197&gt;45,1,0)*IF(A197&lt;=85,1,0)</f>
        <v>0</v>
      </c>
      <c r="E197" s="8">
        <f>IF(A197&gt;Settings!$B$4,Settings!$B$4,A197)</f>
        <v>0</v>
      </c>
      <c r="F197" s="8">
        <f>10^(Settings!$B$1+Settings!$B$2*E197+Settings!$B$3*E197^2)</f>
        <v>0.12732098798529648</v>
      </c>
      <c r="G197" s="9" t="str">
        <f t="shared" si="31"/>
        <v/>
      </c>
      <c r="H197" s="9" t="str">
        <f t="shared" si="37"/>
        <v/>
      </c>
      <c r="I197" s="9" t="str">
        <f t="shared" si="38"/>
        <v/>
      </c>
      <c r="J197" s="10">
        <f t="shared" si="32"/>
        <v>0</v>
      </c>
      <c r="K197" s="58">
        <f t="shared" si="33"/>
        <v>0</v>
      </c>
      <c r="L197" s="11">
        <f>_xlfn.XLOOKUP(K197,Percentiles!A:A,Percentiles!C:C,-999,0)</f>
        <v>-999</v>
      </c>
      <c r="M197" s="11">
        <f>_xlfn.XLOOKUP(K197,Percentiles!A:A,Percentiles!D:D,999,0)</f>
        <v>999</v>
      </c>
      <c r="N197" s="11">
        <f t="shared" si="34"/>
        <v>0</v>
      </c>
      <c r="O197" s="11">
        <f t="shared" si="35"/>
        <v>0</v>
      </c>
      <c r="P197" s="11">
        <f t="shared" si="36"/>
        <v>0</v>
      </c>
    </row>
    <row r="198" spans="1:16" x14ac:dyDescent="0.25">
      <c r="A198" s="38"/>
      <c r="B198" s="39"/>
      <c r="C198" s="7">
        <f t="shared" si="30"/>
        <v>0</v>
      </c>
      <c r="D198" s="8">
        <f t="shared" si="39"/>
        <v>0</v>
      </c>
      <c r="E198" s="8">
        <f>IF(A198&gt;Settings!$B$4,Settings!$B$4,A198)</f>
        <v>0</v>
      </c>
      <c r="F198" s="8">
        <f>10^(Settings!$B$1+Settings!$B$2*E198+Settings!$B$3*E198^2)</f>
        <v>0.12732098798529648</v>
      </c>
      <c r="G198" s="9" t="str">
        <f t="shared" si="31"/>
        <v/>
      </c>
      <c r="H198" s="9" t="str">
        <f t="shared" si="37"/>
        <v/>
      </c>
      <c r="I198" s="9" t="str">
        <f t="shared" si="38"/>
        <v/>
      </c>
      <c r="J198" s="10">
        <f t="shared" si="32"/>
        <v>0</v>
      </c>
      <c r="K198" s="58">
        <f t="shared" si="33"/>
        <v>0</v>
      </c>
      <c r="L198" s="11">
        <f>_xlfn.XLOOKUP(K198,Percentiles!A:A,Percentiles!C:C,-999,0)</f>
        <v>-999</v>
      </c>
      <c r="M198" s="11">
        <f>_xlfn.XLOOKUP(K198,Percentiles!A:A,Percentiles!D:D,999,0)</f>
        <v>999</v>
      </c>
      <c r="N198" s="11">
        <f t="shared" si="34"/>
        <v>0</v>
      </c>
      <c r="O198" s="11">
        <f t="shared" si="35"/>
        <v>0</v>
      </c>
      <c r="P198" s="11">
        <f t="shared" si="36"/>
        <v>0</v>
      </c>
    </row>
    <row r="199" spans="1:16" x14ac:dyDescent="0.25">
      <c r="A199" s="38"/>
      <c r="B199" s="39"/>
      <c r="C199" s="7">
        <f t="shared" si="30"/>
        <v>0</v>
      </c>
      <c r="D199" s="8">
        <f t="shared" si="39"/>
        <v>0</v>
      </c>
      <c r="E199" s="8">
        <f>IF(A199&gt;Settings!$B$4,Settings!$B$4,A199)</f>
        <v>0</v>
      </c>
      <c r="F199" s="8">
        <f>10^(Settings!$B$1+Settings!$B$2*E199+Settings!$B$3*E199^2)</f>
        <v>0.12732098798529648</v>
      </c>
      <c r="G199" s="9" t="str">
        <f t="shared" si="31"/>
        <v/>
      </c>
      <c r="H199" s="9" t="str">
        <f t="shared" si="37"/>
        <v/>
      </c>
      <c r="I199" s="9" t="str">
        <f t="shared" si="38"/>
        <v/>
      </c>
      <c r="J199" s="10">
        <f t="shared" si="32"/>
        <v>0</v>
      </c>
      <c r="K199" s="58">
        <f t="shared" si="33"/>
        <v>0</v>
      </c>
      <c r="L199" s="11">
        <f>_xlfn.XLOOKUP(K199,Percentiles!A:A,Percentiles!C:C,-999,0)</f>
        <v>-999</v>
      </c>
      <c r="M199" s="11">
        <f>_xlfn.XLOOKUP(K199,Percentiles!A:A,Percentiles!D:D,999,0)</f>
        <v>999</v>
      </c>
      <c r="N199" s="11">
        <f t="shared" si="34"/>
        <v>0</v>
      </c>
      <c r="O199" s="11">
        <f t="shared" si="35"/>
        <v>0</v>
      </c>
      <c r="P199" s="11">
        <f t="shared" si="36"/>
        <v>0</v>
      </c>
    </row>
    <row r="200" spans="1:16" x14ac:dyDescent="0.25">
      <c r="A200" s="38"/>
      <c r="B200" s="39"/>
      <c r="C200" s="7">
        <f t="shared" si="30"/>
        <v>0</v>
      </c>
      <c r="D200" s="8">
        <f t="shared" si="39"/>
        <v>0</v>
      </c>
      <c r="E200" s="8">
        <f>IF(A200&gt;Settings!$B$4,Settings!$B$4,A200)</f>
        <v>0</v>
      </c>
      <c r="F200" s="8">
        <f>10^(Settings!$B$1+Settings!$B$2*E200+Settings!$B$3*E200^2)</f>
        <v>0.12732098798529648</v>
      </c>
      <c r="G200" s="9" t="str">
        <f t="shared" si="31"/>
        <v/>
      </c>
      <c r="H200" s="9" t="str">
        <f t="shared" si="37"/>
        <v/>
      </c>
      <c r="I200" s="9" t="str">
        <f t="shared" si="38"/>
        <v/>
      </c>
      <c r="J200" s="10">
        <f t="shared" si="32"/>
        <v>0</v>
      </c>
      <c r="K200" s="58">
        <f t="shared" si="33"/>
        <v>0</v>
      </c>
      <c r="L200" s="11">
        <f>_xlfn.XLOOKUP(K200,Percentiles!A:A,Percentiles!C:C,-999,0)</f>
        <v>-999</v>
      </c>
      <c r="M200" s="11">
        <f>_xlfn.XLOOKUP(K200,Percentiles!A:A,Percentiles!D:D,999,0)</f>
        <v>999</v>
      </c>
      <c r="N200" s="11">
        <f t="shared" si="34"/>
        <v>0</v>
      </c>
      <c r="O200" s="11">
        <f t="shared" si="35"/>
        <v>0</v>
      </c>
      <c r="P200" s="11">
        <f t="shared" si="36"/>
        <v>0</v>
      </c>
    </row>
    <row r="201" spans="1:16" x14ac:dyDescent="0.25">
      <c r="A201" s="38"/>
      <c r="B201" s="39"/>
      <c r="C201" s="7">
        <f t="shared" si="30"/>
        <v>0</v>
      </c>
      <c r="D201" s="8">
        <f t="shared" si="39"/>
        <v>0</v>
      </c>
      <c r="E201" s="8">
        <f>IF(A201&gt;Settings!$B$4,Settings!$B$4,A201)</f>
        <v>0</v>
      </c>
      <c r="F201" s="8">
        <f>10^(Settings!$B$1+Settings!$B$2*E201+Settings!$B$3*E201^2)</f>
        <v>0.12732098798529648</v>
      </c>
      <c r="G201" s="9" t="str">
        <f t="shared" si="31"/>
        <v/>
      </c>
      <c r="H201" s="9" t="str">
        <f t="shared" si="37"/>
        <v/>
      </c>
      <c r="I201" s="9" t="str">
        <f t="shared" si="38"/>
        <v/>
      </c>
      <c r="J201" s="10">
        <f t="shared" si="32"/>
        <v>0</v>
      </c>
      <c r="K201" s="58">
        <f t="shared" si="33"/>
        <v>0</v>
      </c>
      <c r="L201" s="11">
        <f>_xlfn.XLOOKUP(K201,Percentiles!A:A,Percentiles!C:C,-999,0)</f>
        <v>-999</v>
      </c>
      <c r="M201" s="11">
        <f>_xlfn.XLOOKUP(K201,Percentiles!A:A,Percentiles!D:D,999,0)</f>
        <v>999</v>
      </c>
      <c r="N201" s="11">
        <f t="shared" si="34"/>
        <v>0</v>
      </c>
      <c r="O201" s="11">
        <f t="shared" si="35"/>
        <v>0</v>
      </c>
      <c r="P201" s="11">
        <f t="shared" si="36"/>
        <v>0</v>
      </c>
    </row>
    <row r="202" spans="1:16" x14ac:dyDescent="0.25">
      <c r="A202" s="38"/>
      <c r="B202" s="39"/>
      <c r="C202" s="7">
        <f t="shared" si="30"/>
        <v>0</v>
      </c>
      <c r="D202" s="8">
        <f t="shared" si="39"/>
        <v>0</v>
      </c>
      <c r="E202" s="8">
        <f>IF(A202&gt;Settings!$B$4,Settings!$B$4,A202)</f>
        <v>0</v>
      </c>
      <c r="F202" s="8">
        <f>10^(Settings!$B$1+Settings!$B$2*E202+Settings!$B$3*E202^2)</f>
        <v>0.12732098798529648</v>
      </c>
      <c r="G202" s="9" t="str">
        <f t="shared" si="31"/>
        <v/>
      </c>
      <c r="H202" s="9" t="str">
        <f t="shared" si="37"/>
        <v/>
      </c>
      <c r="I202" s="9" t="str">
        <f t="shared" si="38"/>
        <v/>
      </c>
      <c r="J202" s="10">
        <f t="shared" si="32"/>
        <v>0</v>
      </c>
      <c r="K202" s="58">
        <f t="shared" si="33"/>
        <v>0</v>
      </c>
      <c r="L202" s="11">
        <f>_xlfn.XLOOKUP(K202,Percentiles!A:A,Percentiles!C:C,-999,0)</f>
        <v>-999</v>
      </c>
      <c r="M202" s="11">
        <f>_xlfn.XLOOKUP(K202,Percentiles!A:A,Percentiles!D:D,999,0)</f>
        <v>999</v>
      </c>
      <c r="N202" s="11">
        <f t="shared" si="34"/>
        <v>0</v>
      </c>
      <c r="O202" s="11">
        <f t="shared" si="35"/>
        <v>0</v>
      </c>
      <c r="P202" s="11">
        <f t="shared" si="36"/>
        <v>0</v>
      </c>
    </row>
    <row r="203" spans="1:16" x14ac:dyDescent="0.25">
      <c r="A203" s="38"/>
      <c r="B203" s="39"/>
      <c r="C203" s="7">
        <f t="shared" si="30"/>
        <v>0</v>
      </c>
      <c r="D203" s="8">
        <f t="shared" si="39"/>
        <v>0</v>
      </c>
      <c r="E203" s="8">
        <f>IF(A203&gt;Settings!$B$4,Settings!$B$4,A203)</f>
        <v>0</v>
      </c>
      <c r="F203" s="8">
        <f>10^(Settings!$B$1+Settings!$B$2*E203+Settings!$B$3*E203^2)</f>
        <v>0.12732098798529648</v>
      </c>
      <c r="G203" s="9" t="str">
        <f t="shared" si="31"/>
        <v/>
      </c>
      <c r="H203" s="9" t="str">
        <f t="shared" si="37"/>
        <v/>
      </c>
      <c r="I203" s="9" t="str">
        <f t="shared" si="38"/>
        <v/>
      </c>
      <c r="J203" s="10">
        <f t="shared" si="32"/>
        <v>0</v>
      </c>
      <c r="K203" s="58">
        <f t="shared" si="33"/>
        <v>0</v>
      </c>
      <c r="L203" s="11">
        <f>_xlfn.XLOOKUP(K203,Percentiles!A:A,Percentiles!C:C,-999,0)</f>
        <v>-999</v>
      </c>
      <c r="M203" s="11">
        <f>_xlfn.XLOOKUP(K203,Percentiles!A:A,Percentiles!D:D,999,0)</f>
        <v>999</v>
      </c>
      <c r="N203" s="11">
        <f t="shared" si="34"/>
        <v>0</v>
      </c>
      <c r="O203" s="11">
        <f t="shared" si="35"/>
        <v>0</v>
      </c>
      <c r="P203" s="11">
        <f t="shared" si="36"/>
        <v>0</v>
      </c>
    </row>
    <row r="204" spans="1:16" x14ac:dyDescent="0.25">
      <c r="A204" s="38"/>
      <c r="B204" s="39"/>
      <c r="C204" s="7">
        <f t="shared" si="30"/>
        <v>0</v>
      </c>
      <c r="D204" s="8">
        <f t="shared" si="39"/>
        <v>0</v>
      </c>
      <c r="E204" s="8">
        <f>IF(A204&gt;Settings!$B$4,Settings!$B$4,A204)</f>
        <v>0</v>
      </c>
      <c r="F204" s="8">
        <f>10^(Settings!$B$1+Settings!$B$2*E204+Settings!$B$3*E204^2)</f>
        <v>0.12732098798529648</v>
      </c>
      <c r="G204" s="9" t="str">
        <f t="shared" si="31"/>
        <v/>
      </c>
      <c r="H204" s="9" t="str">
        <f t="shared" si="37"/>
        <v/>
      </c>
      <c r="I204" s="9" t="str">
        <f t="shared" si="38"/>
        <v/>
      </c>
      <c r="J204" s="10">
        <f t="shared" si="32"/>
        <v>0</v>
      </c>
      <c r="K204" s="58">
        <f t="shared" si="33"/>
        <v>0</v>
      </c>
      <c r="L204" s="11">
        <f>_xlfn.XLOOKUP(K204,Percentiles!A:A,Percentiles!C:C,-999,0)</f>
        <v>-999</v>
      </c>
      <c r="M204" s="11">
        <f>_xlfn.XLOOKUP(K204,Percentiles!A:A,Percentiles!D:D,999,0)</f>
        <v>999</v>
      </c>
      <c r="N204" s="11">
        <f t="shared" si="34"/>
        <v>0</v>
      </c>
      <c r="O204" s="11">
        <f t="shared" si="35"/>
        <v>0</v>
      </c>
      <c r="P204" s="11">
        <f t="shared" si="36"/>
        <v>0</v>
      </c>
    </row>
    <row r="205" spans="1:16" x14ac:dyDescent="0.25">
      <c r="A205" s="38"/>
      <c r="B205" s="39"/>
      <c r="C205" s="7">
        <f t="shared" si="30"/>
        <v>0</v>
      </c>
      <c r="D205" s="8">
        <f t="shared" si="39"/>
        <v>0</v>
      </c>
      <c r="E205" s="8">
        <f>IF(A205&gt;Settings!$B$4,Settings!$B$4,A205)</f>
        <v>0</v>
      </c>
      <c r="F205" s="8">
        <f>10^(Settings!$B$1+Settings!$B$2*E205+Settings!$B$3*E205^2)</f>
        <v>0.12732098798529648</v>
      </c>
      <c r="G205" s="9" t="str">
        <f t="shared" si="31"/>
        <v/>
      </c>
      <c r="H205" s="9" t="str">
        <f t="shared" si="37"/>
        <v/>
      </c>
      <c r="I205" s="9" t="str">
        <f t="shared" si="38"/>
        <v/>
      </c>
      <c r="J205" s="10">
        <f t="shared" si="32"/>
        <v>0</v>
      </c>
      <c r="K205" s="58">
        <f t="shared" si="33"/>
        <v>0</v>
      </c>
      <c r="L205" s="11">
        <f>_xlfn.XLOOKUP(K205,Percentiles!A:A,Percentiles!C:C,-999,0)</f>
        <v>-999</v>
      </c>
      <c r="M205" s="11">
        <f>_xlfn.XLOOKUP(K205,Percentiles!A:A,Percentiles!D:D,999,0)</f>
        <v>999</v>
      </c>
      <c r="N205" s="11">
        <f t="shared" si="34"/>
        <v>0</v>
      </c>
      <c r="O205" s="11">
        <f t="shared" si="35"/>
        <v>0</v>
      </c>
      <c r="P205" s="11">
        <f t="shared" si="36"/>
        <v>0</v>
      </c>
    </row>
    <row r="206" spans="1:16" x14ac:dyDescent="0.25">
      <c r="A206" s="38"/>
      <c r="B206" s="39"/>
      <c r="C206" s="7">
        <f t="shared" si="30"/>
        <v>0</v>
      </c>
      <c r="D206" s="8">
        <f t="shared" si="39"/>
        <v>0</v>
      </c>
      <c r="E206" s="8">
        <f>IF(A206&gt;Settings!$B$4,Settings!$B$4,A206)</f>
        <v>0</v>
      </c>
      <c r="F206" s="8">
        <f>10^(Settings!$B$1+Settings!$B$2*E206+Settings!$B$3*E206^2)</f>
        <v>0.12732098798529648</v>
      </c>
      <c r="G206" s="9" t="str">
        <f t="shared" si="31"/>
        <v/>
      </c>
      <c r="H206" s="9" t="str">
        <f t="shared" si="37"/>
        <v/>
      </c>
      <c r="I206" s="9" t="str">
        <f t="shared" si="38"/>
        <v/>
      </c>
      <c r="J206" s="10">
        <f t="shared" si="32"/>
        <v>0</v>
      </c>
      <c r="K206" s="58">
        <f t="shared" si="33"/>
        <v>0</v>
      </c>
      <c r="L206" s="11">
        <f>_xlfn.XLOOKUP(K206,Percentiles!A:A,Percentiles!C:C,-999,0)</f>
        <v>-999</v>
      </c>
      <c r="M206" s="11">
        <f>_xlfn.XLOOKUP(K206,Percentiles!A:A,Percentiles!D:D,999,0)</f>
        <v>999</v>
      </c>
      <c r="N206" s="11">
        <f t="shared" si="34"/>
        <v>0</v>
      </c>
      <c r="O206" s="11">
        <f t="shared" si="35"/>
        <v>0</v>
      </c>
      <c r="P206" s="11">
        <f t="shared" si="36"/>
        <v>0</v>
      </c>
    </row>
    <row r="207" spans="1:16" x14ac:dyDescent="0.25">
      <c r="A207" s="38"/>
      <c r="B207" s="39"/>
      <c r="C207" s="7">
        <f t="shared" si="30"/>
        <v>0</v>
      </c>
      <c r="D207" s="8">
        <f t="shared" si="39"/>
        <v>0</v>
      </c>
      <c r="E207" s="8">
        <f>IF(A207&gt;Settings!$B$4,Settings!$B$4,A207)</f>
        <v>0</v>
      </c>
      <c r="F207" s="8">
        <f>10^(Settings!$B$1+Settings!$B$2*E207+Settings!$B$3*E207^2)</f>
        <v>0.12732098798529648</v>
      </c>
      <c r="G207" s="9" t="str">
        <f t="shared" si="31"/>
        <v/>
      </c>
      <c r="H207" s="9" t="str">
        <f t="shared" si="37"/>
        <v/>
      </c>
      <c r="I207" s="9" t="str">
        <f t="shared" si="38"/>
        <v/>
      </c>
      <c r="J207" s="10">
        <f t="shared" si="32"/>
        <v>0</v>
      </c>
      <c r="K207" s="58">
        <f t="shared" si="33"/>
        <v>0</v>
      </c>
      <c r="L207" s="11">
        <f>_xlfn.XLOOKUP(K207,Percentiles!A:A,Percentiles!C:C,-999,0)</f>
        <v>-999</v>
      </c>
      <c r="M207" s="11">
        <f>_xlfn.XLOOKUP(K207,Percentiles!A:A,Percentiles!D:D,999,0)</f>
        <v>999</v>
      </c>
      <c r="N207" s="11">
        <f t="shared" si="34"/>
        <v>0</v>
      </c>
      <c r="O207" s="11">
        <f t="shared" si="35"/>
        <v>0</v>
      </c>
      <c r="P207" s="11">
        <f t="shared" si="36"/>
        <v>0</v>
      </c>
    </row>
    <row r="208" spans="1:16" x14ac:dyDescent="0.25">
      <c r="A208" s="38"/>
      <c r="B208" s="39"/>
      <c r="C208" s="7">
        <f t="shared" si="30"/>
        <v>0</v>
      </c>
      <c r="D208" s="8">
        <f t="shared" si="39"/>
        <v>0</v>
      </c>
      <c r="E208" s="8">
        <f>IF(A208&gt;Settings!$B$4,Settings!$B$4,A208)</f>
        <v>0</v>
      </c>
      <c r="F208" s="8">
        <f>10^(Settings!$B$1+Settings!$B$2*E208+Settings!$B$3*E208^2)</f>
        <v>0.12732098798529648</v>
      </c>
      <c r="G208" s="9" t="str">
        <f t="shared" si="31"/>
        <v/>
      </c>
      <c r="H208" s="9" t="str">
        <f t="shared" si="37"/>
        <v/>
      </c>
      <c r="I208" s="9" t="str">
        <f t="shared" si="38"/>
        <v/>
      </c>
      <c r="J208" s="10">
        <f t="shared" si="32"/>
        <v>0</v>
      </c>
      <c r="K208" s="58">
        <f t="shared" si="33"/>
        <v>0</v>
      </c>
      <c r="L208" s="11">
        <f>_xlfn.XLOOKUP(K208,Percentiles!A:A,Percentiles!C:C,-999,0)</f>
        <v>-999</v>
      </c>
      <c r="M208" s="11">
        <f>_xlfn.XLOOKUP(K208,Percentiles!A:A,Percentiles!D:D,999,0)</f>
        <v>999</v>
      </c>
      <c r="N208" s="11">
        <f t="shared" si="34"/>
        <v>0</v>
      </c>
      <c r="O208" s="11">
        <f t="shared" si="35"/>
        <v>0</v>
      </c>
      <c r="P208" s="11">
        <f t="shared" si="36"/>
        <v>0</v>
      </c>
    </row>
    <row r="209" spans="1:16" x14ac:dyDescent="0.25">
      <c r="A209" s="38"/>
      <c r="B209" s="39"/>
      <c r="C209" s="7">
        <f t="shared" si="30"/>
        <v>0</v>
      </c>
      <c r="D209" s="8">
        <f t="shared" si="39"/>
        <v>0</v>
      </c>
      <c r="E209" s="8">
        <f>IF(A209&gt;Settings!$B$4,Settings!$B$4,A209)</f>
        <v>0</v>
      </c>
      <c r="F209" s="8">
        <f>10^(Settings!$B$1+Settings!$B$2*E209+Settings!$B$3*E209^2)</f>
        <v>0.12732098798529648</v>
      </c>
      <c r="G209" s="9" t="str">
        <f t="shared" si="31"/>
        <v/>
      </c>
      <c r="H209" s="9" t="str">
        <f t="shared" si="37"/>
        <v/>
      </c>
      <c r="I209" s="9" t="str">
        <f t="shared" si="38"/>
        <v/>
      </c>
      <c r="J209" s="10">
        <f t="shared" si="32"/>
        <v>0</v>
      </c>
      <c r="K209" s="58">
        <f t="shared" si="33"/>
        <v>0</v>
      </c>
      <c r="L209" s="11">
        <f>_xlfn.XLOOKUP(K209,Percentiles!A:A,Percentiles!C:C,-999,0)</f>
        <v>-999</v>
      </c>
      <c r="M209" s="11">
        <f>_xlfn.XLOOKUP(K209,Percentiles!A:A,Percentiles!D:D,999,0)</f>
        <v>999</v>
      </c>
      <c r="N209" s="11">
        <f t="shared" si="34"/>
        <v>0</v>
      </c>
      <c r="O209" s="11">
        <f t="shared" si="35"/>
        <v>0</v>
      </c>
      <c r="P209" s="11">
        <f t="shared" si="36"/>
        <v>0</v>
      </c>
    </row>
    <row r="210" spans="1:16" x14ac:dyDescent="0.25">
      <c r="A210" s="38"/>
      <c r="B210" s="39"/>
      <c r="C210" s="7">
        <f t="shared" si="30"/>
        <v>0</v>
      </c>
      <c r="D210" s="8">
        <f t="shared" si="39"/>
        <v>0</v>
      </c>
      <c r="E210" s="8">
        <f>IF(A210&gt;Settings!$B$4,Settings!$B$4,A210)</f>
        <v>0</v>
      </c>
      <c r="F210" s="8">
        <f>10^(Settings!$B$1+Settings!$B$2*E210+Settings!$B$3*E210^2)</f>
        <v>0.12732098798529648</v>
      </c>
      <c r="G210" s="9" t="str">
        <f t="shared" si="31"/>
        <v/>
      </c>
      <c r="H210" s="9" t="str">
        <f t="shared" si="37"/>
        <v/>
      </c>
      <c r="I210" s="9" t="str">
        <f t="shared" si="38"/>
        <v/>
      </c>
      <c r="J210" s="10">
        <f t="shared" si="32"/>
        <v>0</v>
      </c>
      <c r="K210" s="58">
        <f t="shared" si="33"/>
        <v>0</v>
      </c>
      <c r="L210" s="11">
        <f>_xlfn.XLOOKUP(K210,Percentiles!A:A,Percentiles!C:C,-999,0)</f>
        <v>-999</v>
      </c>
      <c r="M210" s="11">
        <f>_xlfn.XLOOKUP(K210,Percentiles!A:A,Percentiles!D:D,999,0)</f>
        <v>999</v>
      </c>
      <c r="N210" s="11">
        <f t="shared" si="34"/>
        <v>0</v>
      </c>
      <c r="O210" s="11">
        <f t="shared" si="35"/>
        <v>0</v>
      </c>
      <c r="P210" s="11">
        <f t="shared" si="36"/>
        <v>0</v>
      </c>
    </row>
    <row r="211" spans="1:16" x14ac:dyDescent="0.25">
      <c r="A211" s="38"/>
      <c r="B211" s="39"/>
      <c r="C211" s="7">
        <f t="shared" si="30"/>
        <v>0</v>
      </c>
      <c r="D211" s="8">
        <f t="shared" si="39"/>
        <v>0</v>
      </c>
      <c r="E211" s="8">
        <f>IF(A211&gt;Settings!$B$4,Settings!$B$4,A211)</f>
        <v>0</v>
      </c>
      <c r="F211" s="8">
        <f>10^(Settings!$B$1+Settings!$B$2*E211+Settings!$B$3*E211^2)</f>
        <v>0.12732098798529648</v>
      </c>
      <c r="G211" s="9" t="str">
        <f t="shared" si="31"/>
        <v/>
      </c>
      <c r="H211" s="9" t="str">
        <f t="shared" si="37"/>
        <v/>
      </c>
      <c r="I211" s="9" t="str">
        <f t="shared" si="38"/>
        <v/>
      </c>
      <c r="J211" s="10">
        <f t="shared" si="32"/>
        <v>0</v>
      </c>
      <c r="K211" s="58">
        <f t="shared" si="33"/>
        <v>0</v>
      </c>
      <c r="L211" s="11">
        <f>_xlfn.XLOOKUP(K211,Percentiles!A:A,Percentiles!C:C,-999,0)</f>
        <v>-999</v>
      </c>
      <c r="M211" s="11">
        <f>_xlfn.XLOOKUP(K211,Percentiles!A:A,Percentiles!D:D,999,0)</f>
        <v>999</v>
      </c>
      <c r="N211" s="11">
        <f t="shared" si="34"/>
        <v>0</v>
      </c>
      <c r="O211" s="11">
        <f t="shared" si="35"/>
        <v>0</v>
      </c>
      <c r="P211" s="11">
        <f t="shared" si="36"/>
        <v>0</v>
      </c>
    </row>
    <row r="212" spans="1:16" x14ac:dyDescent="0.25">
      <c r="A212" s="38"/>
      <c r="B212" s="39"/>
      <c r="C212" s="7">
        <f t="shared" si="30"/>
        <v>0</v>
      </c>
      <c r="D212" s="8">
        <f t="shared" si="39"/>
        <v>0</v>
      </c>
      <c r="E212" s="8">
        <f>IF(A212&gt;Settings!$B$4,Settings!$B$4,A212)</f>
        <v>0</v>
      </c>
      <c r="F212" s="8">
        <f>10^(Settings!$B$1+Settings!$B$2*E212+Settings!$B$3*E212^2)</f>
        <v>0.12732098798529648</v>
      </c>
      <c r="G212" s="9" t="str">
        <f t="shared" si="31"/>
        <v/>
      </c>
      <c r="H212" s="9" t="str">
        <f t="shared" si="37"/>
        <v/>
      </c>
      <c r="I212" s="9" t="str">
        <f t="shared" si="38"/>
        <v/>
      </c>
      <c r="J212" s="10">
        <f t="shared" si="32"/>
        <v>0</v>
      </c>
      <c r="K212" s="58">
        <f t="shared" si="33"/>
        <v>0</v>
      </c>
      <c r="L212" s="11">
        <f>_xlfn.XLOOKUP(K212,Percentiles!A:A,Percentiles!C:C,-999,0)</f>
        <v>-999</v>
      </c>
      <c r="M212" s="11">
        <f>_xlfn.XLOOKUP(K212,Percentiles!A:A,Percentiles!D:D,999,0)</f>
        <v>999</v>
      </c>
      <c r="N212" s="11">
        <f t="shared" si="34"/>
        <v>0</v>
      </c>
      <c r="O212" s="11">
        <f t="shared" si="35"/>
        <v>0</v>
      </c>
      <c r="P212" s="11">
        <f t="shared" si="36"/>
        <v>0</v>
      </c>
    </row>
    <row r="213" spans="1:16" x14ac:dyDescent="0.25">
      <c r="A213" s="38"/>
      <c r="B213" s="39"/>
      <c r="C213" s="7">
        <f t="shared" si="30"/>
        <v>0</v>
      </c>
      <c r="D213" s="8">
        <f t="shared" si="39"/>
        <v>0</v>
      </c>
      <c r="E213" s="8">
        <f>IF(A213&gt;Settings!$B$4,Settings!$B$4,A213)</f>
        <v>0</v>
      </c>
      <c r="F213" s="8">
        <f>10^(Settings!$B$1+Settings!$B$2*E213+Settings!$B$3*E213^2)</f>
        <v>0.12732098798529648</v>
      </c>
      <c r="G213" s="9" t="str">
        <f t="shared" si="31"/>
        <v/>
      </c>
      <c r="H213" s="9" t="str">
        <f t="shared" si="37"/>
        <v/>
      </c>
      <c r="I213" s="9" t="str">
        <f t="shared" si="38"/>
        <v/>
      </c>
      <c r="J213" s="10">
        <f t="shared" si="32"/>
        <v>0</v>
      </c>
      <c r="K213" s="58">
        <f t="shared" si="33"/>
        <v>0</v>
      </c>
      <c r="L213" s="11">
        <f>_xlfn.XLOOKUP(K213,Percentiles!A:A,Percentiles!C:C,-999,0)</f>
        <v>-999</v>
      </c>
      <c r="M213" s="11">
        <f>_xlfn.XLOOKUP(K213,Percentiles!A:A,Percentiles!D:D,999,0)</f>
        <v>999</v>
      </c>
      <c r="N213" s="11">
        <f t="shared" si="34"/>
        <v>0</v>
      </c>
      <c r="O213" s="11">
        <f t="shared" si="35"/>
        <v>0</v>
      </c>
      <c r="P213" s="11">
        <f t="shared" si="36"/>
        <v>0</v>
      </c>
    </row>
    <row r="214" spans="1:16" x14ac:dyDescent="0.25">
      <c r="A214" s="38"/>
      <c r="B214" s="39"/>
      <c r="C214" s="7">
        <f t="shared" si="30"/>
        <v>0</v>
      </c>
      <c r="D214" s="8">
        <f t="shared" si="39"/>
        <v>0</v>
      </c>
      <c r="E214" s="8">
        <f>IF(A214&gt;Settings!$B$4,Settings!$B$4,A214)</f>
        <v>0</v>
      </c>
      <c r="F214" s="8">
        <f>10^(Settings!$B$1+Settings!$B$2*E214+Settings!$B$3*E214^2)</f>
        <v>0.12732098798529648</v>
      </c>
      <c r="G214" s="9" t="str">
        <f t="shared" si="31"/>
        <v/>
      </c>
      <c r="H214" s="9" t="str">
        <f t="shared" si="37"/>
        <v/>
      </c>
      <c r="I214" s="9" t="str">
        <f t="shared" si="38"/>
        <v/>
      </c>
      <c r="J214" s="10">
        <f t="shared" si="32"/>
        <v>0</v>
      </c>
      <c r="K214" s="58">
        <f t="shared" si="33"/>
        <v>0</v>
      </c>
      <c r="L214" s="11">
        <f>_xlfn.XLOOKUP(K214,Percentiles!A:A,Percentiles!C:C,-999,0)</f>
        <v>-999</v>
      </c>
      <c r="M214" s="11">
        <f>_xlfn.XLOOKUP(K214,Percentiles!A:A,Percentiles!D:D,999,0)</f>
        <v>999</v>
      </c>
      <c r="N214" s="11">
        <f t="shared" si="34"/>
        <v>0</v>
      </c>
      <c r="O214" s="11">
        <f t="shared" si="35"/>
        <v>0</v>
      </c>
      <c r="P214" s="11">
        <f t="shared" si="36"/>
        <v>0</v>
      </c>
    </row>
    <row r="215" spans="1:16" x14ac:dyDescent="0.25">
      <c r="A215" s="38"/>
      <c r="B215" s="39"/>
      <c r="C215" s="7">
        <f t="shared" si="30"/>
        <v>0</v>
      </c>
      <c r="D215" s="8">
        <f t="shared" si="39"/>
        <v>0</v>
      </c>
      <c r="E215" s="8">
        <f>IF(A215&gt;Settings!$B$4,Settings!$B$4,A215)</f>
        <v>0</v>
      </c>
      <c r="F215" s="8">
        <f>10^(Settings!$B$1+Settings!$B$2*E215+Settings!$B$3*E215^2)</f>
        <v>0.12732098798529648</v>
      </c>
      <c r="G215" s="9" t="str">
        <f t="shared" si="31"/>
        <v/>
      </c>
      <c r="H215" s="9" t="str">
        <f t="shared" si="37"/>
        <v/>
      </c>
      <c r="I215" s="9" t="str">
        <f t="shared" si="38"/>
        <v/>
      </c>
      <c r="J215" s="10">
        <f t="shared" si="32"/>
        <v>0</v>
      </c>
      <c r="K215" s="58">
        <f t="shared" si="33"/>
        <v>0</v>
      </c>
      <c r="L215" s="11">
        <f>_xlfn.XLOOKUP(K215,Percentiles!A:A,Percentiles!C:C,-999,0)</f>
        <v>-999</v>
      </c>
      <c r="M215" s="11">
        <f>_xlfn.XLOOKUP(K215,Percentiles!A:A,Percentiles!D:D,999,0)</f>
        <v>999</v>
      </c>
      <c r="N215" s="11">
        <f t="shared" si="34"/>
        <v>0</v>
      </c>
      <c r="O215" s="11">
        <f t="shared" si="35"/>
        <v>0</v>
      </c>
      <c r="P215" s="11">
        <f t="shared" si="36"/>
        <v>0</v>
      </c>
    </row>
    <row r="216" spans="1:16" x14ac:dyDescent="0.25">
      <c r="A216" s="38"/>
      <c r="B216" s="39"/>
      <c r="C216" s="7">
        <f t="shared" si="30"/>
        <v>0</v>
      </c>
      <c r="D216" s="8">
        <f t="shared" si="39"/>
        <v>0</v>
      </c>
      <c r="E216" s="8">
        <f>IF(A216&gt;Settings!$B$4,Settings!$B$4,A216)</f>
        <v>0</v>
      </c>
      <c r="F216" s="8">
        <f>10^(Settings!$B$1+Settings!$B$2*E216+Settings!$B$3*E216^2)</f>
        <v>0.12732098798529648</v>
      </c>
      <c r="G216" s="9" t="str">
        <f t="shared" si="31"/>
        <v/>
      </c>
      <c r="H216" s="9" t="str">
        <f t="shared" si="37"/>
        <v/>
      </c>
      <c r="I216" s="9" t="str">
        <f t="shared" si="38"/>
        <v/>
      </c>
      <c r="J216" s="10">
        <f t="shared" si="32"/>
        <v>0</v>
      </c>
      <c r="K216" s="58">
        <f t="shared" si="33"/>
        <v>0</v>
      </c>
      <c r="L216" s="11">
        <f>_xlfn.XLOOKUP(K216,Percentiles!A:A,Percentiles!C:C,-999,0)</f>
        <v>-999</v>
      </c>
      <c r="M216" s="11">
        <f>_xlfn.XLOOKUP(K216,Percentiles!A:A,Percentiles!D:D,999,0)</f>
        <v>999</v>
      </c>
      <c r="N216" s="11">
        <f t="shared" si="34"/>
        <v>0</v>
      </c>
      <c r="O216" s="11">
        <f t="shared" si="35"/>
        <v>0</v>
      </c>
      <c r="P216" s="11">
        <f t="shared" si="36"/>
        <v>0</v>
      </c>
    </row>
    <row r="217" spans="1:16" x14ac:dyDescent="0.25">
      <c r="A217" s="38"/>
      <c r="B217" s="39"/>
      <c r="C217" s="7">
        <f t="shared" si="30"/>
        <v>0</v>
      </c>
      <c r="D217" s="8">
        <f t="shared" si="39"/>
        <v>0</v>
      </c>
      <c r="E217" s="8">
        <f>IF(A217&gt;Settings!$B$4,Settings!$B$4,A217)</f>
        <v>0</v>
      </c>
      <c r="F217" s="8">
        <f>10^(Settings!$B$1+Settings!$B$2*E217+Settings!$B$3*E217^2)</f>
        <v>0.12732098798529648</v>
      </c>
      <c r="G217" s="9" t="str">
        <f t="shared" si="31"/>
        <v/>
      </c>
      <c r="H217" s="9" t="str">
        <f t="shared" si="37"/>
        <v/>
      </c>
      <c r="I217" s="9" t="str">
        <f t="shared" si="38"/>
        <v/>
      </c>
      <c r="J217" s="10">
        <f t="shared" si="32"/>
        <v>0</v>
      </c>
      <c r="K217" s="58">
        <f t="shared" si="33"/>
        <v>0</v>
      </c>
      <c r="L217" s="11">
        <f>_xlfn.XLOOKUP(K217,Percentiles!A:A,Percentiles!C:C,-999,0)</f>
        <v>-999</v>
      </c>
      <c r="M217" s="11">
        <f>_xlfn.XLOOKUP(K217,Percentiles!A:A,Percentiles!D:D,999,0)</f>
        <v>999</v>
      </c>
      <c r="N217" s="11">
        <f t="shared" si="34"/>
        <v>0</v>
      </c>
      <c r="O217" s="11">
        <f t="shared" si="35"/>
        <v>0</v>
      </c>
      <c r="P217" s="11">
        <f t="shared" si="36"/>
        <v>0</v>
      </c>
    </row>
    <row r="218" spans="1:16" x14ac:dyDescent="0.25">
      <c r="A218" s="38"/>
      <c r="B218" s="39"/>
      <c r="C218" s="7">
        <f t="shared" si="30"/>
        <v>0</v>
      </c>
      <c r="D218" s="8">
        <f t="shared" si="39"/>
        <v>0</v>
      </c>
      <c r="E218" s="8">
        <f>IF(A218&gt;Settings!$B$4,Settings!$B$4,A218)</f>
        <v>0</v>
      </c>
      <c r="F218" s="8">
        <f>10^(Settings!$B$1+Settings!$B$2*E218+Settings!$B$3*E218^2)</f>
        <v>0.12732098798529648</v>
      </c>
      <c r="G218" s="9" t="str">
        <f t="shared" si="31"/>
        <v/>
      </c>
      <c r="H218" s="9" t="str">
        <f t="shared" si="37"/>
        <v/>
      </c>
      <c r="I218" s="9" t="str">
        <f t="shared" si="38"/>
        <v/>
      </c>
      <c r="J218" s="10">
        <f t="shared" si="32"/>
        <v>0</v>
      </c>
      <c r="K218" s="58">
        <f t="shared" si="33"/>
        <v>0</v>
      </c>
      <c r="L218" s="11">
        <f>_xlfn.XLOOKUP(K218,Percentiles!A:A,Percentiles!C:C,-999,0)</f>
        <v>-999</v>
      </c>
      <c r="M218" s="11">
        <f>_xlfn.XLOOKUP(K218,Percentiles!A:A,Percentiles!D:D,999,0)</f>
        <v>999</v>
      </c>
      <c r="N218" s="11">
        <f t="shared" si="34"/>
        <v>0</v>
      </c>
      <c r="O218" s="11">
        <f t="shared" si="35"/>
        <v>0</v>
      </c>
      <c r="P218" s="11">
        <f t="shared" si="36"/>
        <v>0</v>
      </c>
    </row>
    <row r="219" spans="1:16" x14ac:dyDescent="0.25">
      <c r="A219" s="38"/>
      <c r="B219" s="39"/>
      <c r="C219" s="7">
        <f t="shared" si="30"/>
        <v>0</v>
      </c>
      <c r="D219" s="8">
        <f t="shared" si="39"/>
        <v>0</v>
      </c>
      <c r="E219" s="8">
        <f>IF(A219&gt;Settings!$B$4,Settings!$B$4,A219)</f>
        <v>0</v>
      </c>
      <c r="F219" s="8">
        <f>10^(Settings!$B$1+Settings!$B$2*E219+Settings!$B$3*E219^2)</f>
        <v>0.12732098798529648</v>
      </c>
      <c r="G219" s="9" t="str">
        <f t="shared" si="31"/>
        <v/>
      </c>
      <c r="H219" s="9" t="str">
        <f t="shared" si="37"/>
        <v/>
      </c>
      <c r="I219" s="9" t="str">
        <f t="shared" si="38"/>
        <v/>
      </c>
      <c r="J219" s="10">
        <f t="shared" si="32"/>
        <v>0</v>
      </c>
      <c r="K219" s="58">
        <f t="shared" si="33"/>
        <v>0</v>
      </c>
      <c r="L219" s="11">
        <f>_xlfn.XLOOKUP(K219,Percentiles!A:A,Percentiles!C:C,-999,0)</f>
        <v>-999</v>
      </c>
      <c r="M219" s="11">
        <f>_xlfn.XLOOKUP(K219,Percentiles!A:A,Percentiles!D:D,999,0)</f>
        <v>999</v>
      </c>
      <c r="N219" s="11">
        <f t="shared" si="34"/>
        <v>0</v>
      </c>
      <c r="O219" s="11">
        <f t="shared" si="35"/>
        <v>0</v>
      </c>
      <c r="P219" s="11">
        <f t="shared" si="36"/>
        <v>0</v>
      </c>
    </row>
    <row r="220" spans="1:16" x14ac:dyDescent="0.25">
      <c r="A220" s="38"/>
      <c r="B220" s="39"/>
      <c r="C220" s="7">
        <f t="shared" si="30"/>
        <v>0</v>
      </c>
      <c r="D220" s="8">
        <f t="shared" si="39"/>
        <v>0</v>
      </c>
      <c r="E220" s="8">
        <f>IF(A220&gt;Settings!$B$4,Settings!$B$4,A220)</f>
        <v>0</v>
      </c>
      <c r="F220" s="8">
        <f>10^(Settings!$B$1+Settings!$B$2*E220+Settings!$B$3*E220^2)</f>
        <v>0.12732098798529648</v>
      </c>
      <c r="G220" s="9" t="str">
        <f t="shared" si="31"/>
        <v/>
      </c>
      <c r="H220" s="9" t="str">
        <f t="shared" si="37"/>
        <v/>
      </c>
      <c r="I220" s="9" t="str">
        <f t="shared" si="38"/>
        <v/>
      </c>
      <c r="J220" s="10">
        <f t="shared" si="32"/>
        <v>0</v>
      </c>
      <c r="K220" s="58">
        <f t="shared" si="33"/>
        <v>0</v>
      </c>
      <c r="L220" s="11">
        <f>_xlfn.XLOOKUP(K220,Percentiles!A:A,Percentiles!C:C,-999,0)</f>
        <v>-999</v>
      </c>
      <c r="M220" s="11">
        <f>_xlfn.XLOOKUP(K220,Percentiles!A:A,Percentiles!D:D,999,0)</f>
        <v>999</v>
      </c>
      <c r="N220" s="11">
        <f t="shared" si="34"/>
        <v>0</v>
      </c>
      <c r="O220" s="11">
        <f t="shared" si="35"/>
        <v>0</v>
      </c>
      <c r="P220" s="11">
        <f t="shared" si="36"/>
        <v>0</v>
      </c>
    </row>
    <row r="221" spans="1:16" x14ac:dyDescent="0.25">
      <c r="A221" s="38"/>
      <c r="B221" s="39"/>
      <c r="C221" s="7">
        <f t="shared" si="30"/>
        <v>0</v>
      </c>
      <c r="D221" s="8">
        <f t="shared" si="39"/>
        <v>0</v>
      </c>
      <c r="E221" s="8">
        <f>IF(A221&gt;Settings!$B$4,Settings!$B$4,A221)</f>
        <v>0</v>
      </c>
      <c r="F221" s="8">
        <f>10^(Settings!$B$1+Settings!$B$2*E221+Settings!$B$3*E221^2)</f>
        <v>0.12732098798529648</v>
      </c>
      <c r="G221" s="9" t="str">
        <f t="shared" si="31"/>
        <v/>
      </c>
      <c r="H221" s="9" t="str">
        <f t="shared" si="37"/>
        <v/>
      </c>
      <c r="I221" s="9" t="str">
        <f t="shared" si="38"/>
        <v/>
      </c>
      <c r="J221" s="10">
        <f t="shared" si="32"/>
        <v>0</v>
      </c>
      <c r="K221" s="58">
        <f t="shared" si="33"/>
        <v>0</v>
      </c>
      <c r="L221" s="11">
        <f>_xlfn.XLOOKUP(K221,Percentiles!A:A,Percentiles!C:C,-999,0)</f>
        <v>-999</v>
      </c>
      <c r="M221" s="11">
        <f>_xlfn.XLOOKUP(K221,Percentiles!A:A,Percentiles!D:D,999,0)</f>
        <v>999</v>
      </c>
      <c r="N221" s="11">
        <f t="shared" si="34"/>
        <v>0</v>
      </c>
      <c r="O221" s="11">
        <f t="shared" si="35"/>
        <v>0</v>
      </c>
      <c r="P221" s="11">
        <f t="shared" si="36"/>
        <v>0</v>
      </c>
    </row>
    <row r="222" spans="1:16" x14ac:dyDescent="0.25">
      <c r="A222" s="38"/>
      <c r="B222" s="39"/>
      <c r="C222" s="7">
        <f t="shared" si="30"/>
        <v>0</v>
      </c>
      <c r="D222" s="8">
        <f t="shared" si="39"/>
        <v>0</v>
      </c>
      <c r="E222" s="8">
        <f>IF(A222&gt;Settings!$B$4,Settings!$B$4,A222)</f>
        <v>0</v>
      </c>
      <c r="F222" s="8">
        <f>10^(Settings!$B$1+Settings!$B$2*E222+Settings!$B$3*E222^2)</f>
        <v>0.12732098798529648</v>
      </c>
      <c r="G222" s="9" t="str">
        <f t="shared" si="31"/>
        <v/>
      </c>
      <c r="H222" s="9" t="str">
        <f t="shared" si="37"/>
        <v/>
      </c>
      <c r="I222" s="9" t="str">
        <f t="shared" si="38"/>
        <v/>
      </c>
      <c r="J222" s="10">
        <f t="shared" si="32"/>
        <v>0</v>
      </c>
      <c r="K222" s="58">
        <f t="shared" si="33"/>
        <v>0</v>
      </c>
      <c r="L222" s="11">
        <f>_xlfn.XLOOKUP(K222,Percentiles!A:A,Percentiles!C:C,-999,0)</f>
        <v>-999</v>
      </c>
      <c r="M222" s="11">
        <f>_xlfn.XLOOKUP(K222,Percentiles!A:A,Percentiles!D:D,999,0)</f>
        <v>999</v>
      </c>
      <c r="N222" s="11">
        <f t="shared" si="34"/>
        <v>0</v>
      </c>
      <c r="O222" s="11">
        <f t="shared" si="35"/>
        <v>0</v>
      </c>
      <c r="P222" s="11">
        <f t="shared" si="36"/>
        <v>0</v>
      </c>
    </row>
    <row r="223" spans="1:16" x14ac:dyDescent="0.25">
      <c r="A223" s="38"/>
      <c r="B223" s="39"/>
      <c r="C223" s="7">
        <f t="shared" si="30"/>
        <v>0</v>
      </c>
      <c r="D223" s="8">
        <f t="shared" si="39"/>
        <v>0</v>
      </c>
      <c r="E223" s="8">
        <f>IF(A223&gt;Settings!$B$4,Settings!$B$4,A223)</f>
        <v>0</v>
      </c>
      <c r="F223" s="8">
        <f>10^(Settings!$B$1+Settings!$B$2*E223+Settings!$B$3*E223^2)</f>
        <v>0.12732098798529648</v>
      </c>
      <c r="G223" s="9" t="str">
        <f t="shared" si="31"/>
        <v/>
      </c>
      <c r="H223" s="9" t="str">
        <f t="shared" si="37"/>
        <v/>
      </c>
      <c r="I223" s="9" t="str">
        <f t="shared" si="38"/>
        <v/>
      </c>
      <c r="J223" s="10">
        <f t="shared" si="32"/>
        <v>0</v>
      </c>
      <c r="K223" s="58">
        <f t="shared" si="33"/>
        <v>0</v>
      </c>
      <c r="L223" s="11">
        <f>_xlfn.XLOOKUP(K223,Percentiles!A:A,Percentiles!C:C,-999,0)</f>
        <v>-999</v>
      </c>
      <c r="M223" s="11">
        <f>_xlfn.XLOOKUP(K223,Percentiles!A:A,Percentiles!D:D,999,0)</f>
        <v>999</v>
      </c>
      <c r="N223" s="11">
        <f t="shared" si="34"/>
        <v>0</v>
      </c>
      <c r="O223" s="11">
        <f t="shared" si="35"/>
        <v>0</v>
      </c>
      <c r="P223" s="11">
        <f t="shared" si="36"/>
        <v>0</v>
      </c>
    </row>
    <row r="224" spans="1:16" x14ac:dyDescent="0.25">
      <c r="A224" s="38"/>
      <c r="B224" s="39"/>
      <c r="C224" s="7">
        <f t="shared" si="30"/>
        <v>0</v>
      </c>
      <c r="D224" s="8">
        <f t="shared" si="39"/>
        <v>0</v>
      </c>
      <c r="E224" s="8">
        <f>IF(A224&gt;Settings!$B$4,Settings!$B$4,A224)</f>
        <v>0</v>
      </c>
      <c r="F224" s="8">
        <f>10^(Settings!$B$1+Settings!$B$2*E224+Settings!$B$3*E224^2)</f>
        <v>0.12732098798529648</v>
      </c>
      <c r="G224" s="9" t="str">
        <f t="shared" si="31"/>
        <v/>
      </c>
      <c r="H224" s="9" t="str">
        <f t="shared" si="37"/>
        <v/>
      </c>
      <c r="I224" s="9" t="str">
        <f t="shared" si="38"/>
        <v/>
      </c>
      <c r="J224" s="10">
        <f t="shared" si="32"/>
        <v>0</v>
      </c>
      <c r="K224" s="58">
        <f t="shared" si="33"/>
        <v>0</v>
      </c>
      <c r="L224" s="11">
        <f>_xlfn.XLOOKUP(K224,Percentiles!A:A,Percentiles!C:C,-999,0)</f>
        <v>-999</v>
      </c>
      <c r="M224" s="11">
        <f>_xlfn.XLOOKUP(K224,Percentiles!A:A,Percentiles!D:D,999,0)</f>
        <v>999</v>
      </c>
      <c r="N224" s="11">
        <f t="shared" si="34"/>
        <v>0</v>
      </c>
      <c r="O224" s="11">
        <f t="shared" si="35"/>
        <v>0</v>
      </c>
      <c r="P224" s="11">
        <f t="shared" si="36"/>
        <v>0</v>
      </c>
    </row>
    <row r="225" spans="1:16" x14ac:dyDescent="0.25">
      <c r="A225" s="38"/>
      <c r="B225" s="39"/>
      <c r="C225" s="7">
        <f t="shared" si="30"/>
        <v>0</v>
      </c>
      <c r="D225" s="8">
        <f t="shared" si="39"/>
        <v>0</v>
      </c>
      <c r="E225" s="8">
        <f>IF(A225&gt;Settings!$B$4,Settings!$B$4,A225)</f>
        <v>0</v>
      </c>
      <c r="F225" s="8">
        <f>10^(Settings!$B$1+Settings!$B$2*E225+Settings!$B$3*E225^2)</f>
        <v>0.12732098798529648</v>
      </c>
      <c r="G225" s="9" t="str">
        <f t="shared" si="31"/>
        <v/>
      </c>
      <c r="H225" s="9" t="str">
        <f t="shared" si="37"/>
        <v/>
      </c>
      <c r="I225" s="9" t="str">
        <f t="shared" si="38"/>
        <v/>
      </c>
      <c r="J225" s="10">
        <f t="shared" si="32"/>
        <v>0</v>
      </c>
      <c r="K225" s="58">
        <f t="shared" si="33"/>
        <v>0</v>
      </c>
      <c r="L225" s="11">
        <f>_xlfn.XLOOKUP(K225,Percentiles!A:A,Percentiles!C:C,-999,0)</f>
        <v>-999</v>
      </c>
      <c r="M225" s="11">
        <f>_xlfn.XLOOKUP(K225,Percentiles!A:A,Percentiles!D:D,999,0)</f>
        <v>999</v>
      </c>
      <c r="N225" s="11">
        <f t="shared" si="34"/>
        <v>0</v>
      </c>
      <c r="O225" s="11">
        <f t="shared" si="35"/>
        <v>0</v>
      </c>
      <c r="P225" s="11">
        <f t="shared" si="36"/>
        <v>0</v>
      </c>
    </row>
    <row r="226" spans="1:16" x14ac:dyDescent="0.25">
      <c r="A226" s="38"/>
      <c r="B226" s="39"/>
      <c r="C226" s="7">
        <f t="shared" si="30"/>
        <v>0</v>
      </c>
      <c r="D226" s="8">
        <f t="shared" si="39"/>
        <v>0</v>
      </c>
      <c r="E226" s="8">
        <f>IF(A226&gt;Settings!$B$4,Settings!$B$4,A226)</f>
        <v>0</v>
      </c>
      <c r="F226" s="8">
        <f>10^(Settings!$B$1+Settings!$B$2*E226+Settings!$B$3*E226^2)</f>
        <v>0.12732098798529648</v>
      </c>
      <c r="G226" s="9" t="str">
        <f t="shared" si="31"/>
        <v/>
      </c>
      <c r="H226" s="9" t="str">
        <f t="shared" si="37"/>
        <v/>
      </c>
      <c r="I226" s="9" t="str">
        <f t="shared" si="38"/>
        <v/>
      </c>
      <c r="J226" s="10">
        <f t="shared" si="32"/>
        <v>0</v>
      </c>
      <c r="K226" s="58">
        <f t="shared" si="33"/>
        <v>0</v>
      </c>
      <c r="L226" s="11">
        <f>_xlfn.XLOOKUP(K226,Percentiles!A:A,Percentiles!C:C,-999,0)</f>
        <v>-999</v>
      </c>
      <c r="M226" s="11">
        <f>_xlfn.XLOOKUP(K226,Percentiles!A:A,Percentiles!D:D,999,0)</f>
        <v>999</v>
      </c>
      <c r="N226" s="11">
        <f t="shared" si="34"/>
        <v>0</v>
      </c>
      <c r="O226" s="11">
        <f t="shared" si="35"/>
        <v>0</v>
      </c>
      <c r="P226" s="11">
        <f t="shared" si="36"/>
        <v>0</v>
      </c>
    </row>
    <row r="227" spans="1:16" x14ac:dyDescent="0.25">
      <c r="A227" s="38"/>
      <c r="B227" s="39"/>
      <c r="C227" s="7">
        <f t="shared" si="30"/>
        <v>0</v>
      </c>
      <c r="D227" s="8">
        <f t="shared" si="39"/>
        <v>0</v>
      </c>
      <c r="E227" s="8">
        <f>IF(A227&gt;Settings!$B$4,Settings!$B$4,A227)</f>
        <v>0</v>
      </c>
      <c r="F227" s="8">
        <f>10^(Settings!$B$1+Settings!$B$2*E227+Settings!$B$3*E227^2)</f>
        <v>0.12732098798529648</v>
      </c>
      <c r="G227" s="9" t="str">
        <f t="shared" si="31"/>
        <v/>
      </c>
      <c r="H227" s="9" t="str">
        <f t="shared" si="37"/>
        <v/>
      </c>
      <c r="I227" s="9" t="str">
        <f t="shared" si="38"/>
        <v/>
      </c>
      <c r="J227" s="10">
        <f t="shared" si="32"/>
        <v>0</v>
      </c>
      <c r="K227" s="58">
        <f t="shared" si="33"/>
        <v>0</v>
      </c>
      <c r="L227" s="11">
        <f>_xlfn.XLOOKUP(K227,Percentiles!A:A,Percentiles!C:C,-999,0)</f>
        <v>-999</v>
      </c>
      <c r="M227" s="11">
        <f>_xlfn.XLOOKUP(K227,Percentiles!A:A,Percentiles!D:D,999,0)</f>
        <v>999</v>
      </c>
      <c r="N227" s="11">
        <f t="shared" si="34"/>
        <v>0</v>
      </c>
      <c r="O227" s="11">
        <f t="shared" si="35"/>
        <v>0</v>
      </c>
      <c r="P227" s="11">
        <f t="shared" si="36"/>
        <v>0</v>
      </c>
    </row>
    <row r="228" spans="1:16" x14ac:dyDescent="0.25">
      <c r="A228" s="38"/>
      <c r="B228" s="39"/>
      <c r="C228" s="7">
        <f t="shared" si="30"/>
        <v>0</v>
      </c>
      <c r="D228" s="8">
        <f t="shared" si="39"/>
        <v>0</v>
      </c>
      <c r="E228" s="8">
        <f>IF(A228&gt;Settings!$B$4,Settings!$B$4,A228)</f>
        <v>0</v>
      </c>
      <c r="F228" s="8">
        <f>10^(Settings!$B$1+Settings!$B$2*E228+Settings!$B$3*E228^2)</f>
        <v>0.12732098798529648</v>
      </c>
      <c r="G228" s="9" t="str">
        <f t="shared" si="31"/>
        <v/>
      </c>
      <c r="H228" s="9" t="str">
        <f t="shared" si="37"/>
        <v/>
      </c>
      <c r="I228" s="9" t="str">
        <f t="shared" si="38"/>
        <v/>
      </c>
      <c r="J228" s="10">
        <f t="shared" si="32"/>
        <v>0</v>
      </c>
      <c r="K228" s="58">
        <f t="shared" si="33"/>
        <v>0</v>
      </c>
      <c r="L228" s="11">
        <f>_xlfn.XLOOKUP(K228,Percentiles!A:A,Percentiles!C:C,-999,0)</f>
        <v>-999</v>
      </c>
      <c r="M228" s="11">
        <f>_xlfn.XLOOKUP(K228,Percentiles!A:A,Percentiles!D:D,999,0)</f>
        <v>999</v>
      </c>
      <c r="N228" s="11">
        <f t="shared" si="34"/>
        <v>0</v>
      </c>
      <c r="O228" s="11">
        <f t="shared" si="35"/>
        <v>0</v>
      </c>
      <c r="P228" s="11">
        <f t="shared" si="36"/>
        <v>0</v>
      </c>
    </row>
    <row r="229" spans="1:16" x14ac:dyDescent="0.25">
      <c r="A229" s="38"/>
      <c r="B229" s="39"/>
      <c r="C229" s="7">
        <f t="shared" si="30"/>
        <v>0</v>
      </c>
      <c r="D229" s="8">
        <f t="shared" si="39"/>
        <v>0</v>
      </c>
      <c r="E229" s="8">
        <f>IF(A229&gt;Settings!$B$4,Settings!$B$4,A229)</f>
        <v>0</v>
      </c>
      <c r="F229" s="8">
        <f>10^(Settings!$B$1+Settings!$B$2*E229+Settings!$B$3*E229^2)</f>
        <v>0.12732098798529648</v>
      </c>
      <c r="G229" s="9" t="str">
        <f t="shared" si="31"/>
        <v/>
      </c>
      <c r="H229" s="9" t="str">
        <f t="shared" si="37"/>
        <v/>
      </c>
      <c r="I229" s="9" t="str">
        <f t="shared" si="38"/>
        <v/>
      </c>
      <c r="J229" s="10">
        <f t="shared" si="32"/>
        <v>0</v>
      </c>
      <c r="K229" s="58">
        <f t="shared" si="33"/>
        <v>0</v>
      </c>
      <c r="L229" s="11">
        <f>_xlfn.XLOOKUP(K229,Percentiles!A:A,Percentiles!C:C,-999,0)</f>
        <v>-999</v>
      </c>
      <c r="M229" s="11">
        <f>_xlfn.XLOOKUP(K229,Percentiles!A:A,Percentiles!D:D,999,0)</f>
        <v>999</v>
      </c>
      <c r="N229" s="11">
        <f t="shared" si="34"/>
        <v>0</v>
      </c>
      <c r="O229" s="11">
        <f t="shared" si="35"/>
        <v>0</v>
      </c>
      <c r="P229" s="11">
        <f t="shared" si="36"/>
        <v>0</v>
      </c>
    </row>
    <row r="230" spans="1:16" x14ac:dyDescent="0.25">
      <c r="A230" s="38"/>
      <c r="B230" s="39"/>
      <c r="C230" s="7">
        <f t="shared" si="30"/>
        <v>0</v>
      </c>
      <c r="D230" s="8">
        <f t="shared" si="39"/>
        <v>0</v>
      </c>
      <c r="E230" s="8">
        <f>IF(A230&gt;Settings!$B$4,Settings!$B$4,A230)</f>
        <v>0</v>
      </c>
      <c r="F230" s="8">
        <f>10^(Settings!$B$1+Settings!$B$2*E230+Settings!$B$3*E230^2)</f>
        <v>0.12732098798529648</v>
      </c>
      <c r="G230" s="9" t="str">
        <f t="shared" si="31"/>
        <v/>
      </c>
      <c r="H230" s="9" t="str">
        <f t="shared" si="37"/>
        <v/>
      </c>
      <c r="I230" s="9" t="str">
        <f t="shared" si="38"/>
        <v/>
      </c>
      <c r="J230" s="10">
        <f t="shared" si="32"/>
        <v>0</v>
      </c>
      <c r="K230" s="58">
        <f t="shared" si="33"/>
        <v>0</v>
      </c>
      <c r="L230" s="11">
        <f>_xlfn.XLOOKUP(K230,Percentiles!A:A,Percentiles!C:C,-999,0)</f>
        <v>-999</v>
      </c>
      <c r="M230" s="11">
        <f>_xlfn.XLOOKUP(K230,Percentiles!A:A,Percentiles!D:D,999,0)</f>
        <v>999</v>
      </c>
      <c r="N230" s="11">
        <f t="shared" si="34"/>
        <v>0</v>
      </c>
      <c r="O230" s="11">
        <f t="shared" si="35"/>
        <v>0</v>
      </c>
      <c r="P230" s="11">
        <f t="shared" si="36"/>
        <v>0</v>
      </c>
    </row>
    <row r="231" spans="1:16" x14ac:dyDescent="0.25">
      <c r="A231" s="38"/>
      <c r="B231" s="39"/>
      <c r="C231" s="7">
        <f t="shared" si="30"/>
        <v>0</v>
      </c>
      <c r="D231" s="8">
        <f t="shared" si="39"/>
        <v>0</v>
      </c>
      <c r="E231" s="8">
        <f>IF(A231&gt;Settings!$B$4,Settings!$B$4,A231)</f>
        <v>0</v>
      </c>
      <c r="F231" s="8">
        <f>10^(Settings!$B$1+Settings!$B$2*E231+Settings!$B$3*E231^2)</f>
        <v>0.12732098798529648</v>
      </c>
      <c r="G231" s="9" t="str">
        <f t="shared" si="31"/>
        <v/>
      </c>
      <c r="H231" s="9" t="str">
        <f t="shared" si="37"/>
        <v/>
      </c>
      <c r="I231" s="9" t="str">
        <f t="shared" si="38"/>
        <v/>
      </c>
      <c r="J231" s="10">
        <f t="shared" si="32"/>
        <v>0</v>
      </c>
      <c r="K231" s="58">
        <f t="shared" si="33"/>
        <v>0</v>
      </c>
      <c r="L231" s="11">
        <f>_xlfn.XLOOKUP(K231,Percentiles!A:A,Percentiles!C:C,-999,0)</f>
        <v>-999</v>
      </c>
      <c r="M231" s="11">
        <f>_xlfn.XLOOKUP(K231,Percentiles!A:A,Percentiles!D:D,999,0)</f>
        <v>999</v>
      </c>
      <c r="N231" s="11">
        <f t="shared" si="34"/>
        <v>0</v>
      </c>
      <c r="O231" s="11">
        <f t="shared" si="35"/>
        <v>0</v>
      </c>
      <c r="P231" s="11">
        <f t="shared" si="36"/>
        <v>0</v>
      </c>
    </row>
    <row r="232" spans="1:16" x14ac:dyDescent="0.25">
      <c r="A232" s="38"/>
      <c r="B232" s="39"/>
      <c r="C232" s="7">
        <f t="shared" si="30"/>
        <v>0</v>
      </c>
      <c r="D232" s="8">
        <f t="shared" si="39"/>
        <v>0</v>
      </c>
      <c r="E232" s="8">
        <f>IF(A232&gt;Settings!$B$4,Settings!$B$4,A232)</f>
        <v>0</v>
      </c>
      <c r="F232" s="8">
        <f>10^(Settings!$B$1+Settings!$B$2*E232+Settings!$B$3*E232^2)</f>
        <v>0.12732098798529648</v>
      </c>
      <c r="G232" s="9" t="str">
        <f t="shared" si="31"/>
        <v/>
      </c>
      <c r="H232" s="9" t="str">
        <f t="shared" si="37"/>
        <v/>
      </c>
      <c r="I232" s="9" t="str">
        <f t="shared" si="38"/>
        <v/>
      </c>
      <c r="J232" s="10">
        <f t="shared" si="32"/>
        <v>0</v>
      </c>
      <c r="K232" s="58">
        <f t="shared" si="33"/>
        <v>0</v>
      </c>
      <c r="L232" s="11">
        <f>_xlfn.XLOOKUP(K232,Percentiles!A:A,Percentiles!C:C,-999,0)</f>
        <v>-999</v>
      </c>
      <c r="M232" s="11">
        <f>_xlfn.XLOOKUP(K232,Percentiles!A:A,Percentiles!D:D,999,0)</f>
        <v>999</v>
      </c>
      <c r="N232" s="11">
        <f t="shared" si="34"/>
        <v>0</v>
      </c>
      <c r="O232" s="11">
        <f t="shared" si="35"/>
        <v>0</v>
      </c>
      <c r="P232" s="11">
        <f t="shared" si="36"/>
        <v>0</v>
      </c>
    </row>
    <row r="233" spans="1:16" x14ac:dyDescent="0.25">
      <c r="A233" s="38"/>
      <c r="B233" s="39"/>
      <c r="C233" s="7">
        <f t="shared" si="30"/>
        <v>0</v>
      </c>
      <c r="D233" s="8">
        <f t="shared" si="39"/>
        <v>0</v>
      </c>
      <c r="E233" s="8">
        <f>IF(A233&gt;Settings!$B$4,Settings!$B$4,A233)</f>
        <v>0</v>
      </c>
      <c r="F233" s="8">
        <f>10^(Settings!$B$1+Settings!$B$2*E233+Settings!$B$3*E233^2)</f>
        <v>0.12732098798529648</v>
      </c>
      <c r="G233" s="9" t="str">
        <f t="shared" si="31"/>
        <v/>
      </c>
      <c r="H233" s="9" t="str">
        <f t="shared" si="37"/>
        <v/>
      </c>
      <c r="I233" s="9" t="str">
        <f t="shared" si="38"/>
        <v/>
      </c>
      <c r="J233" s="10">
        <f t="shared" si="32"/>
        <v>0</v>
      </c>
      <c r="K233" s="58">
        <f t="shared" si="33"/>
        <v>0</v>
      </c>
      <c r="L233" s="11">
        <f>_xlfn.XLOOKUP(K233,Percentiles!A:A,Percentiles!C:C,-999,0)</f>
        <v>-999</v>
      </c>
      <c r="M233" s="11">
        <f>_xlfn.XLOOKUP(K233,Percentiles!A:A,Percentiles!D:D,999,0)</f>
        <v>999</v>
      </c>
      <c r="N233" s="11">
        <f t="shared" si="34"/>
        <v>0</v>
      </c>
      <c r="O233" s="11">
        <f t="shared" si="35"/>
        <v>0</v>
      </c>
      <c r="P233" s="11">
        <f t="shared" si="36"/>
        <v>0</v>
      </c>
    </row>
    <row r="234" spans="1:16" x14ac:dyDescent="0.25">
      <c r="A234" s="38"/>
      <c r="B234" s="39"/>
      <c r="C234" s="7">
        <f t="shared" si="30"/>
        <v>0</v>
      </c>
      <c r="D234" s="8">
        <f t="shared" si="39"/>
        <v>0</v>
      </c>
      <c r="E234" s="8">
        <f>IF(A234&gt;Settings!$B$4,Settings!$B$4,A234)</f>
        <v>0</v>
      </c>
      <c r="F234" s="8">
        <f>10^(Settings!$B$1+Settings!$B$2*E234+Settings!$B$3*E234^2)</f>
        <v>0.12732098798529648</v>
      </c>
      <c r="G234" s="9" t="str">
        <f t="shared" si="31"/>
        <v/>
      </c>
      <c r="H234" s="9" t="str">
        <f t="shared" si="37"/>
        <v/>
      </c>
      <c r="I234" s="9" t="str">
        <f t="shared" si="38"/>
        <v/>
      </c>
      <c r="J234" s="10">
        <f t="shared" si="32"/>
        <v>0</v>
      </c>
      <c r="K234" s="58">
        <f t="shared" si="33"/>
        <v>0</v>
      </c>
      <c r="L234" s="11">
        <f>_xlfn.XLOOKUP(K234,Percentiles!A:A,Percentiles!C:C,-999,0)</f>
        <v>-999</v>
      </c>
      <c r="M234" s="11">
        <f>_xlfn.XLOOKUP(K234,Percentiles!A:A,Percentiles!D:D,999,0)</f>
        <v>999</v>
      </c>
      <c r="N234" s="11">
        <f t="shared" si="34"/>
        <v>0</v>
      </c>
      <c r="O234" s="11">
        <f t="shared" si="35"/>
        <v>0</v>
      </c>
      <c r="P234" s="11">
        <f t="shared" si="36"/>
        <v>0</v>
      </c>
    </row>
    <row r="235" spans="1:16" x14ac:dyDescent="0.25">
      <c r="A235" s="38"/>
      <c r="B235" s="39"/>
      <c r="C235" s="7">
        <f t="shared" si="30"/>
        <v>0</v>
      </c>
      <c r="D235" s="8">
        <f t="shared" si="39"/>
        <v>0</v>
      </c>
      <c r="E235" s="8">
        <f>IF(A235&gt;Settings!$B$4,Settings!$B$4,A235)</f>
        <v>0</v>
      </c>
      <c r="F235" s="8">
        <f>10^(Settings!$B$1+Settings!$B$2*E235+Settings!$B$3*E235^2)</f>
        <v>0.12732098798529648</v>
      </c>
      <c r="G235" s="9" t="str">
        <f t="shared" si="31"/>
        <v/>
      </c>
      <c r="H235" s="9" t="str">
        <f t="shared" si="37"/>
        <v/>
      </c>
      <c r="I235" s="9" t="str">
        <f t="shared" si="38"/>
        <v/>
      </c>
      <c r="J235" s="10">
        <f t="shared" si="32"/>
        <v>0</v>
      </c>
      <c r="K235" s="58">
        <f t="shared" si="33"/>
        <v>0</v>
      </c>
      <c r="L235" s="11">
        <f>_xlfn.XLOOKUP(K235,Percentiles!A:A,Percentiles!C:C,-999,0)</f>
        <v>-999</v>
      </c>
      <c r="M235" s="11">
        <f>_xlfn.XLOOKUP(K235,Percentiles!A:A,Percentiles!D:D,999,0)</f>
        <v>999</v>
      </c>
      <c r="N235" s="11">
        <f t="shared" si="34"/>
        <v>0</v>
      </c>
      <c r="O235" s="11">
        <f t="shared" si="35"/>
        <v>0</v>
      </c>
      <c r="P235" s="11">
        <f t="shared" si="36"/>
        <v>0</v>
      </c>
    </row>
    <row r="236" spans="1:16" x14ac:dyDescent="0.25">
      <c r="A236" s="38"/>
      <c r="B236" s="39"/>
      <c r="C236" s="7">
        <f t="shared" si="30"/>
        <v>0</v>
      </c>
      <c r="D236" s="8">
        <f t="shared" si="39"/>
        <v>0</v>
      </c>
      <c r="E236" s="8">
        <f>IF(A236&gt;Settings!$B$4,Settings!$B$4,A236)</f>
        <v>0</v>
      </c>
      <c r="F236" s="8">
        <f>10^(Settings!$B$1+Settings!$B$2*E236+Settings!$B$3*E236^2)</f>
        <v>0.12732098798529648</v>
      </c>
      <c r="G236" s="9" t="str">
        <f t="shared" si="31"/>
        <v/>
      </c>
      <c r="H236" s="9" t="str">
        <f t="shared" si="37"/>
        <v/>
      </c>
      <c r="I236" s="9" t="str">
        <f t="shared" si="38"/>
        <v/>
      </c>
      <c r="J236" s="10">
        <f t="shared" si="32"/>
        <v>0</v>
      </c>
      <c r="K236" s="58">
        <f t="shared" si="33"/>
        <v>0</v>
      </c>
      <c r="L236" s="11">
        <f>_xlfn.XLOOKUP(K236,Percentiles!A:A,Percentiles!C:C,-999,0)</f>
        <v>-999</v>
      </c>
      <c r="M236" s="11">
        <f>_xlfn.XLOOKUP(K236,Percentiles!A:A,Percentiles!D:D,999,0)</f>
        <v>999</v>
      </c>
      <c r="N236" s="11">
        <f t="shared" si="34"/>
        <v>0</v>
      </c>
      <c r="O236" s="11">
        <f t="shared" si="35"/>
        <v>0</v>
      </c>
      <c r="P236" s="11">
        <f t="shared" si="36"/>
        <v>0</v>
      </c>
    </row>
    <row r="237" spans="1:16" x14ac:dyDescent="0.25">
      <c r="A237" s="38"/>
      <c r="B237" s="39"/>
      <c r="C237" s="7">
        <f t="shared" si="30"/>
        <v>0</v>
      </c>
      <c r="D237" s="8">
        <f t="shared" si="39"/>
        <v>0</v>
      </c>
      <c r="E237" s="8">
        <f>IF(A237&gt;Settings!$B$4,Settings!$B$4,A237)</f>
        <v>0</v>
      </c>
      <c r="F237" s="8">
        <f>10^(Settings!$B$1+Settings!$B$2*E237+Settings!$B$3*E237^2)</f>
        <v>0.12732098798529648</v>
      </c>
      <c r="G237" s="9" t="str">
        <f t="shared" si="31"/>
        <v/>
      </c>
      <c r="H237" s="9" t="str">
        <f t="shared" si="37"/>
        <v/>
      </c>
      <c r="I237" s="9" t="str">
        <f t="shared" si="38"/>
        <v/>
      </c>
      <c r="J237" s="10">
        <f t="shared" si="32"/>
        <v>0</v>
      </c>
      <c r="K237" s="58">
        <f t="shared" si="33"/>
        <v>0</v>
      </c>
      <c r="L237" s="11">
        <f>_xlfn.XLOOKUP(K237,Percentiles!A:A,Percentiles!C:C,-999,0)</f>
        <v>-999</v>
      </c>
      <c r="M237" s="11">
        <f>_xlfn.XLOOKUP(K237,Percentiles!A:A,Percentiles!D:D,999,0)</f>
        <v>999</v>
      </c>
      <c r="N237" s="11">
        <f t="shared" si="34"/>
        <v>0</v>
      </c>
      <c r="O237" s="11">
        <f t="shared" si="35"/>
        <v>0</v>
      </c>
      <c r="P237" s="11">
        <f t="shared" si="36"/>
        <v>0</v>
      </c>
    </row>
    <row r="238" spans="1:16" x14ac:dyDescent="0.25">
      <c r="A238" s="38"/>
      <c r="B238" s="39"/>
      <c r="C238" s="7">
        <f t="shared" si="30"/>
        <v>0</v>
      </c>
      <c r="D238" s="8">
        <f t="shared" si="39"/>
        <v>0</v>
      </c>
      <c r="E238" s="8">
        <f>IF(A238&gt;Settings!$B$4,Settings!$B$4,A238)</f>
        <v>0</v>
      </c>
      <c r="F238" s="8">
        <f>10^(Settings!$B$1+Settings!$B$2*E238+Settings!$B$3*E238^2)</f>
        <v>0.12732098798529648</v>
      </c>
      <c r="G238" s="9" t="str">
        <f t="shared" si="31"/>
        <v/>
      </c>
      <c r="H238" s="9" t="str">
        <f t="shared" si="37"/>
        <v/>
      </c>
      <c r="I238" s="9" t="str">
        <f t="shared" si="38"/>
        <v/>
      </c>
      <c r="J238" s="10">
        <f t="shared" si="32"/>
        <v>0</v>
      </c>
      <c r="K238" s="58">
        <f t="shared" si="33"/>
        <v>0</v>
      </c>
      <c r="L238" s="11">
        <f>_xlfn.XLOOKUP(K238,Percentiles!A:A,Percentiles!C:C,-999,0)</f>
        <v>-999</v>
      </c>
      <c r="M238" s="11">
        <f>_xlfn.XLOOKUP(K238,Percentiles!A:A,Percentiles!D:D,999,0)</f>
        <v>999</v>
      </c>
      <c r="N238" s="11">
        <f t="shared" si="34"/>
        <v>0</v>
      </c>
      <c r="O238" s="11">
        <f t="shared" si="35"/>
        <v>0</v>
      </c>
      <c r="P238" s="11">
        <f t="shared" si="36"/>
        <v>0</v>
      </c>
    </row>
    <row r="239" spans="1:16" x14ac:dyDescent="0.25">
      <c r="A239" s="38"/>
      <c r="B239" s="39"/>
      <c r="C239" s="7">
        <f t="shared" si="30"/>
        <v>0</v>
      </c>
      <c r="D239" s="8">
        <f t="shared" si="39"/>
        <v>0</v>
      </c>
      <c r="E239" s="8">
        <f>IF(A239&gt;Settings!$B$4,Settings!$B$4,A239)</f>
        <v>0</v>
      </c>
      <c r="F239" s="8">
        <f>10^(Settings!$B$1+Settings!$B$2*E239+Settings!$B$3*E239^2)</f>
        <v>0.12732098798529648</v>
      </c>
      <c r="G239" s="9" t="str">
        <f t="shared" si="31"/>
        <v/>
      </c>
      <c r="H239" s="9" t="str">
        <f t="shared" si="37"/>
        <v/>
      </c>
      <c r="I239" s="9" t="str">
        <f t="shared" si="38"/>
        <v/>
      </c>
      <c r="J239" s="10">
        <f t="shared" si="32"/>
        <v>0</v>
      </c>
      <c r="K239" s="58">
        <f t="shared" si="33"/>
        <v>0</v>
      </c>
      <c r="L239" s="11">
        <f>_xlfn.XLOOKUP(K239,Percentiles!A:A,Percentiles!C:C,-999,0)</f>
        <v>-999</v>
      </c>
      <c r="M239" s="11">
        <f>_xlfn.XLOOKUP(K239,Percentiles!A:A,Percentiles!D:D,999,0)</f>
        <v>999</v>
      </c>
      <c r="N239" s="11">
        <f t="shared" si="34"/>
        <v>0</v>
      </c>
      <c r="O239" s="11">
        <f t="shared" si="35"/>
        <v>0</v>
      </c>
      <c r="P239" s="11">
        <f t="shared" si="36"/>
        <v>0</v>
      </c>
    </row>
    <row r="240" spans="1:16" x14ac:dyDescent="0.25">
      <c r="A240" s="38"/>
      <c r="B240" s="39"/>
      <c r="C240" s="7">
        <f t="shared" si="30"/>
        <v>0</v>
      </c>
      <c r="D240" s="8">
        <f t="shared" si="39"/>
        <v>0</v>
      </c>
      <c r="E240" s="8">
        <f>IF(A240&gt;Settings!$B$4,Settings!$B$4,A240)</f>
        <v>0</v>
      </c>
      <c r="F240" s="8">
        <f>10^(Settings!$B$1+Settings!$B$2*E240+Settings!$B$3*E240^2)</f>
        <v>0.12732098798529648</v>
      </c>
      <c r="G240" s="9" t="str">
        <f t="shared" si="31"/>
        <v/>
      </c>
      <c r="H240" s="9" t="str">
        <f t="shared" si="37"/>
        <v/>
      </c>
      <c r="I240" s="9" t="str">
        <f t="shared" si="38"/>
        <v/>
      </c>
      <c r="J240" s="10">
        <f t="shared" si="32"/>
        <v>0</v>
      </c>
      <c r="K240" s="58">
        <f t="shared" si="33"/>
        <v>0</v>
      </c>
      <c r="L240" s="11">
        <f>_xlfn.XLOOKUP(K240,Percentiles!A:A,Percentiles!C:C,-999,0)</f>
        <v>-999</v>
      </c>
      <c r="M240" s="11">
        <f>_xlfn.XLOOKUP(K240,Percentiles!A:A,Percentiles!D:D,999,0)</f>
        <v>999</v>
      </c>
      <c r="N240" s="11">
        <f t="shared" si="34"/>
        <v>0</v>
      </c>
      <c r="O240" s="11">
        <f t="shared" si="35"/>
        <v>0</v>
      </c>
      <c r="P240" s="11">
        <f t="shared" si="36"/>
        <v>0</v>
      </c>
    </row>
    <row r="241" spans="1:16" x14ac:dyDescent="0.25">
      <c r="A241" s="38"/>
      <c r="B241" s="39"/>
      <c r="C241" s="7">
        <f t="shared" si="30"/>
        <v>0</v>
      </c>
      <c r="D241" s="8">
        <f t="shared" si="39"/>
        <v>0</v>
      </c>
      <c r="E241" s="8">
        <f>IF(A241&gt;Settings!$B$4,Settings!$B$4,A241)</f>
        <v>0</v>
      </c>
      <c r="F241" s="8">
        <f>10^(Settings!$B$1+Settings!$B$2*E241+Settings!$B$3*E241^2)</f>
        <v>0.12732098798529648</v>
      </c>
      <c r="G241" s="9" t="str">
        <f t="shared" si="31"/>
        <v/>
      </c>
      <c r="H241" s="9" t="str">
        <f t="shared" si="37"/>
        <v/>
      </c>
      <c r="I241" s="9" t="str">
        <f t="shared" si="38"/>
        <v/>
      </c>
      <c r="J241" s="10">
        <f t="shared" si="32"/>
        <v>0</v>
      </c>
      <c r="K241" s="58">
        <f t="shared" si="33"/>
        <v>0</v>
      </c>
      <c r="L241" s="11">
        <f>_xlfn.XLOOKUP(K241,Percentiles!A:A,Percentiles!C:C,-999,0)</f>
        <v>-999</v>
      </c>
      <c r="M241" s="11">
        <f>_xlfn.XLOOKUP(K241,Percentiles!A:A,Percentiles!D:D,999,0)</f>
        <v>999</v>
      </c>
      <c r="N241" s="11">
        <f t="shared" si="34"/>
        <v>0</v>
      </c>
      <c r="O241" s="11">
        <f t="shared" si="35"/>
        <v>0</v>
      </c>
      <c r="P241" s="11">
        <f t="shared" si="36"/>
        <v>0</v>
      </c>
    </row>
    <row r="242" spans="1:16" x14ac:dyDescent="0.25">
      <c r="A242" s="38"/>
      <c r="B242" s="39"/>
      <c r="C242" s="7">
        <f t="shared" si="30"/>
        <v>0</v>
      </c>
      <c r="D242" s="8">
        <f t="shared" si="39"/>
        <v>0</v>
      </c>
      <c r="E242" s="8">
        <f>IF(A242&gt;Settings!$B$4,Settings!$B$4,A242)</f>
        <v>0</v>
      </c>
      <c r="F242" s="8">
        <f>10^(Settings!$B$1+Settings!$B$2*E242+Settings!$B$3*E242^2)</f>
        <v>0.12732098798529648</v>
      </c>
      <c r="G242" s="9" t="str">
        <f t="shared" si="31"/>
        <v/>
      </c>
      <c r="H242" s="9" t="str">
        <f t="shared" si="37"/>
        <v/>
      </c>
      <c r="I242" s="9" t="str">
        <f t="shared" si="38"/>
        <v/>
      </c>
      <c r="J242" s="10">
        <f t="shared" si="32"/>
        <v>0</v>
      </c>
      <c r="K242" s="58">
        <f t="shared" si="33"/>
        <v>0</v>
      </c>
      <c r="L242" s="11">
        <f>_xlfn.XLOOKUP(K242,Percentiles!A:A,Percentiles!C:C,-999,0)</f>
        <v>-999</v>
      </c>
      <c r="M242" s="11">
        <f>_xlfn.XLOOKUP(K242,Percentiles!A:A,Percentiles!D:D,999,0)</f>
        <v>999</v>
      </c>
      <c r="N242" s="11">
        <f t="shared" si="34"/>
        <v>0</v>
      </c>
      <c r="O242" s="11">
        <f t="shared" si="35"/>
        <v>0</v>
      </c>
      <c r="P242" s="11">
        <f t="shared" si="36"/>
        <v>0</v>
      </c>
    </row>
    <row r="243" spans="1:16" x14ac:dyDescent="0.25">
      <c r="A243" s="38"/>
      <c r="B243" s="39"/>
      <c r="C243" s="7">
        <f t="shared" si="30"/>
        <v>0</v>
      </c>
      <c r="D243" s="8">
        <f t="shared" si="39"/>
        <v>0</v>
      </c>
      <c r="E243" s="8">
        <f>IF(A243&gt;Settings!$B$4,Settings!$B$4,A243)</f>
        <v>0</v>
      </c>
      <c r="F243" s="8">
        <f>10^(Settings!$B$1+Settings!$B$2*E243+Settings!$B$3*E243^2)</f>
        <v>0.12732098798529648</v>
      </c>
      <c r="G243" s="9" t="str">
        <f t="shared" si="31"/>
        <v/>
      </c>
      <c r="H243" s="9" t="str">
        <f t="shared" si="37"/>
        <v/>
      </c>
      <c r="I243" s="9" t="str">
        <f t="shared" si="38"/>
        <v/>
      </c>
      <c r="J243" s="10">
        <f t="shared" si="32"/>
        <v>0</v>
      </c>
      <c r="K243" s="58">
        <f t="shared" si="33"/>
        <v>0</v>
      </c>
      <c r="L243" s="11">
        <f>_xlfn.XLOOKUP(K243,Percentiles!A:A,Percentiles!C:C,-999,0)</f>
        <v>-999</v>
      </c>
      <c r="M243" s="11">
        <f>_xlfn.XLOOKUP(K243,Percentiles!A:A,Percentiles!D:D,999,0)</f>
        <v>999</v>
      </c>
      <c r="N243" s="11">
        <f t="shared" si="34"/>
        <v>0</v>
      </c>
      <c r="O243" s="11">
        <f t="shared" si="35"/>
        <v>0</v>
      </c>
      <c r="P243" s="11">
        <f t="shared" si="36"/>
        <v>0</v>
      </c>
    </row>
    <row r="244" spans="1:16" x14ac:dyDescent="0.25">
      <c r="A244" s="38"/>
      <c r="B244" s="39"/>
      <c r="C244" s="7">
        <f t="shared" si="30"/>
        <v>0</v>
      </c>
      <c r="D244" s="8">
        <f t="shared" si="39"/>
        <v>0</v>
      </c>
      <c r="E244" s="8">
        <f>IF(A244&gt;Settings!$B$4,Settings!$B$4,A244)</f>
        <v>0</v>
      </c>
      <c r="F244" s="8">
        <f>10^(Settings!$B$1+Settings!$B$2*E244+Settings!$B$3*E244^2)</f>
        <v>0.12732098798529648</v>
      </c>
      <c r="G244" s="9" t="str">
        <f t="shared" si="31"/>
        <v/>
      </c>
      <c r="H244" s="9" t="str">
        <f t="shared" si="37"/>
        <v/>
      </c>
      <c r="I244" s="9" t="str">
        <f t="shared" si="38"/>
        <v/>
      </c>
      <c r="J244" s="10">
        <f t="shared" si="32"/>
        <v>0</v>
      </c>
      <c r="K244" s="58">
        <f t="shared" si="33"/>
        <v>0</v>
      </c>
      <c r="L244" s="11">
        <f>_xlfn.XLOOKUP(K244,Percentiles!A:A,Percentiles!C:C,-999,0)</f>
        <v>-999</v>
      </c>
      <c r="M244" s="11">
        <f>_xlfn.XLOOKUP(K244,Percentiles!A:A,Percentiles!D:D,999,0)</f>
        <v>999</v>
      </c>
      <c r="N244" s="11">
        <f t="shared" si="34"/>
        <v>0</v>
      </c>
      <c r="O244" s="11">
        <f t="shared" si="35"/>
        <v>0</v>
      </c>
      <c r="P244" s="11">
        <f t="shared" si="36"/>
        <v>0</v>
      </c>
    </row>
    <row r="245" spans="1:16" x14ac:dyDescent="0.25">
      <c r="A245" s="38"/>
      <c r="B245" s="39"/>
      <c r="C245" s="7">
        <f t="shared" si="30"/>
        <v>0</v>
      </c>
      <c r="D245" s="8">
        <f t="shared" si="39"/>
        <v>0</v>
      </c>
      <c r="E245" s="8">
        <f>IF(A245&gt;Settings!$B$4,Settings!$B$4,A245)</f>
        <v>0</v>
      </c>
      <c r="F245" s="8">
        <f>10^(Settings!$B$1+Settings!$B$2*E245+Settings!$B$3*E245^2)</f>
        <v>0.12732098798529648</v>
      </c>
      <c r="G245" s="9" t="str">
        <f t="shared" si="31"/>
        <v/>
      </c>
      <c r="H245" s="9" t="str">
        <f t="shared" si="37"/>
        <v/>
      </c>
      <c r="I245" s="9" t="str">
        <f t="shared" si="38"/>
        <v/>
      </c>
      <c r="J245" s="10">
        <f t="shared" si="32"/>
        <v>0</v>
      </c>
      <c r="K245" s="58">
        <f t="shared" si="33"/>
        <v>0</v>
      </c>
      <c r="L245" s="11">
        <f>_xlfn.XLOOKUP(K245,Percentiles!A:A,Percentiles!C:C,-999,0)</f>
        <v>-999</v>
      </c>
      <c r="M245" s="11">
        <f>_xlfn.XLOOKUP(K245,Percentiles!A:A,Percentiles!D:D,999,0)</f>
        <v>999</v>
      </c>
      <c r="N245" s="11">
        <f t="shared" si="34"/>
        <v>0</v>
      </c>
      <c r="O245" s="11">
        <f t="shared" si="35"/>
        <v>0</v>
      </c>
      <c r="P245" s="11">
        <f t="shared" si="36"/>
        <v>0</v>
      </c>
    </row>
    <row r="246" spans="1:16" x14ac:dyDescent="0.25">
      <c r="A246" s="38"/>
      <c r="B246" s="39"/>
      <c r="C246" s="7">
        <f t="shared" si="30"/>
        <v>0</v>
      </c>
      <c r="D246" s="8">
        <f t="shared" si="39"/>
        <v>0</v>
      </c>
      <c r="E246" s="8">
        <f>IF(A246&gt;Settings!$B$4,Settings!$B$4,A246)</f>
        <v>0</v>
      </c>
      <c r="F246" s="8">
        <f>10^(Settings!$B$1+Settings!$B$2*E246+Settings!$B$3*E246^2)</f>
        <v>0.12732098798529648</v>
      </c>
      <c r="G246" s="9" t="str">
        <f t="shared" si="31"/>
        <v/>
      </c>
      <c r="H246" s="9" t="str">
        <f t="shared" si="37"/>
        <v/>
      </c>
      <c r="I246" s="9" t="str">
        <f t="shared" si="38"/>
        <v/>
      </c>
      <c r="J246" s="10">
        <f t="shared" si="32"/>
        <v>0</v>
      </c>
      <c r="K246" s="58">
        <f t="shared" si="33"/>
        <v>0</v>
      </c>
      <c r="L246" s="11">
        <f>_xlfn.XLOOKUP(K246,Percentiles!A:A,Percentiles!C:C,-999,0)</f>
        <v>-999</v>
      </c>
      <c r="M246" s="11">
        <f>_xlfn.XLOOKUP(K246,Percentiles!A:A,Percentiles!D:D,999,0)</f>
        <v>999</v>
      </c>
      <c r="N246" s="11">
        <f t="shared" si="34"/>
        <v>0</v>
      </c>
      <c r="O246" s="11">
        <f t="shared" si="35"/>
        <v>0</v>
      </c>
      <c r="P246" s="11">
        <f t="shared" si="36"/>
        <v>0</v>
      </c>
    </row>
    <row r="247" spans="1:16" x14ac:dyDescent="0.25">
      <c r="A247" s="38"/>
      <c r="B247" s="39"/>
      <c r="C247" s="7">
        <f t="shared" si="30"/>
        <v>0</v>
      </c>
      <c r="D247" s="8">
        <f t="shared" si="39"/>
        <v>0</v>
      </c>
      <c r="E247" s="8">
        <f>IF(A247&gt;Settings!$B$4,Settings!$B$4,A247)</f>
        <v>0</v>
      </c>
      <c r="F247" s="8">
        <f>10^(Settings!$B$1+Settings!$B$2*E247+Settings!$B$3*E247^2)</f>
        <v>0.12732098798529648</v>
      </c>
      <c r="G247" s="9" t="str">
        <f t="shared" si="31"/>
        <v/>
      </c>
      <c r="H247" s="9" t="str">
        <f t="shared" si="37"/>
        <v/>
      </c>
      <c r="I247" s="9" t="str">
        <f t="shared" si="38"/>
        <v/>
      </c>
      <c r="J247" s="10">
        <f t="shared" si="32"/>
        <v>0</v>
      </c>
      <c r="K247" s="58">
        <f t="shared" si="33"/>
        <v>0</v>
      </c>
      <c r="L247" s="11">
        <f>_xlfn.XLOOKUP(K247,Percentiles!A:A,Percentiles!C:C,-999,0)</f>
        <v>-999</v>
      </c>
      <c r="M247" s="11">
        <f>_xlfn.XLOOKUP(K247,Percentiles!A:A,Percentiles!D:D,999,0)</f>
        <v>999</v>
      </c>
      <c r="N247" s="11">
        <f t="shared" si="34"/>
        <v>0</v>
      </c>
      <c r="O247" s="11">
        <f t="shared" si="35"/>
        <v>0</v>
      </c>
      <c r="P247" s="11">
        <f t="shared" si="36"/>
        <v>0</v>
      </c>
    </row>
    <row r="248" spans="1:16" x14ac:dyDescent="0.25">
      <c r="A248" s="38"/>
      <c r="B248" s="39"/>
      <c r="C248" s="7">
        <f t="shared" si="30"/>
        <v>0</v>
      </c>
      <c r="D248" s="8">
        <f t="shared" si="39"/>
        <v>0</v>
      </c>
      <c r="E248" s="8">
        <f>IF(A248&gt;Settings!$B$4,Settings!$B$4,A248)</f>
        <v>0</v>
      </c>
      <c r="F248" s="8">
        <f>10^(Settings!$B$1+Settings!$B$2*E248+Settings!$B$3*E248^2)</f>
        <v>0.12732098798529648</v>
      </c>
      <c r="G248" s="9" t="str">
        <f t="shared" si="31"/>
        <v/>
      </c>
      <c r="H248" s="9" t="str">
        <f t="shared" si="37"/>
        <v/>
      </c>
      <c r="I248" s="9" t="str">
        <f t="shared" si="38"/>
        <v/>
      </c>
      <c r="J248" s="10">
        <f t="shared" si="32"/>
        <v>0</v>
      </c>
      <c r="K248" s="58">
        <f t="shared" si="33"/>
        <v>0</v>
      </c>
      <c r="L248" s="11">
        <f>_xlfn.XLOOKUP(K248,Percentiles!A:A,Percentiles!C:C,-999,0)</f>
        <v>-999</v>
      </c>
      <c r="M248" s="11">
        <f>_xlfn.XLOOKUP(K248,Percentiles!A:A,Percentiles!D:D,999,0)</f>
        <v>999</v>
      </c>
      <c r="N248" s="11">
        <f t="shared" si="34"/>
        <v>0</v>
      </c>
      <c r="O248" s="11">
        <f t="shared" si="35"/>
        <v>0</v>
      </c>
      <c r="P248" s="11">
        <f t="shared" si="36"/>
        <v>0</v>
      </c>
    </row>
    <row r="249" spans="1:16" x14ac:dyDescent="0.25">
      <c r="A249" s="38"/>
      <c r="B249" s="39"/>
      <c r="C249" s="7">
        <f t="shared" si="30"/>
        <v>0</v>
      </c>
      <c r="D249" s="8">
        <f t="shared" si="39"/>
        <v>0</v>
      </c>
      <c r="E249" s="8">
        <f>IF(A249&gt;Settings!$B$4,Settings!$B$4,A249)</f>
        <v>0</v>
      </c>
      <c r="F249" s="8">
        <f>10^(Settings!$B$1+Settings!$B$2*E249+Settings!$B$3*E249^2)</f>
        <v>0.12732098798529648</v>
      </c>
      <c r="G249" s="9" t="str">
        <f t="shared" si="31"/>
        <v/>
      </c>
      <c r="H249" s="9" t="str">
        <f t="shared" si="37"/>
        <v/>
      </c>
      <c r="I249" s="9" t="str">
        <f t="shared" si="38"/>
        <v/>
      </c>
      <c r="J249" s="10">
        <f t="shared" si="32"/>
        <v>0</v>
      </c>
      <c r="K249" s="58">
        <f t="shared" si="33"/>
        <v>0</v>
      </c>
      <c r="L249" s="11">
        <f>_xlfn.XLOOKUP(K249,Percentiles!A:A,Percentiles!C:C,-999,0)</f>
        <v>-999</v>
      </c>
      <c r="M249" s="11">
        <f>_xlfn.XLOOKUP(K249,Percentiles!A:A,Percentiles!D:D,999,0)</f>
        <v>999</v>
      </c>
      <c r="N249" s="11">
        <f t="shared" si="34"/>
        <v>0</v>
      </c>
      <c r="O249" s="11">
        <f t="shared" si="35"/>
        <v>0</v>
      </c>
      <c r="P249" s="11">
        <f t="shared" si="36"/>
        <v>0</v>
      </c>
    </row>
    <row r="250" spans="1:16" x14ac:dyDescent="0.25">
      <c r="A250" s="38"/>
      <c r="B250" s="39"/>
      <c r="C250" s="7">
        <f t="shared" si="30"/>
        <v>0</v>
      </c>
      <c r="D250" s="8">
        <f t="shared" si="39"/>
        <v>0</v>
      </c>
      <c r="E250" s="8">
        <f>IF(A250&gt;Settings!$B$4,Settings!$B$4,A250)</f>
        <v>0</v>
      </c>
      <c r="F250" s="8">
        <f>10^(Settings!$B$1+Settings!$B$2*E250+Settings!$B$3*E250^2)</f>
        <v>0.12732098798529648</v>
      </c>
      <c r="G250" s="9" t="str">
        <f t="shared" si="31"/>
        <v/>
      </c>
      <c r="H250" s="9" t="str">
        <f t="shared" si="37"/>
        <v/>
      </c>
      <c r="I250" s="9" t="str">
        <f t="shared" si="38"/>
        <v/>
      </c>
      <c r="J250" s="10">
        <f t="shared" si="32"/>
        <v>0</v>
      </c>
      <c r="K250" s="58">
        <f t="shared" si="33"/>
        <v>0</v>
      </c>
      <c r="L250" s="11">
        <f>_xlfn.XLOOKUP(K250,Percentiles!A:A,Percentiles!C:C,-999,0)</f>
        <v>-999</v>
      </c>
      <c r="M250" s="11">
        <f>_xlfn.XLOOKUP(K250,Percentiles!A:A,Percentiles!D:D,999,0)</f>
        <v>999</v>
      </c>
      <c r="N250" s="11">
        <f t="shared" si="34"/>
        <v>0</v>
      </c>
      <c r="O250" s="11">
        <f t="shared" si="35"/>
        <v>0</v>
      </c>
      <c r="P250" s="11">
        <f t="shared" si="36"/>
        <v>0</v>
      </c>
    </row>
    <row r="251" spans="1:16" x14ac:dyDescent="0.25">
      <c r="A251" s="38"/>
      <c r="B251" s="39"/>
      <c r="C251" s="7">
        <f t="shared" si="30"/>
        <v>0</v>
      </c>
      <c r="D251" s="8">
        <f t="shared" si="39"/>
        <v>0</v>
      </c>
      <c r="E251" s="8">
        <f>IF(A251&gt;Settings!$B$4,Settings!$B$4,A251)</f>
        <v>0</v>
      </c>
      <c r="F251" s="8">
        <f>10^(Settings!$B$1+Settings!$B$2*E251+Settings!$B$3*E251^2)</f>
        <v>0.12732098798529648</v>
      </c>
      <c r="G251" s="9" t="str">
        <f t="shared" si="31"/>
        <v/>
      </c>
      <c r="H251" s="9" t="str">
        <f t="shared" si="37"/>
        <v/>
      </c>
      <c r="I251" s="9" t="str">
        <f t="shared" si="38"/>
        <v/>
      </c>
      <c r="J251" s="10">
        <f t="shared" si="32"/>
        <v>0</v>
      </c>
      <c r="K251" s="58">
        <f t="shared" si="33"/>
        <v>0</v>
      </c>
      <c r="L251" s="11">
        <f>_xlfn.XLOOKUP(K251,Percentiles!A:A,Percentiles!C:C,-999,0)</f>
        <v>-999</v>
      </c>
      <c r="M251" s="11">
        <f>_xlfn.XLOOKUP(K251,Percentiles!A:A,Percentiles!D:D,999,0)</f>
        <v>999</v>
      </c>
      <c r="N251" s="11">
        <f t="shared" si="34"/>
        <v>0</v>
      </c>
      <c r="O251" s="11">
        <f t="shared" si="35"/>
        <v>0</v>
      </c>
      <c r="P251" s="11">
        <f t="shared" si="36"/>
        <v>0</v>
      </c>
    </row>
    <row r="252" spans="1:16" x14ac:dyDescent="0.25">
      <c r="A252" s="38"/>
      <c r="B252" s="39"/>
      <c r="C252" s="7">
        <f t="shared" si="30"/>
        <v>0</v>
      </c>
      <c r="D252" s="8">
        <f t="shared" si="39"/>
        <v>0</v>
      </c>
      <c r="E252" s="8">
        <f>IF(A252&gt;Settings!$B$4,Settings!$B$4,A252)</f>
        <v>0</v>
      </c>
      <c r="F252" s="8">
        <f>10^(Settings!$B$1+Settings!$B$2*E252+Settings!$B$3*E252^2)</f>
        <v>0.12732098798529648</v>
      </c>
      <c r="G252" s="9" t="str">
        <f t="shared" si="31"/>
        <v/>
      </c>
      <c r="H252" s="9" t="str">
        <f t="shared" si="37"/>
        <v/>
      </c>
      <c r="I252" s="9" t="str">
        <f t="shared" si="38"/>
        <v/>
      </c>
      <c r="J252" s="10">
        <f t="shared" si="32"/>
        <v>0</v>
      </c>
      <c r="K252" s="58">
        <f t="shared" si="33"/>
        <v>0</v>
      </c>
      <c r="L252" s="11">
        <f>_xlfn.XLOOKUP(K252,Percentiles!A:A,Percentiles!C:C,-999,0)</f>
        <v>-999</v>
      </c>
      <c r="M252" s="11">
        <f>_xlfn.XLOOKUP(K252,Percentiles!A:A,Percentiles!D:D,999,0)</f>
        <v>999</v>
      </c>
      <c r="N252" s="11">
        <f t="shared" si="34"/>
        <v>0</v>
      </c>
      <c r="O252" s="11">
        <f t="shared" si="35"/>
        <v>0</v>
      </c>
      <c r="P252" s="11">
        <f t="shared" si="36"/>
        <v>0</v>
      </c>
    </row>
    <row r="253" spans="1:16" x14ac:dyDescent="0.25">
      <c r="A253" s="38"/>
      <c r="B253" s="39"/>
      <c r="C253" s="7">
        <f t="shared" si="30"/>
        <v>0</v>
      </c>
      <c r="D253" s="8">
        <f t="shared" si="39"/>
        <v>0</v>
      </c>
      <c r="E253" s="8">
        <f>IF(A253&gt;Settings!$B$4,Settings!$B$4,A253)</f>
        <v>0</v>
      </c>
      <c r="F253" s="8">
        <f>10^(Settings!$B$1+Settings!$B$2*E253+Settings!$B$3*E253^2)</f>
        <v>0.12732098798529648</v>
      </c>
      <c r="G253" s="9" t="str">
        <f t="shared" si="31"/>
        <v/>
      </c>
      <c r="H253" s="9" t="str">
        <f t="shared" si="37"/>
        <v/>
      </c>
      <c r="I253" s="9" t="str">
        <f t="shared" si="38"/>
        <v/>
      </c>
      <c r="J253" s="10">
        <f t="shared" si="32"/>
        <v>0</v>
      </c>
      <c r="K253" s="58">
        <f t="shared" si="33"/>
        <v>0</v>
      </c>
      <c r="L253" s="11">
        <f>_xlfn.XLOOKUP(K253,Percentiles!A:A,Percentiles!C:C,-999,0)</f>
        <v>-999</v>
      </c>
      <c r="M253" s="11">
        <f>_xlfn.XLOOKUP(K253,Percentiles!A:A,Percentiles!D:D,999,0)</f>
        <v>999</v>
      </c>
      <c r="N253" s="11">
        <f t="shared" si="34"/>
        <v>0</v>
      </c>
      <c r="O253" s="11">
        <f t="shared" si="35"/>
        <v>0</v>
      </c>
      <c r="P253" s="11">
        <f t="shared" si="36"/>
        <v>0</v>
      </c>
    </row>
    <row r="254" spans="1:16" x14ac:dyDescent="0.25">
      <c r="A254" s="38"/>
      <c r="B254" s="39"/>
      <c r="C254" s="7">
        <f t="shared" si="30"/>
        <v>0</v>
      </c>
      <c r="D254" s="8">
        <f t="shared" si="39"/>
        <v>0</v>
      </c>
      <c r="E254" s="8">
        <f>IF(A254&gt;Settings!$B$4,Settings!$B$4,A254)</f>
        <v>0</v>
      </c>
      <c r="F254" s="8">
        <f>10^(Settings!$B$1+Settings!$B$2*E254+Settings!$B$3*E254^2)</f>
        <v>0.12732098798529648</v>
      </c>
      <c r="G254" s="9" t="str">
        <f t="shared" si="31"/>
        <v/>
      </c>
      <c r="H254" s="9" t="str">
        <f t="shared" si="37"/>
        <v/>
      </c>
      <c r="I254" s="9" t="str">
        <f t="shared" si="38"/>
        <v/>
      </c>
      <c r="J254" s="10">
        <f t="shared" si="32"/>
        <v>0</v>
      </c>
      <c r="K254" s="58">
        <f t="shared" si="33"/>
        <v>0</v>
      </c>
      <c r="L254" s="11">
        <f>_xlfn.XLOOKUP(K254,Percentiles!A:A,Percentiles!C:C,-999,0)</f>
        <v>-999</v>
      </c>
      <c r="M254" s="11">
        <f>_xlfn.XLOOKUP(K254,Percentiles!A:A,Percentiles!D:D,999,0)</f>
        <v>999</v>
      </c>
      <c r="N254" s="11">
        <f t="shared" si="34"/>
        <v>0</v>
      </c>
      <c r="O254" s="11">
        <f t="shared" si="35"/>
        <v>0</v>
      </c>
      <c r="P254" s="11">
        <f t="shared" si="36"/>
        <v>0</v>
      </c>
    </row>
    <row r="255" spans="1:16" x14ac:dyDescent="0.25">
      <c r="A255" s="38"/>
      <c r="B255" s="39"/>
      <c r="C255" s="7">
        <f t="shared" si="30"/>
        <v>0</v>
      </c>
      <c r="D255" s="8">
        <f t="shared" si="39"/>
        <v>0</v>
      </c>
      <c r="E255" s="8">
        <f>IF(A255&gt;Settings!$B$4,Settings!$B$4,A255)</f>
        <v>0</v>
      </c>
      <c r="F255" s="8">
        <f>10^(Settings!$B$1+Settings!$B$2*E255+Settings!$B$3*E255^2)</f>
        <v>0.12732098798529648</v>
      </c>
      <c r="G255" s="9" t="str">
        <f t="shared" si="31"/>
        <v/>
      </c>
      <c r="H255" s="9" t="str">
        <f t="shared" si="37"/>
        <v/>
      </c>
      <c r="I255" s="9" t="str">
        <f t="shared" si="38"/>
        <v/>
      </c>
      <c r="J255" s="10">
        <f t="shared" si="32"/>
        <v>0</v>
      </c>
      <c r="K255" s="58">
        <f t="shared" si="33"/>
        <v>0</v>
      </c>
      <c r="L255" s="11">
        <f>_xlfn.XLOOKUP(K255,Percentiles!A:A,Percentiles!C:C,-999,0)</f>
        <v>-999</v>
      </c>
      <c r="M255" s="11">
        <f>_xlfn.XLOOKUP(K255,Percentiles!A:A,Percentiles!D:D,999,0)</f>
        <v>999</v>
      </c>
      <c r="N255" s="11">
        <f t="shared" si="34"/>
        <v>0</v>
      </c>
      <c r="O255" s="11">
        <f t="shared" si="35"/>
        <v>0</v>
      </c>
      <c r="P255" s="11">
        <f t="shared" si="36"/>
        <v>0</v>
      </c>
    </row>
    <row r="256" spans="1:16" x14ac:dyDescent="0.25">
      <c r="A256" s="38"/>
      <c r="B256" s="39"/>
      <c r="C256" s="7">
        <f t="shared" si="30"/>
        <v>0</v>
      </c>
      <c r="D256" s="8">
        <f t="shared" si="39"/>
        <v>0</v>
      </c>
      <c r="E256" s="8">
        <f>IF(A256&gt;Settings!$B$4,Settings!$B$4,A256)</f>
        <v>0</v>
      </c>
      <c r="F256" s="8">
        <f>10^(Settings!$B$1+Settings!$B$2*E256+Settings!$B$3*E256^2)</f>
        <v>0.12732098798529648</v>
      </c>
      <c r="G256" s="9" t="str">
        <f t="shared" si="31"/>
        <v/>
      </c>
      <c r="H256" s="9" t="str">
        <f t="shared" si="37"/>
        <v/>
      </c>
      <c r="I256" s="9" t="str">
        <f t="shared" si="38"/>
        <v/>
      </c>
      <c r="J256" s="10">
        <f t="shared" si="32"/>
        <v>0</v>
      </c>
      <c r="K256" s="58">
        <f t="shared" si="33"/>
        <v>0</v>
      </c>
      <c r="L256" s="11">
        <f>_xlfn.XLOOKUP(K256,Percentiles!A:A,Percentiles!C:C,-999,0)</f>
        <v>-999</v>
      </c>
      <c r="M256" s="11">
        <f>_xlfn.XLOOKUP(K256,Percentiles!A:A,Percentiles!D:D,999,0)</f>
        <v>999</v>
      </c>
      <c r="N256" s="11">
        <f t="shared" si="34"/>
        <v>0</v>
      </c>
      <c r="O256" s="11">
        <f t="shared" si="35"/>
        <v>0</v>
      </c>
      <c r="P256" s="11">
        <f t="shared" si="36"/>
        <v>0</v>
      </c>
    </row>
    <row r="257" spans="1:16" x14ac:dyDescent="0.25">
      <c r="A257" s="38"/>
      <c r="B257" s="39"/>
      <c r="C257" s="7">
        <f t="shared" si="30"/>
        <v>0</v>
      </c>
      <c r="D257" s="8">
        <f t="shared" si="39"/>
        <v>0</v>
      </c>
      <c r="E257" s="8">
        <f>IF(A257&gt;Settings!$B$4,Settings!$B$4,A257)</f>
        <v>0</v>
      </c>
      <c r="F257" s="8">
        <f>10^(Settings!$B$1+Settings!$B$2*E257+Settings!$B$3*E257^2)</f>
        <v>0.12732098798529648</v>
      </c>
      <c r="G257" s="9" t="str">
        <f t="shared" si="31"/>
        <v/>
      </c>
      <c r="H257" s="9" t="str">
        <f t="shared" si="37"/>
        <v/>
      </c>
      <c r="I257" s="9" t="str">
        <f t="shared" si="38"/>
        <v/>
      </c>
      <c r="J257" s="10">
        <f t="shared" si="32"/>
        <v>0</v>
      </c>
      <c r="K257" s="58">
        <f t="shared" si="33"/>
        <v>0</v>
      </c>
      <c r="L257" s="11">
        <f>_xlfn.XLOOKUP(K257,Percentiles!A:A,Percentiles!C:C,-999,0)</f>
        <v>-999</v>
      </c>
      <c r="M257" s="11">
        <f>_xlfn.XLOOKUP(K257,Percentiles!A:A,Percentiles!D:D,999,0)</f>
        <v>999</v>
      </c>
      <c r="N257" s="11">
        <f t="shared" si="34"/>
        <v>0</v>
      </c>
      <c r="O257" s="11">
        <f t="shared" si="35"/>
        <v>0</v>
      </c>
      <c r="P257" s="11">
        <f t="shared" si="36"/>
        <v>0</v>
      </c>
    </row>
    <row r="258" spans="1:16" x14ac:dyDescent="0.25">
      <c r="A258" s="38"/>
      <c r="B258" s="39"/>
      <c r="C258" s="7">
        <f t="shared" ref="C258:C321" si="40">IF(B258&gt;4,1,0)</f>
        <v>0</v>
      </c>
      <c r="D258" s="8">
        <f t="shared" si="39"/>
        <v>0</v>
      </c>
      <c r="E258" s="8">
        <f>IF(A258&gt;Settings!$B$4,Settings!$B$4,A258)</f>
        <v>0</v>
      </c>
      <c r="F258" s="8">
        <f>10^(Settings!$B$1+Settings!$B$2*E258+Settings!$B$3*E258^2)</f>
        <v>0.12732098798529648</v>
      </c>
      <c r="G258" s="9" t="str">
        <f t="shared" ref="G258:G321" si="41">IF(D258=1,B258-F258,"")</f>
        <v/>
      </c>
      <c r="H258" s="9" t="str">
        <f t="shared" si="37"/>
        <v/>
      </c>
      <c r="I258" s="9" t="str">
        <f t="shared" si="38"/>
        <v/>
      </c>
      <c r="J258" s="10">
        <f t="shared" ref="J258:J321" si="42">IF(B258&gt;4,4,B258)</f>
        <v>0</v>
      </c>
      <c r="K258" s="58">
        <f t="shared" ref="K258:K321" si="43">ROUND(A258,1)</f>
        <v>0</v>
      </c>
      <c r="L258" s="11">
        <f>_xlfn.XLOOKUP(K258,Percentiles!A:A,Percentiles!C:C,-999,0)</f>
        <v>-999</v>
      </c>
      <c r="M258" s="11">
        <f>_xlfn.XLOOKUP(K258,Percentiles!A:A,Percentiles!D:D,999,0)</f>
        <v>999</v>
      </c>
      <c r="N258" s="11">
        <f t="shared" ref="N258:N321" si="44">IF(B258&lt;L258,1,0)</f>
        <v>0</v>
      </c>
      <c r="O258" s="11">
        <f t="shared" ref="O258:O321" si="45">IF(B258&gt;M258,1,0)</f>
        <v>0</v>
      </c>
      <c r="P258" s="11">
        <f t="shared" ref="P258:P321" si="46">IF(AND(B258&gt;=L258,B258&lt;=M258,L258&gt;0,M258&lt;900),1,0)</f>
        <v>0</v>
      </c>
    </row>
    <row r="259" spans="1:16" x14ac:dyDescent="0.25">
      <c r="A259" s="38"/>
      <c r="B259" s="39"/>
      <c r="C259" s="7">
        <f t="shared" si="40"/>
        <v>0</v>
      </c>
      <c r="D259" s="8">
        <f t="shared" si="39"/>
        <v>0</v>
      </c>
      <c r="E259" s="8">
        <f>IF(A259&gt;Settings!$B$4,Settings!$B$4,A259)</f>
        <v>0</v>
      </c>
      <c r="F259" s="8">
        <f>10^(Settings!$B$1+Settings!$B$2*E259+Settings!$B$3*E259^2)</f>
        <v>0.12732098798529648</v>
      </c>
      <c r="G259" s="9" t="str">
        <f t="shared" si="41"/>
        <v/>
      </c>
      <c r="H259" s="9" t="str">
        <f t="shared" ref="H259:H322" si="47">IF(D259=1,LOG10(B259/F259),"")</f>
        <v/>
      </c>
      <c r="I259" s="9" t="str">
        <f t="shared" ref="I259:I322" si="48">IF(D259=1,ABS(H259-MEDIAN(H:H)),"")</f>
        <v/>
      </c>
      <c r="J259" s="10">
        <f t="shared" si="42"/>
        <v>0</v>
      </c>
      <c r="K259" s="58">
        <f t="shared" si="43"/>
        <v>0</v>
      </c>
      <c r="L259" s="11">
        <f>_xlfn.XLOOKUP(K259,Percentiles!A:A,Percentiles!C:C,-999,0)</f>
        <v>-999</v>
      </c>
      <c r="M259" s="11">
        <f>_xlfn.XLOOKUP(K259,Percentiles!A:A,Percentiles!D:D,999,0)</f>
        <v>999</v>
      </c>
      <c r="N259" s="11">
        <f t="shared" si="44"/>
        <v>0</v>
      </c>
      <c r="O259" s="11">
        <f t="shared" si="45"/>
        <v>0</v>
      </c>
      <c r="P259" s="11">
        <f t="shared" si="46"/>
        <v>0</v>
      </c>
    </row>
    <row r="260" spans="1:16" x14ac:dyDescent="0.25">
      <c r="A260" s="38"/>
      <c r="B260" s="39"/>
      <c r="C260" s="7">
        <f t="shared" si="40"/>
        <v>0</v>
      </c>
      <c r="D260" s="8">
        <f t="shared" si="39"/>
        <v>0</v>
      </c>
      <c r="E260" s="8">
        <f>IF(A260&gt;Settings!$B$4,Settings!$B$4,A260)</f>
        <v>0</v>
      </c>
      <c r="F260" s="8">
        <f>10^(Settings!$B$1+Settings!$B$2*E260+Settings!$B$3*E260^2)</f>
        <v>0.12732098798529648</v>
      </c>
      <c r="G260" s="9" t="str">
        <f t="shared" si="41"/>
        <v/>
      </c>
      <c r="H260" s="9" t="str">
        <f t="shared" si="47"/>
        <v/>
      </c>
      <c r="I260" s="9" t="str">
        <f t="shared" si="48"/>
        <v/>
      </c>
      <c r="J260" s="10">
        <f t="shared" si="42"/>
        <v>0</v>
      </c>
      <c r="K260" s="58">
        <f t="shared" si="43"/>
        <v>0</v>
      </c>
      <c r="L260" s="11">
        <f>_xlfn.XLOOKUP(K260,Percentiles!A:A,Percentiles!C:C,-999,0)</f>
        <v>-999</v>
      </c>
      <c r="M260" s="11">
        <f>_xlfn.XLOOKUP(K260,Percentiles!A:A,Percentiles!D:D,999,0)</f>
        <v>999</v>
      </c>
      <c r="N260" s="11">
        <f t="shared" si="44"/>
        <v>0</v>
      </c>
      <c r="O260" s="11">
        <f t="shared" si="45"/>
        <v>0</v>
      </c>
      <c r="P260" s="11">
        <f t="shared" si="46"/>
        <v>0</v>
      </c>
    </row>
    <row r="261" spans="1:16" x14ac:dyDescent="0.25">
      <c r="A261" s="38"/>
      <c r="B261" s="39"/>
      <c r="C261" s="7">
        <f t="shared" si="40"/>
        <v>0</v>
      </c>
      <c r="D261" s="8">
        <f t="shared" ref="D261:D324" si="49">IF(A261&gt;45,1,0)*IF(A261&lt;=85,1,0)</f>
        <v>0</v>
      </c>
      <c r="E261" s="8">
        <f>IF(A261&gt;Settings!$B$4,Settings!$B$4,A261)</f>
        <v>0</v>
      </c>
      <c r="F261" s="8">
        <f>10^(Settings!$B$1+Settings!$B$2*E261+Settings!$B$3*E261^2)</f>
        <v>0.12732098798529648</v>
      </c>
      <c r="G261" s="9" t="str">
        <f t="shared" si="41"/>
        <v/>
      </c>
      <c r="H261" s="9" t="str">
        <f t="shared" si="47"/>
        <v/>
      </c>
      <c r="I261" s="9" t="str">
        <f t="shared" si="48"/>
        <v/>
      </c>
      <c r="J261" s="10">
        <f t="shared" si="42"/>
        <v>0</v>
      </c>
      <c r="K261" s="58">
        <f t="shared" si="43"/>
        <v>0</v>
      </c>
      <c r="L261" s="11">
        <f>_xlfn.XLOOKUP(K261,Percentiles!A:A,Percentiles!C:C,-999,0)</f>
        <v>-999</v>
      </c>
      <c r="M261" s="11">
        <f>_xlfn.XLOOKUP(K261,Percentiles!A:A,Percentiles!D:D,999,0)</f>
        <v>999</v>
      </c>
      <c r="N261" s="11">
        <f t="shared" si="44"/>
        <v>0</v>
      </c>
      <c r="O261" s="11">
        <f t="shared" si="45"/>
        <v>0</v>
      </c>
      <c r="P261" s="11">
        <f t="shared" si="46"/>
        <v>0</v>
      </c>
    </row>
    <row r="262" spans="1:16" x14ac:dyDescent="0.25">
      <c r="A262" s="38"/>
      <c r="B262" s="39"/>
      <c r="C262" s="7">
        <f t="shared" si="40"/>
        <v>0</v>
      </c>
      <c r="D262" s="8">
        <f t="shared" si="49"/>
        <v>0</v>
      </c>
      <c r="E262" s="8">
        <f>IF(A262&gt;Settings!$B$4,Settings!$B$4,A262)</f>
        <v>0</v>
      </c>
      <c r="F262" s="8">
        <f>10^(Settings!$B$1+Settings!$B$2*E262+Settings!$B$3*E262^2)</f>
        <v>0.12732098798529648</v>
      </c>
      <c r="G262" s="9" t="str">
        <f t="shared" si="41"/>
        <v/>
      </c>
      <c r="H262" s="9" t="str">
        <f t="shared" si="47"/>
        <v/>
      </c>
      <c r="I262" s="9" t="str">
        <f t="shared" si="48"/>
        <v/>
      </c>
      <c r="J262" s="10">
        <f t="shared" si="42"/>
        <v>0</v>
      </c>
      <c r="K262" s="58">
        <f t="shared" si="43"/>
        <v>0</v>
      </c>
      <c r="L262" s="11">
        <f>_xlfn.XLOOKUP(K262,Percentiles!A:A,Percentiles!C:C,-999,0)</f>
        <v>-999</v>
      </c>
      <c r="M262" s="11">
        <f>_xlfn.XLOOKUP(K262,Percentiles!A:A,Percentiles!D:D,999,0)</f>
        <v>999</v>
      </c>
      <c r="N262" s="11">
        <f t="shared" si="44"/>
        <v>0</v>
      </c>
      <c r="O262" s="11">
        <f t="shared" si="45"/>
        <v>0</v>
      </c>
      <c r="P262" s="11">
        <f t="shared" si="46"/>
        <v>0</v>
      </c>
    </row>
    <row r="263" spans="1:16" x14ac:dyDescent="0.25">
      <c r="A263" s="38"/>
      <c r="B263" s="39"/>
      <c r="C263" s="7">
        <f t="shared" si="40"/>
        <v>0</v>
      </c>
      <c r="D263" s="8">
        <f t="shared" si="49"/>
        <v>0</v>
      </c>
      <c r="E263" s="8">
        <f>IF(A263&gt;Settings!$B$4,Settings!$B$4,A263)</f>
        <v>0</v>
      </c>
      <c r="F263" s="8">
        <f>10^(Settings!$B$1+Settings!$B$2*E263+Settings!$B$3*E263^2)</f>
        <v>0.12732098798529648</v>
      </c>
      <c r="G263" s="9" t="str">
        <f t="shared" si="41"/>
        <v/>
      </c>
      <c r="H263" s="9" t="str">
        <f t="shared" si="47"/>
        <v/>
      </c>
      <c r="I263" s="9" t="str">
        <f t="shared" si="48"/>
        <v/>
      </c>
      <c r="J263" s="10">
        <f t="shared" si="42"/>
        <v>0</v>
      </c>
      <c r="K263" s="58">
        <f t="shared" si="43"/>
        <v>0</v>
      </c>
      <c r="L263" s="11">
        <f>_xlfn.XLOOKUP(K263,Percentiles!A:A,Percentiles!C:C,-999,0)</f>
        <v>-999</v>
      </c>
      <c r="M263" s="11">
        <f>_xlfn.XLOOKUP(K263,Percentiles!A:A,Percentiles!D:D,999,0)</f>
        <v>999</v>
      </c>
      <c r="N263" s="11">
        <f t="shared" si="44"/>
        <v>0</v>
      </c>
      <c r="O263" s="11">
        <f t="shared" si="45"/>
        <v>0</v>
      </c>
      <c r="P263" s="11">
        <f t="shared" si="46"/>
        <v>0</v>
      </c>
    </row>
    <row r="264" spans="1:16" x14ac:dyDescent="0.25">
      <c r="A264" s="38"/>
      <c r="B264" s="39"/>
      <c r="C264" s="7">
        <f t="shared" si="40"/>
        <v>0</v>
      </c>
      <c r="D264" s="8">
        <f t="shared" si="49"/>
        <v>0</v>
      </c>
      <c r="E264" s="8">
        <f>IF(A264&gt;Settings!$B$4,Settings!$B$4,A264)</f>
        <v>0</v>
      </c>
      <c r="F264" s="8">
        <f>10^(Settings!$B$1+Settings!$B$2*E264+Settings!$B$3*E264^2)</f>
        <v>0.12732098798529648</v>
      </c>
      <c r="G264" s="9" t="str">
        <f t="shared" si="41"/>
        <v/>
      </c>
      <c r="H264" s="9" t="str">
        <f t="shared" si="47"/>
        <v/>
      </c>
      <c r="I264" s="9" t="str">
        <f t="shared" si="48"/>
        <v/>
      </c>
      <c r="J264" s="10">
        <f t="shared" si="42"/>
        <v>0</v>
      </c>
      <c r="K264" s="58">
        <f t="shared" si="43"/>
        <v>0</v>
      </c>
      <c r="L264" s="11">
        <f>_xlfn.XLOOKUP(K264,Percentiles!A:A,Percentiles!C:C,-999,0)</f>
        <v>-999</v>
      </c>
      <c r="M264" s="11">
        <f>_xlfn.XLOOKUP(K264,Percentiles!A:A,Percentiles!D:D,999,0)</f>
        <v>999</v>
      </c>
      <c r="N264" s="11">
        <f t="shared" si="44"/>
        <v>0</v>
      </c>
      <c r="O264" s="11">
        <f t="shared" si="45"/>
        <v>0</v>
      </c>
      <c r="P264" s="11">
        <f t="shared" si="46"/>
        <v>0</v>
      </c>
    </row>
    <row r="265" spans="1:16" x14ac:dyDescent="0.25">
      <c r="A265" s="38"/>
      <c r="B265" s="39"/>
      <c r="C265" s="7">
        <f t="shared" si="40"/>
        <v>0</v>
      </c>
      <c r="D265" s="8">
        <f t="shared" si="49"/>
        <v>0</v>
      </c>
      <c r="E265" s="8">
        <f>IF(A265&gt;Settings!$B$4,Settings!$B$4,A265)</f>
        <v>0</v>
      </c>
      <c r="F265" s="8">
        <f>10^(Settings!$B$1+Settings!$B$2*E265+Settings!$B$3*E265^2)</f>
        <v>0.12732098798529648</v>
      </c>
      <c r="G265" s="9" t="str">
        <f t="shared" si="41"/>
        <v/>
      </c>
      <c r="H265" s="9" t="str">
        <f t="shared" si="47"/>
        <v/>
      </c>
      <c r="I265" s="9" t="str">
        <f t="shared" si="48"/>
        <v/>
      </c>
      <c r="J265" s="10">
        <f t="shared" si="42"/>
        <v>0</v>
      </c>
      <c r="K265" s="58">
        <f t="shared" si="43"/>
        <v>0</v>
      </c>
      <c r="L265" s="11">
        <f>_xlfn.XLOOKUP(K265,Percentiles!A:A,Percentiles!C:C,-999,0)</f>
        <v>-999</v>
      </c>
      <c r="M265" s="11">
        <f>_xlfn.XLOOKUP(K265,Percentiles!A:A,Percentiles!D:D,999,0)</f>
        <v>999</v>
      </c>
      <c r="N265" s="11">
        <f t="shared" si="44"/>
        <v>0</v>
      </c>
      <c r="O265" s="11">
        <f t="shared" si="45"/>
        <v>0</v>
      </c>
      <c r="P265" s="11">
        <f t="shared" si="46"/>
        <v>0</v>
      </c>
    </row>
    <row r="266" spans="1:16" x14ac:dyDescent="0.25">
      <c r="A266" s="38"/>
      <c r="B266" s="39"/>
      <c r="C266" s="7">
        <f t="shared" si="40"/>
        <v>0</v>
      </c>
      <c r="D266" s="8">
        <f t="shared" si="49"/>
        <v>0</v>
      </c>
      <c r="E266" s="8">
        <f>IF(A266&gt;Settings!$B$4,Settings!$B$4,A266)</f>
        <v>0</v>
      </c>
      <c r="F266" s="8">
        <f>10^(Settings!$B$1+Settings!$B$2*E266+Settings!$B$3*E266^2)</f>
        <v>0.12732098798529648</v>
      </c>
      <c r="G266" s="9" t="str">
        <f t="shared" si="41"/>
        <v/>
      </c>
      <c r="H266" s="9" t="str">
        <f t="shared" si="47"/>
        <v/>
      </c>
      <c r="I266" s="9" t="str">
        <f t="shared" si="48"/>
        <v/>
      </c>
      <c r="J266" s="10">
        <f t="shared" si="42"/>
        <v>0</v>
      </c>
      <c r="K266" s="58">
        <f t="shared" si="43"/>
        <v>0</v>
      </c>
      <c r="L266" s="11">
        <f>_xlfn.XLOOKUP(K266,Percentiles!A:A,Percentiles!C:C,-999,0)</f>
        <v>-999</v>
      </c>
      <c r="M266" s="11">
        <f>_xlfn.XLOOKUP(K266,Percentiles!A:A,Percentiles!D:D,999,0)</f>
        <v>999</v>
      </c>
      <c r="N266" s="11">
        <f t="shared" si="44"/>
        <v>0</v>
      </c>
      <c r="O266" s="11">
        <f t="shared" si="45"/>
        <v>0</v>
      </c>
      <c r="P266" s="11">
        <f t="shared" si="46"/>
        <v>0</v>
      </c>
    </row>
    <row r="267" spans="1:16" x14ac:dyDescent="0.25">
      <c r="A267" s="38"/>
      <c r="B267" s="39"/>
      <c r="C267" s="7">
        <f t="shared" si="40"/>
        <v>0</v>
      </c>
      <c r="D267" s="8">
        <f t="shared" si="49"/>
        <v>0</v>
      </c>
      <c r="E267" s="8">
        <f>IF(A267&gt;Settings!$B$4,Settings!$B$4,A267)</f>
        <v>0</v>
      </c>
      <c r="F267" s="8">
        <f>10^(Settings!$B$1+Settings!$B$2*E267+Settings!$B$3*E267^2)</f>
        <v>0.12732098798529648</v>
      </c>
      <c r="G267" s="9" t="str">
        <f t="shared" si="41"/>
        <v/>
      </c>
      <c r="H267" s="9" t="str">
        <f t="shared" si="47"/>
        <v/>
      </c>
      <c r="I267" s="9" t="str">
        <f t="shared" si="48"/>
        <v/>
      </c>
      <c r="J267" s="10">
        <f t="shared" si="42"/>
        <v>0</v>
      </c>
      <c r="K267" s="58">
        <f t="shared" si="43"/>
        <v>0</v>
      </c>
      <c r="L267" s="11">
        <f>_xlfn.XLOOKUP(K267,Percentiles!A:A,Percentiles!C:C,-999,0)</f>
        <v>-999</v>
      </c>
      <c r="M267" s="11">
        <f>_xlfn.XLOOKUP(K267,Percentiles!A:A,Percentiles!D:D,999,0)</f>
        <v>999</v>
      </c>
      <c r="N267" s="11">
        <f t="shared" si="44"/>
        <v>0</v>
      </c>
      <c r="O267" s="11">
        <f t="shared" si="45"/>
        <v>0</v>
      </c>
      <c r="P267" s="11">
        <f t="shared" si="46"/>
        <v>0</v>
      </c>
    </row>
    <row r="268" spans="1:16" x14ac:dyDescent="0.25">
      <c r="A268" s="38"/>
      <c r="B268" s="39"/>
      <c r="C268" s="7">
        <f t="shared" si="40"/>
        <v>0</v>
      </c>
      <c r="D268" s="8">
        <f t="shared" si="49"/>
        <v>0</v>
      </c>
      <c r="E268" s="8">
        <f>IF(A268&gt;Settings!$B$4,Settings!$B$4,A268)</f>
        <v>0</v>
      </c>
      <c r="F268" s="8">
        <f>10^(Settings!$B$1+Settings!$B$2*E268+Settings!$B$3*E268^2)</f>
        <v>0.12732098798529648</v>
      </c>
      <c r="G268" s="9" t="str">
        <f t="shared" si="41"/>
        <v/>
      </c>
      <c r="H268" s="9" t="str">
        <f t="shared" si="47"/>
        <v/>
      </c>
      <c r="I268" s="9" t="str">
        <f t="shared" si="48"/>
        <v/>
      </c>
      <c r="J268" s="10">
        <f t="shared" si="42"/>
        <v>0</v>
      </c>
      <c r="K268" s="58">
        <f t="shared" si="43"/>
        <v>0</v>
      </c>
      <c r="L268" s="11">
        <f>_xlfn.XLOOKUP(K268,Percentiles!A:A,Percentiles!C:C,-999,0)</f>
        <v>-999</v>
      </c>
      <c r="M268" s="11">
        <f>_xlfn.XLOOKUP(K268,Percentiles!A:A,Percentiles!D:D,999,0)</f>
        <v>999</v>
      </c>
      <c r="N268" s="11">
        <f t="shared" si="44"/>
        <v>0</v>
      </c>
      <c r="O268" s="11">
        <f t="shared" si="45"/>
        <v>0</v>
      </c>
      <c r="P268" s="11">
        <f t="shared" si="46"/>
        <v>0</v>
      </c>
    </row>
    <row r="269" spans="1:16" x14ac:dyDescent="0.25">
      <c r="A269" s="38"/>
      <c r="B269" s="39"/>
      <c r="C269" s="7">
        <f t="shared" si="40"/>
        <v>0</v>
      </c>
      <c r="D269" s="8">
        <f t="shared" si="49"/>
        <v>0</v>
      </c>
      <c r="E269" s="8">
        <f>IF(A269&gt;Settings!$B$4,Settings!$B$4,A269)</f>
        <v>0</v>
      </c>
      <c r="F269" s="8">
        <f>10^(Settings!$B$1+Settings!$B$2*E269+Settings!$B$3*E269^2)</f>
        <v>0.12732098798529648</v>
      </c>
      <c r="G269" s="9" t="str">
        <f t="shared" si="41"/>
        <v/>
      </c>
      <c r="H269" s="9" t="str">
        <f t="shared" si="47"/>
        <v/>
      </c>
      <c r="I269" s="9" t="str">
        <f t="shared" si="48"/>
        <v/>
      </c>
      <c r="J269" s="10">
        <f t="shared" si="42"/>
        <v>0</v>
      </c>
      <c r="K269" s="58">
        <f t="shared" si="43"/>
        <v>0</v>
      </c>
      <c r="L269" s="11">
        <f>_xlfn.XLOOKUP(K269,Percentiles!A:A,Percentiles!C:C,-999,0)</f>
        <v>-999</v>
      </c>
      <c r="M269" s="11">
        <f>_xlfn.XLOOKUP(K269,Percentiles!A:A,Percentiles!D:D,999,0)</f>
        <v>999</v>
      </c>
      <c r="N269" s="11">
        <f t="shared" si="44"/>
        <v>0</v>
      </c>
      <c r="O269" s="11">
        <f t="shared" si="45"/>
        <v>0</v>
      </c>
      <c r="P269" s="11">
        <f t="shared" si="46"/>
        <v>0</v>
      </c>
    </row>
    <row r="270" spans="1:16" x14ac:dyDescent="0.25">
      <c r="A270" s="38"/>
      <c r="B270" s="39"/>
      <c r="C270" s="7">
        <f t="shared" si="40"/>
        <v>0</v>
      </c>
      <c r="D270" s="8">
        <f t="shared" si="49"/>
        <v>0</v>
      </c>
      <c r="E270" s="8">
        <f>IF(A270&gt;Settings!$B$4,Settings!$B$4,A270)</f>
        <v>0</v>
      </c>
      <c r="F270" s="8">
        <f>10^(Settings!$B$1+Settings!$B$2*E270+Settings!$B$3*E270^2)</f>
        <v>0.12732098798529648</v>
      </c>
      <c r="G270" s="9" t="str">
        <f t="shared" si="41"/>
        <v/>
      </c>
      <c r="H270" s="9" t="str">
        <f t="shared" si="47"/>
        <v/>
      </c>
      <c r="I270" s="9" t="str">
        <f t="shared" si="48"/>
        <v/>
      </c>
      <c r="J270" s="10">
        <f t="shared" si="42"/>
        <v>0</v>
      </c>
      <c r="K270" s="58">
        <f t="shared" si="43"/>
        <v>0</v>
      </c>
      <c r="L270" s="11">
        <f>_xlfn.XLOOKUP(K270,Percentiles!A:A,Percentiles!C:C,-999,0)</f>
        <v>-999</v>
      </c>
      <c r="M270" s="11">
        <f>_xlfn.XLOOKUP(K270,Percentiles!A:A,Percentiles!D:D,999,0)</f>
        <v>999</v>
      </c>
      <c r="N270" s="11">
        <f t="shared" si="44"/>
        <v>0</v>
      </c>
      <c r="O270" s="11">
        <f t="shared" si="45"/>
        <v>0</v>
      </c>
      <c r="P270" s="11">
        <f t="shared" si="46"/>
        <v>0</v>
      </c>
    </row>
    <row r="271" spans="1:16" x14ac:dyDescent="0.25">
      <c r="A271" s="38"/>
      <c r="B271" s="39"/>
      <c r="C271" s="7">
        <f t="shared" si="40"/>
        <v>0</v>
      </c>
      <c r="D271" s="8">
        <f t="shared" si="49"/>
        <v>0</v>
      </c>
      <c r="E271" s="8">
        <f>IF(A271&gt;Settings!$B$4,Settings!$B$4,A271)</f>
        <v>0</v>
      </c>
      <c r="F271" s="8">
        <f>10^(Settings!$B$1+Settings!$B$2*E271+Settings!$B$3*E271^2)</f>
        <v>0.12732098798529648</v>
      </c>
      <c r="G271" s="9" t="str">
        <f t="shared" si="41"/>
        <v/>
      </c>
      <c r="H271" s="9" t="str">
        <f t="shared" si="47"/>
        <v/>
      </c>
      <c r="I271" s="9" t="str">
        <f t="shared" si="48"/>
        <v/>
      </c>
      <c r="J271" s="10">
        <f t="shared" si="42"/>
        <v>0</v>
      </c>
      <c r="K271" s="58">
        <f t="shared" si="43"/>
        <v>0</v>
      </c>
      <c r="L271" s="11">
        <f>_xlfn.XLOOKUP(K271,Percentiles!A:A,Percentiles!C:C,-999,0)</f>
        <v>-999</v>
      </c>
      <c r="M271" s="11">
        <f>_xlfn.XLOOKUP(K271,Percentiles!A:A,Percentiles!D:D,999,0)</f>
        <v>999</v>
      </c>
      <c r="N271" s="11">
        <f t="shared" si="44"/>
        <v>0</v>
      </c>
      <c r="O271" s="11">
        <f t="shared" si="45"/>
        <v>0</v>
      </c>
      <c r="P271" s="11">
        <f t="shared" si="46"/>
        <v>0</v>
      </c>
    </row>
    <row r="272" spans="1:16" x14ac:dyDescent="0.25">
      <c r="A272" s="38"/>
      <c r="B272" s="39"/>
      <c r="C272" s="7">
        <f t="shared" si="40"/>
        <v>0</v>
      </c>
      <c r="D272" s="8">
        <f t="shared" si="49"/>
        <v>0</v>
      </c>
      <c r="E272" s="8">
        <f>IF(A272&gt;Settings!$B$4,Settings!$B$4,A272)</f>
        <v>0</v>
      </c>
      <c r="F272" s="8">
        <f>10^(Settings!$B$1+Settings!$B$2*E272+Settings!$B$3*E272^2)</f>
        <v>0.12732098798529648</v>
      </c>
      <c r="G272" s="9" t="str">
        <f t="shared" si="41"/>
        <v/>
      </c>
      <c r="H272" s="9" t="str">
        <f t="shared" si="47"/>
        <v/>
      </c>
      <c r="I272" s="9" t="str">
        <f t="shared" si="48"/>
        <v/>
      </c>
      <c r="J272" s="10">
        <f t="shared" si="42"/>
        <v>0</v>
      </c>
      <c r="K272" s="58">
        <f t="shared" si="43"/>
        <v>0</v>
      </c>
      <c r="L272" s="11">
        <f>_xlfn.XLOOKUP(K272,Percentiles!A:A,Percentiles!C:C,-999,0)</f>
        <v>-999</v>
      </c>
      <c r="M272" s="11">
        <f>_xlfn.XLOOKUP(K272,Percentiles!A:A,Percentiles!D:D,999,0)</f>
        <v>999</v>
      </c>
      <c r="N272" s="11">
        <f t="shared" si="44"/>
        <v>0</v>
      </c>
      <c r="O272" s="11">
        <f t="shared" si="45"/>
        <v>0</v>
      </c>
      <c r="P272" s="11">
        <f t="shared" si="46"/>
        <v>0</v>
      </c>
    </row>
    <row r="273" spans="1:16" x14ac:dyDescent="0.25">
      <c r="A273" s="38"/>
      <c r="B273" s="39"/>
      <c r="C273" s="7">
        <f t="shared" si="40"/>
        <v>0</v>
      </c>
      <c r="D273" s="8">
        <f t="shared" si="49"/>
        <v>0</v>
      </c>
      <c r="E273" s="8">
        <f>IF(A273&gt;Settings!$B$4,Settings!$B$4,A273)</f>
        <v>0</v>
      </c>
      <c r="F273" s="8">
        <f>10^(Settings!$B$1+Settings!$B$2*E273+Settings!$B$3*E273^2)</f>
        <v>0.12732098798529648</v>
      </c>
      <c r="G273" s="9" t="str">
        <f t="shared" si="41"/>
        <v/>
      </c>
      <c r="H273" s="9" t="str">
        <f t="shared" si="47"/>
        <v/>
      </c>
      <c r="I273" s="9" t="str">
        <f t="shared" si="48"/>
        <v/>
      </c>
      <c r="J273" s="10">
        <f t="shared" si="42"/>
        <v>0</v>
      </c>
      <c r="K273" s="58">
        <f t="shared" si="43"/>
        <v>0</v>
      </c>
      <c r="L273" s="11">
        <f>_xlfn.XLOOKUP(K273,Percentiles!A:A,Percentiles!C:C,-999,0)</f>
        <v>-999</v>
      </c>
      <c r="M273" s="11">
        <f>_xlfn.XLOOKUP(K273,Percentiles!A:A,Percentiles!D:D,999,0)</f>
        <v>999</v>
      </c>
      <c r="N273" s="11">
        <f t="shared" si="44"/>
        <v>0</v>
      </c>
      <c r="O273" s="11">
        <f t="shared" si="45"/>
        <v>0</v>
      </c>
      <c r="P273" s="11">
        <f t="shared" si="46"/>
        <v>0</v>
      </c>
    </row>
    <row r="274" spans="1:16" x14ac:dyDescent="0.25">
      <c r="A274" s="38"/>
      <c r="B274" s="39"/>
      <c r="C274" s="7">
        <f t="shared" si="40"/>
        <v>0</v>
      </c>
      <c r="D274" s="8">
        <f t="shared" si="49"/>
        <v>0</v>
      </c>
      <c r="E274" s="8">
        <f>IF(A274&gt;Settings!$B$4,Settings!$B$4,A274)</f>
        <v>0</v>
      </c>
      <c r="F274" s="8">
        <f>10^(Settings!$B$1+Settings!$B$2*E274+Settings!$B$3*E274^2)</f>
        <v>0.12732098798529648</v>
      </c>
      <c r="G274" s="9" t="str">
        <f t="shared" si="41"/>
        <v/>
      </c>
      <c r="H274" s="9" t="str">
        <f t="shared" si="47"/>
        <v/>
      </c>
      <c r="I274" s="9" t="str">
        <f t="shared" si="48"/>
        <v/>
      </c>
      <c r="J274" s="10">
        <f t="shared" si="42"/>
        <v>0</v>
      </c>
      <c r="K274" s="58">
        <f t="shared" si="43"/>
        <v>0</v>
      </c>
      <c r="L274" s="11">
        <f>_xlfn.XLOOKUP(K274,Percentiles!A:A,Percentiles!C:C,-999,0)</f>
        <v>-999</v>
      </c>
      <c r="M274" s="11">
        <f>_xlfn.XLOOKUP(K274,Percentiles!A:A,Percentiles!D:D,999,0)</f>
        <v>999</v>
      </c>
      <c r="N274" s="11">
        <f t="shared" si="44"/>
        <v>0</v>
      </c>
      <c r="O274" s="11">
        <f t="shared" si="45"/>
        <v>0</v>
      </c>
      <c r="P274" s="11">
        <f t="shared" si="46"/>
        <v>0</v>
      </c>
    </row>
    <row r="275" spans="1:16" x14ac:dyDescent="0.25">
      <c r="A275" s="38"/>
      <c r="B275" s="39"/>
      <c r="C275" s="7">
        <f t="shared" si="40"/>
        <v>0</v>
      </c>
      <c r="D275" s="8">
        <f t="shared" si="49"/>
        <v>0</v>
      </c>
      <c r="E275" s="8">
        <f>IF(A275&gt;Settings!$B$4,Settings!$B$4,A275)</f>
        <v>0</v>
      </c>
      <c r="F275" s="8">
        <f>10^(Settings!$B$1+Settings!$B$2*E275+Settings!$B$3*E275^2)</f>
        <v>0.12732098798529648</v>
      </c>
      <c r="G275" s="9" t="str">
        <f t="shared" si="41"/>
        <v/>
      </c>
      <c r="H275" s="9" t="str">
        <f t="shared" si="47"/>
        <v/>
      </c>
      <c r="I275" s="9" t="str">
        <f t="shared" si="48"/>
        <v/>
      </c>
      <c r="J275" s="10">
        <f t="shared" si="42"/>
        <v>0</v>
      </c>
      <c r="K275" s="58">
        <f t="shared" si="43"/>
        <v>0</v>
      </c>
      <c r="L275" s="11">
        <f>_xlfn.XLOOKUP(K275,Percentiles!A:A,Percentiles!C:C,-999,0)</f>
        <v>-999</v>
      </c>
      <c r="M275" s="11">
        <f>_xlfn.XLOOKUP(K275,Percentiles!A:A,Percentiles!D:D,999,0)</f>
        <v>999</v>
      </c>
      <c r="N275" s="11">
        <f t="shared" si="44"/>
        <v>0</v>
      </c>
      <c r="O275" s="11">
        <f t="shared" si="45"/>
        <v>0</v>
      </c>
      <c r="P275" s="11">
        <f t="shared" si="46"/>
        <v>0</v>
      </c>
    </row>
    <row r="276" spans="1:16" x14ac:dyDescent="0.25">
      <c r="A276" s="38"/>
      <c r="B276" s="39"/>
      <c r="C276" s="7">
        <f t="shared" si="40"/>
        <v>0</v>
      </c>
      <c r="D276" s="8">
        <f t="shared" si="49"/>
        <v>0</v>
      </c>
      <c r="E276" s="8">
        <f>IF(A276&gt;Settings!$B$4,Settings!$B$4,A276)</f>
        <v>0</v>
      </c>
      <c r="F276" s="8">
        <f>10^(Settings!$B$1+Settings!$B$2*E276+Settings!$B$3*E276^2)</f>
        <v>0.12732098798529648</v>
      </c>
      <c r="G276" s="9" t="str">
        <f t="shared" si="41"/>
        <v/>
      </c>
      <c r="H276" s="9" t="str">
        <f t="shared" si="47"/>
        <v/>
      </c>
      <c r="I276" s="9" t="str">
        <f t="shared" si="48"/>
        <v/>
      </c>
      <c r="J276" s="10">
        <f t="shared" si="42"/>
        <v>0</v>
      </c>
      <c r="K276" s="58">
        <f t="shared" si="43"/>
        <v>0</v>
      </c>
      <c r="L276" s="11">
        <f>_xlfn.XLOOKUP(K276,Percentiles!A:A,Percentiles!C:C,-999,0)</f>
        <v>-999</v>
      </c>
      <c r="M276" s="11">
        <f>_xlfn.XLOOKUP(K276,Percentiles!A:A,Percentiles!D:D,999,0)</f>
        <v>999</v>
      </c>
      <c r="N276" s="11">
        <f t="shared" si="44"/>
        <v>0</v>
      </c>
      <c r="O276" s="11">
        <f t="shared" si="45"/>
        <v>0</v>
      </c>
      <c r="P276" s="11">
        <f t="shared" si="46"/>
        <v>0</v>
      </c>
    </row>
    <row r="277" spans="1:16" x14ac:dyDescent="0.25">
      <c r="A277" s="38"/>
      <c r="B277" s="39"/>
      <c r="C277" s="7">
        <f t="shared" si="40"/>
        <v>0</v>
      </c>
      <c r="D277" s="8">
        <f t="shared" si="49"/>
        <v>0</v>
      </c>
      <c r="E277" s="8">
        <f>IF(A277&gt;Settings!$B$4,Settings!$B$4,A277)</f>
        <v>0</v>
      </c>
      <c r="F277" s="8">
        <f>10^(Settings!$B$1+Settings!$B$2*E277+Settings!$B$3*E277^2)</f>
        <v>0.12732098798529648</v>
      </c>
      <c r="G277" s="9" t="str">
        <f t="shared" si="41"/>
        <v/>
      </c>
      <c r="H277" s="9" t="str">
        <f t="shared" si="47"/>
        <v/>
      </c>
      <c r="I277" s="9" t="str">
        <f t="shared" si="48"/>
        <v/>
      </c>
      <c r="J277" s="10">
        <f t="shared" si="42"/>
        <v>0</v>
      </c>
      <c r="K277" s="58">
        <f t="shared" si="43"/>
        <v>0</v>
      </c>
      <c r="L277" s="11">
        <f>_xlfn.XLOOKUP(K277,Percentiles!A:A,Percentiles!C:C,-999,0)</f>
        <v>-999</v>
      </c>
      <c r="M277" s="11">
        <f>_xlfn.XLOOKUP(K277,Percentiles!A:A,Percentiles!D:D,999,0)</f>
        <v>999</v>
      </c>
      <c r="N277" s="11">
        <f t="shared" si="44"/>
        <v>0</v>
      </c>
      <c r="O277" s="11">
        <f t="shared" si="45"/>
        <v>0</v>
      </c>
      <c r="P277" s="11">
        <f t="shared" si="46"/>
        <v>0</v>
      </c>
    </row>
    <row r="278" spans="1:16" x14ac:dyDescent="0.25">
      <c r="A278" s="38"/>
      <c r="B278" s="39"/>
      <c r="C278" s="7">
        <f t="shared" si="40"/>
        <v>0</v>
      </c>
      <c r="D278" s="8">
        <f t="shared" si="49"/>
        <v>0</v>
      </c>
      <c r="E278" s="8">
        <f>IF(A278&gt;Settings!$B$4,Settings!$B$4,A278)</f>
        <v>0</v>
      </c>
      <c r="F278" s="8">
        <f>10^(Settings!$B$1+Settings!$B$2*E278+Settings!$B$3*E278^2)</f>
        <v>0.12732098798529648</v>
      </c>
      <c r="G278" s="9" t="str">
        <f t="shared" si="41"/>
        <v/>
      </c>
      <c r="H278" s="9" t="str">
        <f t="shared" si="47"/>
        <v/>
      </c>
      <c r="I278" s="9" t="str">
        <f t="shared" si="48"/>
        <v/>
      </c>
      <c r="J278" s="10">
        <f t="shared" si="42"/>
        <v>0</v>
      </c>
      <c r="K278" s="58">
        <f t="shared" si="43"/>
        <v>0</v>
      </c>
      <c r="L278" s="11">
        <f>_xlfn.XLOOKUP(K278,Percentiles!A:A,Percentiles!C:C,-999,0)</f>
        <v>-999</v>
      </c>
      <c r="M278" s="11">
        <f>_xlfn.XLOOKUP(K278,Percentiles!A:A,Percentiles!D:D,999,0)</f>
        <v>999</v>
      </c>
      <c r="N278" s="11">
        <f t="shared" si="44"/>
        <v>0</v>
      </c>
      <c r="O278" s="11">
        <f t="shared" si="45"/>
        <v>0</v>
      </c>
      <c r="P278" s="11">
        <f t="shared" si="46"/>
        <v>0</v>
      </c>
    </row>
    <row r="279" spans="1:16" x14ac:dyDescent="0.25">
      <c r="A279" s="38"/>
      <c r="B279" s="39"/>
      <c r="C279" s="7">
        <f t="shared" si="40"/>
        <v>0</v>
      </c>
      <c r="D279" s="8">
        <f t="shared" si="49"/>
        <v>0</v>
      </c>
      <c r="E279" s="8">
        <f>IF(A279&gt;Settings!$B$4,Settings!$B$4,A279)</f>
        <v>0</v>
      </c>
      <c r="F279" s="8">
        <f>10^(Settings!$B$1+Settings!$B$2*E279+Settings!$B$3*E279^2)</f>
        <v>0.12732098798529648</v>
      </c>
      <c r="G279" s="9" t="str">
        <f t="shared" si="41"/>
        <v/>
      </c>
      <c r="H279" s="9" t="str">
        <f t="shared" si="47"/>
        <v/>
      </c>
      <c r="I279" s="9" t="str">
        <f t="shared" si="48"/>
        <v/>
      </c>
      <c r="J279" s="10">
        <f t="shared" si="42"/>
        <v>0</v>
      </c>
      <c r="K279" s="58">
        <f t="shared" si="43"/>
        <v>0</v>
      </c>
      <c r="L279" s="11">
        <f>_xlfn.XLOOKUP(K279,Percentiles!A:A,Percentiles!C:C,-999,0)</f>
        <v>-999</v>
      </c>
      <c r="M279" s="11">
        <f>_xlfn.XLOOKUP(K279,Percentiles!A:A,Percentiles!D:D,999,0)</f>
        <v>999</v>
      </c>
      <c r="N279" s="11">
        <f t="shared" si="44"/>
        <v>0</v>
      </c>
      <c r="O279" s="11">
        <f t="shared" si="45"/>
        <v>0</v>
      </c>
      <c r="P279" s="11">
        <f t="shared" si="46"/>
        <v>0</v>
      </c>
    </row>
    <row r="280" spans="1:16" x14ac:dyDescent="0.25">
      <c r="A280" s="38"/>
      <c r="B280" s="39"/>
      <c r="C280" s="7">
        <f t="shared" si="40"/>
        <v>0</v>
      </c>
      <c r="D280" s="8">
        <f t="shared" si="49"/>
        <v>0</v>
      </c>
      <c r="E280" s="8">
        <f>IF(A280&gt;Settings!$B$4,Settings!$B$4,A280)</f>
        <v>0</v>
      </c>
      <c r="F280" s="8">
        <f>10^(Settings!$B$1+Settings!$B$2*E280+Settings!$B$3*E280^2)</f>
        <v>0.12732098798529648</v>
      </c>
      <c r="G280" s="9" t="str">
        <f t="shared" si="41"/>
        <v/>
      </c>
      <c r="H280" s="9" t="str">
        <f t="shared" si="47"/>
        <v/>
      </c>
      <c r="I280" s="9" t="str">
        <f t="shared" si="48"/>
        <v/>
      </c>
      <c r="J280" s="10">
        <f t="shared" si="42"/>
        <v>0</v>
      </c>
      <c r="K280" s="58">
        <f t="shared" si="43"/>
        <v>0</v>
      </c>
      <c r="L280" s="11">
        <f>_xlfn.XLOOKUP(K280,Percentiles!A:A,Percentiles!C:C,-999,0)</f>
        <v>-999</v>
      </c>
      <c r="M280" s="11">
        <f>_xlfn.XLOOKUP(K280,Percentiles!A:A,Percentiles!D:D,999,0)</f>
        <v>999</v>
      </c>
      <c r="N280" s="11">
        <f t="shared" si="44"/>
        <v>0</v>
      </c>
      <c r="O280" s="11">
        <f t="shared" si="45"/>
        <v>0</v>
      </c>
      <c r="P280" s="11">
        <f t="shared" si="46"/>
        <v>0</v>
      </c>
    </row>
    <row r="281" spans="1:16" x14ac:dyDescent="0.25">
      <c r="A281" s="38"/>
      <c r="B281" s="39"/>
      <c r="C281" s="7">
        <f t="shared" si="40"/>
        <v>0</v>
      </c>
      <c r="D281" s="8">
        <f t="shared" si="49"/>
        <v>0</v>
      </c>
      <c r="E281" s="8">
        <f>IF(A281&gt;Settings!$B$4,Settings!$B$4,A281)</f>
        <v>0</v>
      </c>
      <c r="F281" s="8">
        <f>10^(Settings!$B$1+Settings!$B$2*E281+Settings!$B$3*E281^2)</f>
        <v>0.12732098798529648</v>
      </c>
      <c r="G281" s="9" t="str">
        <f t="shared" si="41"/>
        <v/>
      </c>
      <c r="H281" s="9" t="str">
        <f t="shared" si="47"/>
        <v/>
      </c>
      <c r="I281" s="9" t="str">
        <f t="shared" si="48"/>
        <v/>
      </c>
      <c r="J281" s="10">
        <f t="shared" si="42"/>
        <v>0</v>
      </c>
      <c r="K281" s="58">
        <f t="shared" si="43"/>
        <v>0</v>
      </c>
      <c r="L281" s="11">
        <f>_xlfn.XLOOKUP(K281,Percentiles!A:A,Percentiles!C:C,-999,0)</f>
        <v>-999</v>
      </c>
      <c r="M281" s="11">
        <f>_xlfn.XLOOKUP(K281,Percentiles!A:A,Percentiles!D:D,999,0)</f>
        <v>999</v>
      </c>
      <c r="N281" s="11">
        <f t="shared" si="44"/>
        <v>0</v>
      </c>
      <c r="O281" s="11">
        <f t="shared" si="45"/>
        <v>0</v>
      </c>
      <c r="P281" s="11">
        <f t="shared" si="46"/>
        <v>0</v>
      </c>
    </row>
    <row r="282" spans="1:16" x14ac:dyDescent="0.25">
      <c r="A282" s="38"/>
      <c r="B282" s="39"/>
      <c r="C282" s="7">
        <f t="shared" si="40"/>
        <v>0</v>
      </c>
      <c r="D282" s="8">
        <f t="shared" si="49"/>
        <v>0</v>
      </c>
      <c r="E282" s="8">
        <f>IF(A282&gt;Settings!$B$4,Settings!$B$4,A282)</f>
        <v>0</v>
      </c>
      <c r="F282" s="8">
        <f>10^(Settings!$B$1+Settings!$B$2*E282+Settings!$B$3*E282^2)</f>
        <v>0.12732098798529648</v>
      </c>
      <c r="G282" s="9" t="str">
        <f t="shared" si="41"/>
        <v/>
      </c>
      <c r="H282" s="9" t="str">
        <f t="shared" si="47"/>
        <v/>
      </c>
      <c r="I282" s="9" t="str">
        <f t="shared" si="48"/>
        <v/>
      </c>
      <c r="J282" s="10">
        <f t="shared" si="42"/>
        <v>0</v>
      </c>
      <c r="K282" s="58">
        <f t="shared" si="43"/>
        <v>0</v>
      </c>
      <c r="L282" s="11">
        <f>_xlfn.XLOOKUP(K282,Percentiles!A:A,Percentiles!C:C,-999,0)</f>
        <v>-999</v>
      </c>
      <c r="M282" s="11">
        <f>_xlfn.XLOOKUP(K282,Percentiles!A:A,Percentiles!D:D,999,0)</f>
        <v>999</v>
      </c>
      <c r="N282" s="11">
        <f t="shared" si="44"/>
        <v>0</v>
      </c>
      <c r="O282" s="11">
        <f t="shared" si="45"/>
        <v>0</v>
      </c>
      <c r="P282" s="11">
        <f t="shared" si="46"/>
        <v>0</v>
      </c>
    </row>
    <row r="283" spans="1:16" x14ac:dyDescent="0.25">
      <c r="A283" s="38"/>
      <c r="B283" s="39"/>
      <c r="C283" s="7">
        <f t="shared" si="40"/>
        <v>0</v>
      </c>
      <c r="D283" s="8">
        <f t="shared" si="49"/>
        <v>0</v>
      </c>
      <c r="E283" s="8">
        <f>IF(A283&gt;Settings!$B$4,Settings!$B$4,A283)</f>
        <v>0</v>
      </c>
      <c r="F283" s="8">
        <f>10^(Settings!$B$1+Settings!$B$2*E283+Settings!$B$3*E283^2)</f>
        <v>0.12732098798529648</v>
      </c>
      <c r="G283" s="9" t="str">
        <f t="shared" si="41"/>
        <v/>
      </c>
      <c r="H283" s="9" t="str">
        <f t="shared" si="47"/>
        <v/>
      </c>
      <c r="I283" s="9" t="str">
        <f t="shared" si="48"/>
        <v/>
      </c>
      <c r="J283" s="10">
        <f t="shared" si="42"/>
        <v>0</v>
      </c>
      <c r="K283" s="58">
        <f t="shared" si="43"/>
        <v>0</v>
      </c>
      <c r="L283" s="11">
        <f>_xlfn.XLOOKUP(K283,Percentiles!A:A,Percentiles!C:C,-999,0)</f>
        <v>-999</v>
      </c>
      <c r="M283" s="11">
        <f>_xlfn.XLOOKUP(K283,Percentiles!A:A,Percentiles!D:D,999,0)</f>
        <v>999</v>
      </c>
      <c r="N283" s="11">
        <f t="shared" si="44"/>
        <v>0</v>
      </c>
      <c r="O283" s="11">
        <f t="shared" si="45"/>
        <v>0</v>
      </c>
      <c r="P283" s="11">
        <f t="shared" si="46"/>
        <v>0</v>
      </c>
    </row>
    <row r="284" spans="1:16" x14ac:dyDescent="0.25">
      <c r="A284" s="38"/>
      <c r="B284" s="39"/>
      <c r="C284" s="7">
        <f t="shared" si="40"/>
        <v>0</v>
      </c>
      <c r="D284" s="8">
        <f t="shared" si="49"/>
        <v>0</v>
      </c>
      <c r="E284" s="8">
        <f>IF(A284&gt;Settings!$B$4,Settings!$B$4,A284)</f>
        <v>0</v>
      </c>
      <c r="F284" s="8">
        <f>10^(Settings!$B$1+Settings!$B$2*E284+Settings!$B$3*E284^2)</f>
        <v>0.12732098798529648</v>
      </c>
      <c r="G284" s="9" t="str">
        <f t="shared" si="41"/>
        <v/>
      </c>
      <c r="H284" s="9" t="str">
        <f t="shared" si="47"/>
        <v/>
      </c>
      <c r="I284" s="9" t="str">
        <f t="shared" si="48"/>
        <v/>
      </c>
      <c r="J284" s="10">
        <f t="shared" si="42"/>
        <v>0</v>
      </c>
      <c r="K284" s="58">
        <f t="shared" si="43"/>
        <v>0</v>
      </c>
      <c r="L284" s="11">
        <f>_xlfn.XLOOKUP(K284,Percentiles!A:A,Percentiles!C:C,-999,0)</f>
        <v>-999</v>
      </c>
      <c r="M284" s="11">
        <f>_xlfn.XLOOKUP(K284,Percentiles!A:A,Percentiles!D:D,999,0)</f>
        <v>999</v>
      </c>
      <c r="N284" s="11">
        <f t="shared" si="44"/>
        <v>0</v>
      </c>
      <c r="O284" s="11">
        <f t="shared" si="45"/>
        <v>0</v>
      </c>
      <c r="P284" s="11">
        <f t="shared" si="46"/>
        <v>0</v>
      </c>
    </row>
    <row r="285" spans="1:16" x14ac:dyDescent="0.25">
      <c r="A285" s="38"/>
      <c r="B285" s="39"/>
      <c r="C285" s="7">
        <f t="shared" si="40"/>
        <v>0</v>
      </c>
      <c r="D285" s="8">
        <f t="shared" si="49"/>
        <v>0</v>
      </c>
      <c r="E285" s="8">
        <f>IF(A285&gt;Settings!$B$4,Settings!$B$4,A285)</f>
        <v>0</v>
      </c>
      <c r="F285" s="8">
        <f>10^(Settings!$B$1+Settings!$B$2*E285+Settings!$B$3*E285^2)</f>
        <v>0.12732098798529648</v>
      </c>
      <c r="G285" s="9" t="str">
        <f t="shared" si="41"/>
        <v/>
      </c>
      <c r="H285" s="9" t="str">
        <f t="shared" si="47"/>
        <v/>
      </c>
      <c r="I285" s="9" t="str">
        <f t="shared" si="48"/>
        <v/>
      </c>
      <c r="J285" s="10">
        <f t="shared" si="42"/>
        <v>0</v>
      </c>
      <c r="K285" s="58">
        <f t="shared" si="43"/>
        <v>0</v>
      </c>
      <c r="L285" s="11">
        <f>_xlfn.XLOOKUP(K285,Percentiles!A:A,Percentiles!C:C,-999,0)</f>
        <v>-999</v>
      </c>
      <c r="M285" s="11">
        <f>_xlfn.XLOOKUP(K285,Percentiles!A:A,Percentiles!D:D,999,0)</f>
        <v>999</v>
      </c>
      <c r="N285" s="11">
        <f t="shared" si="44"/>
        <v>0</v>
      </c>
      <c r="O285" s="11">
        <f t="shared" si="45"/>
        <v>0</v>
      </c>
      <c r="P285" s="11">
        <f t="shared" si="46"/>
        <v>0</v>
      </c>
    </row>
    <row r="286" spans="1:16" x14ac:dyDescent="0.25">
      <c r="A286" s="38"/>
      <c r="B286" s="39"/>
      <c r="C286" s="7">
        <f t="shared" si="40"/>
        <v>0</v>
      </c>
      <c r="D286" s="8">
        <f t="shared" si="49"/>
        <v>0</v>
      </c>
      <c r="E286" s="8">
        <f>IF(A286&gt;Settings!$B$4,Settings!$B$4,A286)</f>
        <v>0</v>
      </c>
      <c r="F286" s="8">
        <f>10^(Settings!$B$1+Settings!$B$2*E286+Settings!$B$3*E286^2)</f>
        <v>0.12732098798529648</v>
      </c>
      <c r="G286" s="9" t="str">
        <f t="shared" si="41"/>
        <v/>
      </c>
      <c r="H286" s="9" t="str">
        <f t="shared" si="47"/>
        <v/>
      </c>
      <c r="I286" s="9" t="str">
        <f t="shared" si="48"/>
        <v/>
      </c>
      <c r="J286" s="10">
        <f t="shared" si="42"/>
        <v>0</v>
      </c>
      <c r="K286" s="58">
        <f t="shared" si="43"/>
        <v>0</v>
      </c>
      <c r="L286" s="11">
        <f>_xlfn.XLOOKUP(K286,Percentiles!A:A,Percentiles!C:C,-999,0)</f>
        <v>-999</v>
      </c>
      <c r="M286" s="11">
        <f>_xlfn.XLOOKUP(K286,Percentiles!A:A,Percentiles!D:D,999,0)</f>
        <v>999</v>
      </c>
      <c r="N286" s="11">
        <f t="shared" si="44"/>
        <v>0</v>
      </c>
      <c r="O286" s="11">
        <f t="shared" si="45"/>
        <v>0</v>
      </c>
      <c r="P286" s="11">
        <f t="shared" si="46"/>
        <v>0</v>
      </c>
    </row>
    <row r="287" spans="1:16" x14ac:dyDescent="0.25">
      <c r="A287" s="38"/>
      <c r="B287" s="39"/>
      <c r="C287" s="7">
        <f t="shared" si="40"/>
        <v>0</v>
      </c>
      <c r="D287" s="8">
        <f t="shared" si="49"/>
        <v>0</v>
      </c>
      <c r="E287" s="8">
        <f>IF(A287&gt;Settings!$B$4,Settings!$B$4,A287)</f>
        <v>0</v>
      </c>
      <c r="F287" s="8">
        <f>10^(Settings!$B$1+Settings!$B$2*E287+Settings!$B$3*E287^2)</f>
        <v>0.12732098798529648</v>
      </c>
      <c r="G287" s="9" t="str">
        <f t="shared" si="41"/>
        <v/>
      </c>
      <c r="H287" s="9" t="str">
        <f t="shared" si="47"/>
        <v/>
      </c>
      <c r="I287" s="9" t="str">
        <f t="shared" si="48"/>
        <v/>
      </c>
      <c r="J287" s="10">
        <f t="shared" si="42"/>
        <v>0</v>
      </c>
      <c r="K287" s="58">
        <f t="shared" si="43"/>
        <v>0</v>
      </c>
      <c r="L287" s="11">
        <f>_xlfn.XLOOKUP(K287,Percentiles!A:A,Percentiles!C:C,-999,0)</f>
        <v>-999</v>
      </c>
      <c r="M287" s="11">
        <f>_xlfn.XLOOKUP(K287,Percentiles!A:A,Percentiles!D:D,999,0)</f>
        <v>999</v>
      </c>
      <c r="N287" s="11">
        <f t="shared" si="44"/>
        <v>0</v>
      </c>
      <c r="O287" s="11">
        <f t="shared" si="45"/>
        <v>0</v>
      </c>
      <c r="P287" s="11">
        <f t="shared" si="46"/>
        <v>0</v>
      </c>
    </row>
    <row r="288" spans="1:16" x14ac:dyDescent="0.25">
      <c r="A288" s="38"/>
      <c r="B288" s="39"/>
      <c r="C288" s="7">
        <f t="shared" si="40"/>
        <v>0</v>
      </c>
      <c r="D288" s="8">
        <f t="shared" si="49"/>
        <v>0</v>
      </c>
      <c r="E288" s="8">
        <f>IF(A288&gt;Settings!$B$4,Settings!$B$4,A288)</f>
        <v>0</v>
      </c>
      <c r="F288" s="8">
        <f>10^(Settings!$B$1+Settings!$B$2*E288+Settings!$B$3*E288^2)</f>
        <v>0.12732098798529648</v>
      </c>
      <c r="G288" s="9" t="str">
        <f t="shared" si="41"/>
        <v/>
      </c>
      <c r="H288" s="9" t="str">
        <f t="shared" si="47"/>
        <v/>
      </c>
      <c r="I288" s="9" t="str">
        <f t="shared" si="48"/>
        <v/>
      </c>
      <c r="J288" s="10">
        <f t="shared" si="42"/>
        <v>0</v>
      </c>
      <c r="K288" s="58">
        <f t="shared" si="43"/>
        <v>0</v>
      </c>
      <c r="L288" s="11">
        <f>_xlfn.XLOOKUP(K288,Percentiles!A:A,Percentiles!C:C,-999,0)</f>
        <v>-999</v>
      </c>
      <c r="M288" s="11">
        <f>_xlfn.XLOOKUP(K288,Percentiles!A:A,Percentiles!D:D,999,0)</f>
        <v>999</v>
      </c>
      <c r="N288" s="11">
        <f t="shared" si="44"/>
        <v>0</v>
      </c>
      <c r="O288" s="11">
        <f t="shared" si="45"/>
        <v>0</v>
      </c>
      <c r="P288" s="11">
        <f t="shared" si="46"/>
        <v>0</v>
      </c>
    </row>
    <row r="289" spans="1:16" x14ac:dyDescent="0.25">
      <c r="A289" s="38"/>
      <c r="B289" s="39"/>
      <c r="C289" s="7">
        <f t="shared" si="40"/>
        <v>0</v>
      </c>
      <c r="D289" s="8">
        <f t="shared" si="49"/>
        <v>0</v>
      </c>
      <c r="E289" s="8">
        <f>IF(A289&gt;Settings!$B$4,Settings!$B$4,A289)</f>
        <v>0</v>
      </c>
      <c r="F289" s="8">
        <f>10^(Settings!$B$1+Settings!$B$2*E289+Settings!$B$3*E289^2)</f>
        <v>0.12732098798529648</v>
      </c>
      <c r="G289" s="9" t="str">
        <f t="shared" si="41"/>
        <v/>
      </c>
      <c r="H289" s="9" t="str">
        <f t="shared" si="47"/>
        <v/>
      </c>
      <c r="I289" s="9" t="str">
        <f t="shared" si="48"/>
        <v/>
      </c>
      <c r="J289" s="10">
        <f t="shared" si="42"/>
        <v>0</v>
      </c>
      <c r="K289" s="58">
        <f t="shared" si="43"/>
        <v>0</v>
      </c>
      <c r="L289" s="11">
        <f>_xlfn.XLOOKUP(K289,Percentiles!A:A,Percentiles!C:C,-999,0)</f>
        <v>-999</v>
      </c>
      <c r="M289" s="11">
        <f>_xlfn.XLOOKUP(K289,Percentiles!A:A,Percentiles!D:D,999,0)</f>
        <v>999</v>
      </c>
      <c r="N289" s="11">
        <f t="shared" si="44"/>
        <v>0</v>
      </c>
      <c r="O289" s="11">
        <f t="shared" si="45"/>
        <v>0</v>
      </c>
      <c r="P289" s="11">
        <f t="shared" si="46"/>
        <v>0</v>
      </c>
    </row>
    <row r="290" spans="1:16" x14ac:dyDescent="0.25">
      <c r="A290" s="38"/>
      <c r="B290" s="39"/>
      <c r="C290" s="7">
        <f t="shared" si="40"/>
        <v>0</v>
      </c>
      <c r="D290" s="8">
        <f t="shared" si="49"/>
        <v>0</v>
      </c>
      <c r="E290" s="8">
        <f>IF(A290&gt;Settings!$B$4,Settings!$B$4,A290)</f>
        <v>0</v>
      </c>
      <c r="F290" s="8">
        <f>10^(Settings!$B$1+Settings!$B$2*E290+Settings!$B$3*E290^2)</f>
        <v>0.12732098798529648</v>
      </c>
      <c r="G290" s="9" t="str">
        <f t="shared" si="41"/>
        <v/>
      </c>
      <c r="H290" s="9" t="str">
        <f t="shared" si="47"/>
        <v/>
      </c>
      <c r="I290" s="9" t="str">
        <f t="shared" si="48"/>
        <v/>
      </c>
      <c r="J290" s="10">
        <f t="shared" si="42"/>
        <v>0</v>
      </c>
      <c r="K290" s="58">
        <f t="shared" si="43"/>
        <v>0</v>
      </c>
      <c r="L290" s="11">
        <f>_xlfn.XLOOKUP(K290,Percentiles!A:A,Percentiles!C:C,-999,0)</f>
        <v>-999</v>
      </c>
      <c r="M290" s="11">
        <f>_xlfn.XLOOKUP(K290,Percentiles!A:A,Percentiles!D:D,999,0)</f>
        <v>999</v>
      </c>
      <c r="N290" s="11">
        <f t="shared" si="44"/>
        <v>0</v>
      </c>
      <c r="O290" s="11">
        <f t="shared" si="45"/>
        <v>0</v>
      </c>
      <c r="P290" s="11">
        <f t="shared" si="46"/>
        <v>0</v>
      </c>
    </row>
    <row r="291" spans="1:16" x14ac:dyDescent="0.25">
      <c r="A291" s="38"/>
      <c r="B291" s="39"/>
      <c r="C291" s="7">
        <f t="shared" si="40"/>
        <v>0</v>
      </c>
      <c r="D291" s="8">
        <f t="shared" si="49"/>
        <v>0</v>
      </c>
      <c r="E291" s="8">
        <f>IF(A291&gt;Settings!$B$4,Settings!$B$4,A291)</f>
        <v>0</v>
      </c>
      <c r="F291" s="8">
        <f>10^(Settings!$B$1+Settings!$B$2*E291+Settings!$B$3*E291^2)</f>
        <v>0.12732098798529648</v>
      </c>
      <c r="G291" s="9" t="str">
        <f t="shared" si="41"/>
        <v/>
      </c>
      <c r="H291" s="9" t="str">
        <f t="shared" si="47"/>
        <v/>
      </c>
      <c r="I291" s="9" t="str">
        <f t="shared" si="48"/>
        <v/>
      </c>
      <c r="J291" s="10">
        <f t="shared" si="42"/>
        <v>0</v>
      </c>
      <c r="K291" s="58">
        <f t="shared" si="43"/>
        <v>0</v>
      </c>
      <c r="L291" s="11">
        <f>_xlfn.XLOOKUP(K291,Percentiles!A:A,Percentiles!C:C,-999,0)</f>
        <v>-999</v>
      </c>
      <c r="M291" s="11">
        <f>_xlfn.XLOOKUP(K291,Percentiles!A:A,Percentiles!D:D,999,0)</f>
        <v>999</v>
      </c>
      <c r="N291" s="11">
        <f t="shared" si="44"/>
        <v>0</v>
      </c>
      <c r="O291" s="11">
        <f t="shared" si="45"/>
        <v>0</v>
      </c>
      <c r="P291" s="11">
        <f t="shared" si="46"/>
        <v>0</v>
      </c>
    </row>
    <row r="292" spans="1:16" x14ac:dyDescent="0.25">
      <c r="A292" s="38"/>
      <c r="B292" s="39"/>
      <c r="C292" s="7">
        <f t="shared" si="40"/>
        <v>0</v>
      </c>
      <c r="D292" s="8">
        <f t="shared" si="49"/>
        <v>0</v>
      </c>
      <c r="E292" s="8">
        <f>IF(A292&gt;Settings!$B$4,Settings!$B$4,A292)</f>
        <v>0</v>
      </c>
      <c r="F292" s="8">
        <f>10^(Settings!$B$1+Settings!$B$2*E292+Settings!$B$3*E292^2)</f>
        <v>0.12732098798529648</v>
      </c>
      <c r="G292" s="9" t="str">
        <f t="shared" si="41"/>
        <v/>
      </c>
      <c r="H292" s="9" t="str">
        <f t="shared" si="47"/>
        <v/>
      </c>
      <c r="I292" s="9" t="str">
        <f t="shared" si="48"/>
        <v/>
      </c>
      <c r="J292" s="10">
        <f t="shared" si="42"/>
        <v>0</v>
      </c>
      <c r="K292" s="58">
        <f t="shared" si="43"/>
        <v>0</v>
      </c>
      <c r="L292" s="11">
        <f>_xlfn.XLOOKUP(K292,Percentiles!A:A,Percentiles!C:C,-999,0)</f>
        <v>-999</v>
      </c>
      <c r="M292" s="11">
        <f>_xlfn.XLOOKUP(K292,Percentiles!A:A,Percentiles!D:D,999,0)</f>
        <v>999</v>
      </c>
      <c r="N292" s="11">
        <f t="shared" si="44"/>
        <v>0</v>
      </c>
      <c r="O292" s="11">
        <f t="shared" si="45"/>
        <v>0</v>
      </c>
      <c r="P292" s="11">
        <f t="shared" si="46"/>
        <v>0</v>
      </c>
    </row>
    <row r="293" spans="1:16" x14ac:dyDescent="0.25">
      <c r="A293" s="38"/>
      <c r="B293" s="39"/>
      <c r="C293" s="7">
        <f t="shared" si="40"/>
        <v>0</v>
      </c>
      <c r="D293" s="8">
        <f t="shared" si="49"/>
        <v>0</v>
      </c>
      <c r="E293" s="8">
        <f>IF(A293&gt;Settings!$B$4,Settings!$B$4,A293)</f>
        <v>0</v>
      </c>
      <c r="F293" s="8">
        <f>10^(Settings!$B$1+Settings!$B$2*E293+Settings!$B$3*E293^2)</f>
        <v>0.12732098798529648</v>
      </c>
      <c r="G293" s="9" t="str">
        <f t="shared" si="41"/>
        <v/>
      </c>
      <c r="H293" s="9" t="str">
        <f t="shared" si="47"/>
        <v/>
      </c>
      <c r="I293" s="9" t="str">
        <f t="shared" si="48"/>
        <v/>
      </c>
      <c r="J293" s="10">
        <f t="shared" si="42"/>
        <v>0</v>
      </c>
      <c r="K293" s="58">
        <f t="shared" si="43"/>
        <v>0</v>
      </c>
      <c r="L293" s="11">
        <f>_xlfn.XLOOKUP(K293,Percentiles!A:A,Percentiles!C:C,-999,0)</f>
        <v>-999</v>
      </c>
      <c r="M293" s="11">
        <f>_xlfn.XLOOKUP(K293,Percentiles!A:A,Percentiles!D:D,999,0)</f>
        <v>999</v>
      </c>
      <c r="N293" s="11">
        <f t="shared" si="44"/>
        <v>0</v>
      </c>
      <c r="O293" s="11">
        <f t="shared" si="45"/>
        <v>0</v>
      </c>
      <c r="P293" s="11">
        <f t="shared" si="46"/>
        <v>0</v>
      </c>
    </row>
    <row r="294" spans="1:16" x14ac:dyDescent="0.25">
      <c r="A294" s="38"/>
      <c r="B294" s="39"/>
      <c r="C294" s="7">
        <f t="shared" si="40"/>
        <v>0</v>
      </c>
      <c r="D294" s="8">
        <f t="shared" si="49"/>
        <v>0</v>
      </c>
      <c r="E294" s="8">
        <f>IF(A294&gt;Settings!$B$4,Settings!$B$4,A294)</f>
        <v>0</v>
      </c>
      <c r="F294" s="8">
        <f>10^(Settings!$B$1+Settings!$B$2*E294+Settings!$B$3*E294^2)</f>
        <v>0.12732098798529648</v>
      </c>
      <c r="G294" s="9" t="str">
        <f t="shared" si="41"/>
        <v/>
      </c>
      <c r="H294" s="9" t="str">
        <f t="shared" si="47"/>
        <v/>
      </c>
      <c r="I294" s="9" t="str">
        <f t="shared" si="48"/>
        <v/>
      </c>
      <c r="J294" s="10">
        <f t="shared" si="42"/>
        <v>0</v>
      </c>
      <c r="K294" s="58">
        <f t="shared" si="43"/>
        <v>0</v>
      </c>
      <c r="L294" s="11">
        <f>_xlfn.XLOOKUP(K294,Percentiles!A:A,Percentiles!C:C,-999,0)</f>
        <v>-999</v>
      </c>
      <c r="M294" s="11">
        <f>_xlfn.XLOOKUP(K294,Percentiles!A:A,Percentiles!D:D,999,0)</f>
        <v>999</v>
      </c>
      <c r="N294" s="11">
        <f t="shared" si="44"/>
        <v>0</v>
      </c>
      <c r="O294" s="11">
        <f t="shared" si="45"/>
        <v>0</v>
      </c>
      <c r="P294" s="11">
        <f t="shared" si="46"/>
        <v>0</v>
      </c>
    </row>
    <row r="295" spans="1:16" x14ac:dyDescent="0.25">
      <c r="A295" s="38"/>
      <c r="B295" s="39"/>
      <c r="C295" s="7">
        <f t="shared" si="40"/>
        <v>0</v>
      </c>
      <c r="D295" s="8">
        <f t="shared" si="49"/>
        <v>0</v>
      </c>
      <c r="E295" s="8">
        <f>IF(A295&gt;Settings!$B$4,Settings!$B$4,A295)</f>
        <v>0</v>
      </c>
      <c r="F295" s="8">
        <f>10^(Settings!$B$1+Settings!$B$2*E295+Settings!$B$3*E295^2)</f>
        <v>0.12732098798529648</v>
      </c>
      <c r="G295" s="9" t="str">
        <f t="shared" si="41"/>
        <v/>
      </c>
      <c r="H295" s="9" t="str">
        <f t="shared" si="47"/>
        <v/>
      </c>
      <c r="I295" s="9" t="str">
        <f t="shared" si="48"/>
        <v/>
      </c>
      <c r="J295" s="10">
        <f t="shared" si="42"/>
        <v>0</v>
      </c>
      <c r="K295" s="58">
        <f t="shared" si="43"/>
        <v>0</v>
      </c>
      <c r="L295" s="11">
        <f>_xlfn.XLOOKUP(K295,Percentiles!A:A,Percentiles!C:C,-999,0)</f>
        <v>-999</v>
      </c>
      <c r="M295" s="11">
        <f>_xlfn.XLOOKUP(K295,Percentiles!A:A,Percentiles!D:D,999,0)</f>
        <v>999</v>
      </c>
      <c r="N295" s="11">
        <f t="shared" si="44"/>
        <v>0</v>
      </c>
      <c r="O295" s="11">
        <f t="shared" si="45"/>
        <v>0</v>
      </c>
      <c r="P295" s="11">
        <f t="shared" si="46"/>
        <v>0</v>
      </c>
    </row>
    <row r="296" spans="1:16" x14ac:dyDescent="0.25">
      <c r="A296" s="38"/>
      <c r="B296" s="39"/>
      <c r="C296" s="7">
        <f t="shared" si="40"/>
        <v>0</v>
      </c>
      <c r="D296" s="8">
        <f t="shared" si="49"/>
        <v>0</v>
      </c>
      <c r="E296" s="8">
        <f>IF(A296&gt;Settings!$B$4,Settings!$B$4,A296)</f>
        <v>0</v>
      </c>
      <c r="F296" s="8">
        <f>10^(Settings!$B$1+Settings!$B$2*E296+Settings!$B$3*E296^2)</f>
        <v>0.12732098798529648</v>
      </c>
      <c r="G296" s="9" t="str">
        <f t="shared" si="41"/>
        <v/>
      </c>
      <c r="H296" s="9" t="str">
        <f t="shared" si="47"/>
        <v/>
      </c>
      <c r="I296" s="9" t="str">
        <f t="shared" si="48"/>
        <v/>
      </c>
      <c r="J296" s="10">
        <f t="shared" si="42"/>
        <v>0</v>
      </c>
      <c r="K296" s="58">
        <f t="shared" si="43"/>
        <v>0</v>
      </c>
      <c r="L296" s="11">
        <f>_xlfn.XLOOKUP(K296,Percentiles!A:A,Percentiles!C:C,-999,0)</f>
        <v>-999</v>
      </c>
      <c r="M296" s="11">
        <f>_xlfn.XLOOKUP(K296,Percentiles!A:A,Percentiles!D:D,999,0)</f>
        <v>999</v>
      </c>
      <c r="N296" s="11">
        <f t="shared" si="44"/>
        <v>0</v>
      </c>
      <c r="O296" s="11">
        <f t="shared" si="45"/>
        <v>0</v>
      </c>
      <c r="P296" s="11">
        <f t="shared" si="46"/>
        <v>0</v>
      </c>
    </row>
    <row r="297" spans="1:16" x14ac:dyDescent="0.25">
      <c r="A297" s="38"/>
      <c r="B297" s="39"/>
      <c r="C297" s="7">
        <f t="shared" si="40"/>
        <v>0</v>
      </c>
      <c r="D297" s="8">
        <f t="shared" si="49"/>
        <v>0</v>
      </c>
      <c r="E297" s="8">
        <f>IF(A297&gt;Settings!$B$4,Settings!$B$4,A297)</f>
        <v>0</v>
      </c>
      <c r="F297" s="8">
        <f>10^(Settings!$B$1+Settings!$B$2*E297+Settings!$B$3*E297^2)</f>
        <v>0.12732098798529648</v>
      </c>
      <c r="G297" s="9" t="str">
        <f t="shared" si="41"/>
        <v/>
      </c>
      <c r="H297" s="9" t="str">
        <f t="shared" si="47"/>
        <v/>
      </c>
      <c r="I297" s="9" t="str">
        <f t="shared" si="48"/>
        <v/>
      </c>
      <c r="J297" s="10">
        <f t="shared" si="42"/>
        <v>0</v>
      </c>
      <c r="K297" s="58">
        <f t="shared" si="43"/>
        <v>0</v>
      </c>
      <c r="L297" s="11">
        <f>_xlfn.XLOOKUP(K297,Percentiles!A:A,Percentiles!C:C,-999,0)</f>
        <v>-999</v>
      </c>
      <c r="M297" s="11">
        <f>_xlfn.XLOOKUP(K297,Percentiles!A:A,Percentiles!D:D,999,0)</f>
        <v>999</v>
      </c>
      <c r="N297" s="11">
        <f t="shared" si="44"/>
        <v>0</v>
      </c>
      <c r="O297" s="11">
        <f t="shared" si="45"/>
        <v>0</v>
      </c>
      <c r="P297" s="11">
        <f t="shared" si="46"/>
        <v>0</v>
      </c>
    </row>
    <row r="298" spans="1:16" x14ac:dyDescent="0.25">
      <c r="A298" s="38"/>
      <c r="B298" s="39"/>
      <c r="C298" s="7">
        <f t="shared" si="40"/>
        <v>0</v>
      </c>
      <c r="D298" s="8">
        <f t="shared" si="49"/>
        <v>0</v>
      </c>
      <c r="E298" s="8">
        <f>IF(A298&gt;Settings!$B$4,Settings!$B$4,A298)</f>
        <v>0</v>
      </c>
      <c r="F298" s="8">
        <f>10^(Settings!$B$1+Settings!$B$2*E298+Settings!$B$3*E298^2)</f>
        <v>0.12732098798529648</v>
      </c>
      <c r="G298" s="9" t="str">
        <f t="shared" si="41"/>
        <v/>
      </c>
      <c r="H298" s="9" t="str">
        <f t="shared" si="47"/>
        <v/>
      </c>
      <c r="I298" s="9" t="str">
        <f t="shared" si="48"/>
        <v/>
      </c>
      <c r="J298" s="10">
        <f t="shared" si="42"/>
        <v>0</v>
      </c>
      <c r="K298" s="58">
        <f t="shared" si="43"/>
        <v>0</v>
      </c>
      <c r="L298" s="11">
        <f>_xlfn.XLOOKUP(K298,Percentiles!A:A,Percentiles!C:C,-999,0)</f>
        <v>-999</v>
      </c>
      <c r="M298" s="11">
        <f>_xlfn.XLOOKUP(K298,Percentiles!A:A,Percentiles!D:D,999,0)</f>
        <v>999</v>
      </c>
      <c r="N298" s="11">
        <f t="shared" si="44"/>
        <v>0</v>
      </c>
      <c r="O298" s="11">
        <f t="shared" si="45"/>
        <v>0</v>
      </c>
      <c r="P298" s="11">
        <f t="shared" si="46"/>
        <v>0</v>
      </c>
    </row>
    <row r="299" spans="1:16" x14ac:dyDescent="0.25">
      <c r="A299" s="38"/>
      <c r="B299" s="39"/>
      <c r="C299" s="7">
        <f t="shared" si="40"/>
        <v>0</v>
      </c>
      <c r="D299" s="8">
        <f t="shared" si="49"/>
        <v>0</v>
      </c>
      <c r="E299" s="8">
        <f>IF(A299&gt;Settings!$B$4,Settings!$B$4,A299)</f>
        <v>0</v>
      </c>
      <c r="F299" s="8">
        <f>10^(Settings!$B$1+Settings!$B$2*E299+Settings!$B$3*E299^2)</f>
        <v>0.12732098798529648</v>
      </c>
      <c r="G299" s="9" t="str">
        <f t="shared" si="41"/>
        <v/>
      </c>
      <c r="H299" s="9" t="str">
        <f t="shared" si="47"/>
        <v/>
      </c>
      <c r="I299" s="9" t="str">
        <f t="shared" si="48"/>
        <v/>
      </c>
      <c r="J299" s="10">
        <f t="shared" si="42"/>
        <v>0</v>
      </c>
      <c r="K299" s="58">
        <f t="shared" si="43"/>
        <v>0</v>
      </c>
      <c r="L299" s="11">
        <f>_xlfn.XLOOKUP(K299,Percentiles!A:A,Percentiles!C:C,-999,0)</f>
        <v>-999</v>
      </c>
      <c r="M299" s="11">
        <f>_xlfn.XLOOKUP(K299,Percentiles!A:A,Percentiles!D:D,999,0)</f>
        <v>999</v>
      </c>
      <c r="N299" s="11">
        <f t="shared" si="44"/>
        <v>0</v>
      </c>
      <c r="O299" s="11">
        <f t="shared" si="45"/>
        <v>0</v>
      </c>
      <c r="P299" s="11">
        <f t="shared" si="46"/>
        <v>0</v>
      </c>
    </row>
    <row r="300" spans="1:16" x14ac:dyDescent="0.25">
      <c r="A300" s="38"/>
      <c r="B300" s="39"/>
      <c r="C300" s="7">
        <f t="shared" si="40"/>
        <v>0</v>
      </c>
      <c r="D300" s="8">
        <f t="shared" si="49"/>
        <v>0</v>
      </c>
      <c r="E300" s="8">
        <f>IF(A300&gt;Settings!$B$4,Settings!$B$4,A300)</f>
        <v>0</v>
      </c>
      <c r="F300" s="8">
        <f>10^(Settings!$B$1+Settings!$B$2*E300+Settings!$B$3*E300^2)</f>
        <v>0.12732098798529648</v>
      </c>
      <c r="G300" s="9" t="str">
        <f t="shared" si="41"/>
        <v/>
      </c>
      <c r="H300" s="9" t="str">
        <f t="shared" si="47"/>
        <v/>
      </c>
      <c r="I300" s="9" t="str">
        <f t="shared" si="48"/>
        <v/>
      </c>
      <c r="J300" s="10">
        <f t="shared" si="42"/>
        <v>0</v>
      </c>
      <c r="K300" s="58">
        <f t="shared" si="43"/>
        <v>0</v>
      </c>
      <c r="L300" s="11">
        <f>_xlfn.XLOOKUP(K300,Percentiles!A:A,Percentiles!C:C,-999,0)</f>
        <v>-999</v>
      </c>
      <c r="M300" s="11">
        <f>_xlfn.XLOOKUP(K300,Percentiles!A:A,Percentiles!D:D,999,0)</f>
        <v>999</v>
      </c>
      <c r="N300" s="11">
        <f t="shared" si="44"/>
        <v>0</v>
      </c>
      <c r="O300" s="11">
        <f t="shared" si="45"/>
        <v>0</v>
      </c>
      <c r="P300" s="11">
        <f t="shared" si="46"/>
        <v>0</v>
      </c>
    </row>
    <row r="301" spans="1:16" x14ac:dyDescent="0.25">
      <c r="A301" s="38"/>
      <c r="B301" s="39"/>
      <c r="C301" s="7">
        <f t="shared" si="40"/>
        <v>0</v>
      </c>
      <c r="D301" s="8">
        <f t="shared" si="49"/>
        <v>0</v>
      </c>
      <c r="E301" s="8">
        <f>IF(A301&gt;Settings!$B$4,Settings!$B$4,A301)</f>
        <v>0</v>
      </c>
      <c r="F301" s="8">
        <f>10^(Settings!$B$1+Settings!$B$2*E301+Settings!$B$3*E301^2)</f>
        <v>0.12732098798529648</v>
      </c>
      <c r="G301" s="9" t="str">
        <f t="shared" si="41"/>
        <v/>
      </c>
      <c r="H301" s="9" t="str">
        <f t="shared" si="47"/>
        <v/>
      </c>
      <c r="I301" s="9" t="str">
        <f t="shared" si="48"/>
        <v/>
      </c>
      <c r="J301" s="10">
        <f t="shared" si="42"/>
        <v>0</v>
      </c>
      <c r="K301" s="58">
        <f t="shared" si="43"/>
        <v>0</v>
      </c>
      <c r="L301" s="11">
        <f>_xlfn.XLOOKUP(K301,Percentiles!A:A,Percentiles!C:C,-999,0)</f>
        <v>-999</v>
      </c>
      <c r="M301" s="11">
        <f>_xlfn.XLOOKUP(K301,Percentiles!A:A,Percentiles!D:D,999,0)</f>
        <v>999</v>
      </c>
      <c r="N301" s="11">
        <f t="shared" si="44"/>
        <v>0</v>
      </c>
      <c r="O301" s="11">
        <f t="shared" si="45"/>
        <v>0</v>
      </c>
      <c r="P301" s="11">
        <f t="shared" si="46"/>
        <v>0</v>
      </c>
    </row>
    <row r="302" spans="1:16" x14ac:dyDescent="0.25">
      <c r="A302" s="38"/>
      <c r="B302" s="39"/>
      <c r="C302" s="7">
        <f t="shared" si="40"/>
        <v>0</v>
      </c>
      <c r="D302" s="8">
        <f t="shared" si="49"/>
        <v>0</v>
      </c>
      <c r="E302" s="8">
        <f>IF(A302&gt;Settings!$B$4,Settings!$B$4,A302)</f>
        <v>0</v>
      </c>
      <c r="F302" s="8">
        <f>10^(Settings!$B$1+Settings!$B$2*E302+Settings!$B$3*E302^2)</f>
        <v>0.12732098798529648</v>
      </c>
      <c r="G302" s="9" t="str">
        <f t="shared" si="41"/>
        <v/>
      </c>
      <c r="H302" s="9" t="str">
        <f t="shared" si="47"/>
        <v/>
      </c>
      <c r="I302" s="9" t="str">
        <f t="shared" si="48"/>
        <v/>
      </c>
      <c r="J302" s="10">
        <f t="shared" si="42"/>
        <v>0</v>
      </c>
      <c r="K302" s="58">
        <f t="shared" si="43"/>
        <v>0</v>
      </c>
      <c r="L302" s="11">
        <f>_xlfn.XLOOKUP(K302,Percentiles!A:A,Percentiles!C:C,-999,0)</f>
        <v>-999</v>
      </c>
      <c r="M302" s="11">
        <f>_xlfn.XLOOKUP(K302,Percentiles!A:A,Percentiles!D:D,999,0)</f>
        <v>999</v>
      </c>
      <c r="N302" s="11">
        <f t="shared" si="44"/>
        <v>0</v>
      </c>
      <c r="O302" s="11">
        <f t="shared" si="45"/>
        <v>0</v>
      </c>
      <c r="P302" s="11">
        <f t="shared" si="46"/>
        <v>0</v>
      </c>
    </row>
    <row r="303" spans="1:16" x14ac:dyDescent="0.25">
      <c r="A303" s="38"/>
      <c r="B303" s="39"/>
      <c r="C303" s="7">
        <f t="shared" si="40"/>
        <v>0</v>
      </c>
      <c r="D303" s="8">
        <f t="shared" si="49"/>
        <v>0</v>
      </c>
      <c r="E303" s="8">
        <f>IF(A303&gt;Settings!$B$4,Settings!$B$4,A303)</f>
        <v>0</v>
      </c>
      <c r="F303" s="8">
        <f>10^(Settings!$B$1+Settings!$B$2*E303+Settings!$B$3*E303^2)</f>
        <v>0.12732098798529648</v>
      </c>
      <c r="G303" s="9" t="str">
        <f t="shared" si="41"/>
        <v/>
      </c>
      <c r="H303" s="9" t="str">
        <f t="shared" si="47"/>
        <v/>
      </c>
      <c r="I303" s="9" t="str">
        <f t="shared" si="48"/>
        <v/>
      </c>
      <c r="J303" s="10">
        <f t="shared" si="42"/>
        <v>0</v>
      </c>
      <c r="K303" s="58">
        <f t="shared" si="43"/>
        <v>0</v>
      </c>
      <c r="L303" s="11">
        <f>_xlfn.XLOOKUP(K303,Percentiles!A:A,Percentiles!C:C,-999,0)</f>
        <v>-999</v>
      </c>
      <c r="M303" s="11">
        <f>_xlfn.XLOOKUP(K303,Percentiles!A:A,Percentiles!D:D,999,0)</f>
        <v>999</v>
      </c>
      <c r="N303" s="11">
        <f t="shared" si="44"/>
        <v>0</v>
      </c>
      <c r="O303" s="11">
        <f t="shared" si="45"/>
        <v>0</v>
      </c>
      <c r="P303" s="11">
        <f t="shared" si="46"/>
        <v>0</v>
      </c>
    </row>
    <row r="304" spans="1:16" x14ac:dyDescent="0.25">
      <c r="A304" s="38"/>
      <c r="B304" s="39"/>
      <c r="C304" s="7">
        <f t="shared" si="40"/>
        <v>0</v>
      </c>
      <c r="D304" s="8">
        <f t="shared" si="49"/>
        <v>0</v>
      </c>
      <c r="E304" s="8">
        <f>IF(A304&gt;Settings!$B$4,Settings!$B$4,A304)</f>
        <v>0</v>
      </c>
      <c r="F304" s="8">
        <f>10^(Settings!$B$1+Settings!$B$2*E304+Settings!$B$3*E304^2)</f>
        <v>0.12732098798529648</v>
      </c>
      <c r="G304" s="9" t="str">
        <f t="shared" si="41"/>
        <v/>
      </c>
      <c r="H304" s="9" t="str">
        <f t="shared" si="47"/>
        <v/>
      </c>
      <c r="I304" s="9" t="str">
        <f t="shared" si="48"/>
        <v/>
      </c>
      <c r="J304" s="10">
        <f t="shared" si="42"/>
        <v>0</v>
      </c>
      <c r="K304" s="58">
        <f t="shared" si="43"/>
        <v>0</v>
      </c>
      <c r="L304" s="11">
        <f>_xlfn.XLOOKUP(K304,Percentiles!A:A,Percentiles!C:C,-999,0)</f>
        <v>-999</v>
      </c>
      <c r="M304" s="11">
        <f>_xlfn.XLOOKUP(K304,Percentiles!A:A,Percentiles!D:D,999,0)</f>
        <v>999</v>
      </c>
      <c r="N304" s="11">
        <f t="shared" si="44"/>
        <v>0</v>
      </c>
      <c r="O304" s="11">
        <f t="shared" si="45"/>
        <v>0</v>
      </c>
      <c r="P304" s="11">
        <f t="shared" si="46"/>
        <v>0</v>
      </c>
    </row>
    <row r="305" spans="1:16" x14ac:dyDescent="0.25">
      <c r="A305" s="38"/>
      <c r="B305" s="39"/>
      <c r="C305" s="7">
        <f t="shared" si="40"/>
        <v>0</v>
      </c>
      <c r="D305" s="8">
        <f t="shared" si="49"/>
        <v>0</v>
      </c>
      <c r="E305" s="8">
        <f>IF(A305&gt;Settings!$B$4,Settings!$B$4,A305)</f>
        <v>0</v>
      </c>
      <c r="F305" s="8">
        <f>10^(Settings!$B$1+Settings!$B$2*E305+Settings!$B$3*E305^2)</f>
        <v>0.12732098798529648</v>
      </c>
      <c r="G305" s="9" t="str">
        <f t="shared" si="41"/>
        <v/>
      </c>
      <c r="H305" s="9" t="str">
        <f t="shared" si="47"/>
        <v/>
      </c>
      <c r="I305" s="9" t="str">
        <f t="shared" si="48"/>
        <v/>
      </c>
      <c r="J305" s="10">
        <f t="shared" si="42"/>
        <v>0</v>
      </c>
      <c r="K305" s="58">
        <f t="shared" si="43"/>
        <v>0</v>
      </c>
      <c r="L305" s="11">
        <f>_xlfn.XLOOKUP(K305,Percentiles!A:A,Percentiles!C:C,-999,0)</f>
        <v>-999</v>
      </c>
      <c r="M305" s="11">
        <f>_xlfn.XLOOKUP(K305,Percentiles!A:A,Percentiles!D:D,999,0)</f>
        <v>999</v>
      </c>
      <c r="N305" s="11">
        <f t="shared" si="44"/>
        <v>0</v>
      </c>
      <c r="O305" s="11">
        <f t="shared" si="45"/>
        <v>0</v>
      </c>
      <c r="P305" s="11">
        <f t="shared" si="46"/>
        <v>0</v>
      </c>
    </row>
    <row r="306" spans="1:16" x14ac:dyDescent="0.25">
      <c r="A306" s="38"/>
      <c r="B306" s="39"/>
      <c r="C306" s="7">
        <f t="shared" si="40"/>
        <v>0</v>
      </c>
      <c r="D306" s="8">
        <f t="shared" si="49"/>
        <v>0</v>
      </c>
      <c r="E306" s="8">
        <f>IF(A306&gt;Settings!$B$4,Settings!$B$4,A306)</f>
        <v>0</v>
      </c>
      <c r="F306" s="8">
        <f>10^(Settings!$B$1+Settings!$B$2*E306+Settings!$B$3*E306^2)</f>
        <v>0.12732098798529648</v>
      </c>
      <c r="G306" s="9" t="str">
        <f t="shared" si="41"/>
        <v/>
      </c>
      <c r="H306" s="9" t="str">
        <f t="shared" si="47"/>
        <v/>
      </c>
      <c r="I306" s="9" t="str">
        <f t="shared" si="48"/>
        <v/>
      </c>
      <c r="J306" s="10">
        <f t="shared" si="42"/>
        <v>0</v>
      </c>
      <c r="K306" s="58">
        <f t="shared" si="43"/>
        <v>0</v>
      </c>
      <c r="L306" s="11">
        <f>_xlfn.XLOOKUP(K306,Percentiles!A:A,Percentiles!C:C,-999,0)</f>
        <v>-999</v>
      </c>
      <c r="M306" s="11">
        <f>_xlfn.XLOOKUP(K306,Percentiles!A:A,Percentiles!D:D,999,0)</f>
        <v>999</v>
      </c>
      <c r="N306" s="11">
        <f t="shared" si="44"/>
        <v>0</v>
      </c>
      <c r="O306" s="11">
        <f t="shared" si="45"/>
        <v>0</v>
      </c>
      <c r="P306" s="11">
        <f t="shared" si="46"/>
        <v>0</v>
      </c>
    </row>
    <row r="307" spans="1:16" x14ac:dyDescent="0.25">
      <c r="A307" s="38"/>
      <c r="B307" s="39"/>
      <c r="C307" s="7">
        <f t="shared" si="40"/>
        <v>0</v>
      </c>
      <c r="D307" s="8">
        <f t="shared" si="49"/>
        <v>0</v>
      </c>
      <c r="E307" s="8">
        <f>IF(A307&gt;Settings!$B$4,Settings!$B$4,A307)</f>
        <v>0</v>
      </c>
      <c r="F307" s="8">
        <f>10^(Settings!$B$1+Settings!$B$2*E307+Settings!$B$3*E307^2)</f>
        <v>0.12732098798529648</v>
      </c>
      <c r="G307" s="9" t="str">
        <f t="shared" si="41"/>
        <v/>
      </c>
      <c r="H307" s="9" t="str">
        <f t="shared" si="47"/>
        <v/>
      </c>
      <c r="I307" s="9" t="str">
        <f t="shared" si="48"/>
        <v/>
      </c>
      <c r="J307" s="10">
        <f t="shared" si="42"/>
        <v>0</v>
      </c>
      <c r="K307" s="58">
        <f t="shared" si="43"/>
        <v>0</v>
      </c>
      <c r="L307" s="11">
        <f>_xlfn.XLOOKUP(K307,Percentiles!A:A,Percentiles!C:C,-999,0)</f>
        <v>-999</v>
      </c>
      <c r="M307" s="11">
        <f>_xlfn.XLOOKUP(K307,Percentiles!A:A,Percentiles!D:D,999,0)</f>
        <v>999</v>
      </c>
      <c r="N307" s="11">
        <f t="shared" si="44"/>
        <v>0</v>
      </c>
      <c r="O307" s="11">
        <f t="shared" si="45"/>
        <v>0</v>
      </c>
      <c r="P307" s="11">
        <f t="shared" si="46"/>
        <v>0</v>
      </c>
    </row>
    <row r="308" spans="1:16" x14ac:dyDescent="0.25">
      <c r="A308" s="38"/>
      <c r="B308" s="39"/>
      <c r="C308" s="7">
        <f t="shared" si="40"/>
        <v>0</v>
      </c>
      <c r="D308" s="8">
        <f t="shared" si="49"/>
        <v>0</v>
      </c>
      <c r="E308" s="8">
        <f>IF(A308&gt;Settings!$B$4,Settings!$B$4,A308)</f>
        <v>0</v>
      </c>
      <c r="F308" s="8">
        <f>10^(Settings!$B$1+Settings!$B$2*E308+Settings!$B$3*E308^2)</f>
        <v>0.12732098798529648</v>
      </c>
      <c r="G308" s="9" t="str">
        <f t="shared" si="41"/>
        <v/>
      </c>
      <c r="H308" s="9" t="str">
        <f t="shared" si="47"/>
        <v/>
      </c>
      <c r="I308" s="9" t="str">
        <f t="shared" si="48"/>
        <v/>
      </c>
      <c r="J308" s="10">
        <f t="shared" si="42"/>
        <v>0</v>
      </c>
      <c r="K308" s="58">
        <f t="shared" si="43"/>
        <v>0</v>
      </c>
      <c r="L308" s="11">
        <f>_xlfn.XLOOKUP(K308,Percentiles!A:A,Percentiles!C:C,-999,0)</f>
        <v>-999</v>
      </c>
      <c r="M308" s="11">
        <f>_xlfn.XLOOKUP(K308,Percentiles!A:A,Percentiles!D:D,999,0)</f>
        <v>999</v>
      </c>
      <c r="N308" s="11">
        <f t="shared" si="44"/>
        <v>0</v>
      </c>
      <c r="O308" s="11">
        <f t="shared" si="45"/>
        <v>0</v>
      </c>
      <c r="P308" s="11">
        <f t="shared" si="46"/>
        <v>0</v>
      </c>
    </row>
    <row r="309" spans="1:16" x14ac:dyDescent="0.25">
      <c r="A309" s="38"/>
      <c r="B309" s="39"/>
      <c r="C309" s="7">
        <f t="shared" si="40"/>
        <v>0</v>
      </c>
      <c r="D309" s="8">
        <f t="shared" si="49"/>
        <v>0</v>
      </c>
      <c r="E309" s="8">
        <f>IF(A309&gt;Settings!$B$4,Settings!$B$4,A309)</f>
        <v>0</v>
      </c>
      <c r="F309" s="8">
        <f>10^(Settings!$B$1+Settings!$B$2*E309+Settings!$B$3*E309^2)</f>
        <v>0.12732098798529648</v>
      </c>
      <c r="G309" s="9" t="str">
        <f t="shared" si="41"/>
        <v/>
      </c>
      <c r="H309" s="9" t="str">
        <f t="shared" si="47"/>
        <v/>
      </c>
      <c r="I309" s="9" t="str">
        <f t="shared" si="48"/>
        <v/>
      </c>
      <c r="J309" s="10">
        <f t="shared" si="42"/>
        <v>0</v>
      </c>
      <c r="K309" s="58">
        <f t="shared" si="43"/>
        <v>0</v>
      </c>
      <c r="L309" s="11">
        <f>_xlfn.XLOOKUP(K309,Percentiles!A:A,Percentiles!C:C,-999,0)</f>
        <v>-999</v>
      </c>
      <c r="M309" s="11">
        <f>_xlfn.XLOOKUP(K309,Percentiles!A:A,Percentiles!D:D,999,0)</f>
        <v>999</v>
      </c>
      <c r="N309" s="11">
        <f t="shared" si="44"/>
        <v>0</v>
      </c>
      <c r="O309" s="11">
        <f t="shared" si="45"/>
        <v>0</v>
      </c>
      <c r="P309" s="11">
        <f t="shared" si="46"/>
        <v>0</v>
      </c>
    </row>
    <row r="310" spans="1:16" x14ac:dyDescent="0.25">
      <c r="A310" s="38"/>
      <c r="B310" s="39"/>
      <c r="C310" s="7">
        <f t="shared" si="40"/>
        <v>0</v>
      </c>
      <c r="D310" s="8">
        <f t="shared" si="49"/>
        <v>0</v>
      </c>
      <c r="E310" s="8">
        <f>IF(A310&gt;Settings!$B$4,Settings!$B$4,A310)</f>
        <v>0</v>
      </c>
      <c r="F310" s="8">
        <f>10^(Settings!$B$1+Settings!$B$2*E310+Settings!$B$3*E310^2)</f>
        <v>0.12732098798529648</v>
      </c>
      <c r="G310" s="9" t="str">
        <f t="shared" si="41"/>
        <v/>
      </c>
      <c r="H310" s="9" t="str">
        <f t="shared" si="47"/>
        <v/>
      </c>
      <c r="I310" s="9" t="str">
        <f t="shared" si="48"/>
        <v/>
      </c>
      <c r="J310" s="10">
        <f t="shared" si="42"/>
        <v>0</v>
      </c>
      <c r="K310" s="58">
        <f t="shared" si="43"/>
        <v>0</v>
      </c>
      <c r="L310" s="11">
        <f>_xlfn.XLOOKUP(K310,Percentiles!A:A,Percentiles!C:C,-999,0)</f>
        <v>-999</v>
      </c>
      <c r="M310" s="11">
        <f>_xlfn.XLOOKUP(K310,Percentiles!A:A,Percentiles!D:D,999,0)</f>
        <v>999</v>
      </c>
      <c r="N310" s="11">
        <f t="shared" si="44"/>
        <v>0</v>
      </c>
      <c r="O310" s="11">
        <f t="shared" si="45"/>
        <v>0</v>
      </c>
      <c r="P310" s="11">
        <f t="shared" si="46"/>
        <v>0</v>
      </c>
    </row>
    <row r="311" spans="1:16" x14ac:dyDescent="0.25">
      <c r="A311" s="38"/>
      <c r="B311" s="39"/>
      <c r="C311" s="7">
        <f t="shared" si="40"/>
        <v>0</v>
      </c>
      <c r="D311" s="8">
        <f t="shared" si="49"/>
        <v>0</v>
      </c>
      <c r="E311" s="8">
        <f>IF(A311&gt;Settings!$B$4,Settings!$B$4,A311)</f>
        <v>0</v>
      </c>
      <c r="F311" s="8">
        <f>10^(Settings!$B$1+Settings!$B$2*E311+Settings!$B$3*E311^2)</f>
        <v>0.12732098798529648</v>
      </c>
      <c r="G311" s="9" t="str">
        <f t="shared" si="41"/>
        <v/>
      </c>
      <c r="H311" s="9" t="str">
        <f t="shared" si="47"/>
        <v/>
      </c>
      <c r="I311" s="9" t="str">
        <f t="shared" si="48"/>
        <v/>
      </c>
      <c r="J311" s="10">
        <f t="shared" si="42"/>
        <v>0</v>
      </c>
      <c r="K311" s="58">
        <f t="shared" si="43"/>
        <v>0</v>
      </c>
      <c r="L311" s="11">
        <f>_xlfn.XLOOKUP(K311,Percentiles!A:A,Percentiles!C:C,-999,0)</f>
        <v>-999</v>
      </c>
      <c r="M311" s="11">
        <f>_xlfn.XLOOKUP(K311,Percentiles!A:A,Percentiles!D:D,999,0)</f>
        <v>999</v>
      </c>
      <c r="N311" s="11">
        <f t="shared" si="44"/>
        <v>0</v>
      </c>
      <c r="O311" s="11">
        <f t="shared" si="45"/>
        <v>0</v>
      </c>
      <c r="P311" s="11">
        <f t="shared" si="46"/>
        <v>0</v>
      </c>
    </row>
    <row r="312" spans="1:16" x14ac:dyDescent="0.25">
      <c r="A312" s="38"/>
      <c r="B312" s="39"/>
      <c r="C312" s="7">
        <f t="shared" si="40"/>
        <v>0</v>
      </c>
      <c r="D312" s="8">
        <f t="shared" si="49"/>
        <v>0</v>
      </c>
      <c r="E312" s="8">
        <f>IF(A312&gt;Settings!$B$4,Settings!$B$4,A312)</f>
        <v>0</v>
      </c>
      <c r="F312" s="8">
        <f>10^(Settings!$B$1+Settings!$B$2*E312+Settings!$B$3*E312^2)</f>
        <v>0.12732098798529648</v>
      </c>
      <c r="G312" s="9" t="str">
        <f t="shared" si="41"/>
        <v/>
      </c>
      <c r="H312" s="9" t="str">
        <f t="shared" si="47"/>
        <v/>
      </c>
      <c r="I312" s="9" t="str">
        <f t="shared" si="48"/>
        <v/>
      </c>
      <c r="J312" s="10">
        <f t="shared" si="42"/>
        <v>0</v>
      </c>
      <c r="K312" s="58">
        <f t="shared" si="43"/>
        <v>0</v>
      </c>
      <c r="L312" s="11">
        <f>_xlfn.XLOOKUP(K312,Percentiles!A:A,Percentiles!C:C,-999,0)</f>
        <v>-999</v>
      </c>
      <c r="M312" s="11">
        <f>_xlfn.XLOOKUP(K312,Percentiles!A:A,Percentiles!D:D,999,0)</f>
        <v>999</v>
      </c>
      <c r="N312" s="11">
        <f t="shared" si="44"/>
        <v>0</v>
      </c>
      <c r="O312" s="11">
        <f t="shared" si="45"/>
        <v>0</v>
      </c>
      <c r="P312" s="11">
        <f t="shared" si="46"/>
        <v>0</v>
      </c>
    </row>
    <row r="313" spans="1:16" x14ac:dyDescent="0.25">
      <c r="A313" s="38"/>
      <c r="B313" s="39"/>
      <c r="C313" s="7">
        <f t="shared" si="40"/>
        <v>0</v>
      </c>
      <c r="D313" s="8">
        <f t="shared" si="49"/>
        <v>0</v>
      </c>
      <c r="E313" s="8">
        <f>IF(A313&gt;Settings!$B$4,Settings!$B$4,A313)</f>
        <v>0</v>
      </c>
      <c r="F313" s="8">
        <f>10^(Settings!$B$1+Settings!$B$2*E313+Settings!$B$3*E313^2)</f>
        <v>0.12732098798529648</v>
      </c>
      <c r="G313" s="9" t="str">
        <f t="shared" si="41"/>
        <v/>
      </c>
      <c r="H313" s="9" t="str">
        <f t="shared" si="47"/>
        <v/>
      </c>
      <c r="I313" s="9" t="str">
        <f t="shared" si="48"/>
        <v/>
      </c>
      <c r="J313" s="10">
        <f t="shared" si="42"/>
        <v>0</v>
      </c>
      <c r="K313" s="58">
        <f t="shared" si="43"/>
        <v>0</v>
      </c>
      <c r="L313" s="11">
        <f>_xlfn.XLOOKUP(K313,Percentiles!A:A,Percentiles!C:C,-999,0)</f>
        <v>-999</v>
      </c>
      <c r="M313" s="11">
        <f>_xlfn.XLOOKUP(K313,Percentiles!A:A,Percentiles!D:D,999,0)</f>
        <v>999</v>
      </c>
      <c r="N313" s="11">
        <f t="shared" si="44"/>
        <v>0</v>
      </c>
      <c r="O313" s="11">
        <f t="shared" si="45"/>
        <v>0</v>
      </c>
      <c r="P313" s="11">
        <f t="shared" si="46"/>
        <v>0</v>
      </c>
    </row>
    <row r="314" spans="1:16" x14ac:dyDescent="0.25">
      <c r="A314" s="38"/>
      <c r="B314" s="39"/>
      <c r="C314" s="7">
        <f t="shared" si="40"/>
        <v>0</v>
      </c>
      <c r="D314" s="8">
        <f t="shared" si="49"/>
        <v>0</v>
      </c>
      <c r="E314" s="8">
        <f>IF(A314&gt;Settings!$B$4,Settings!$B$4,A314)</f>
        <v>0</v>
      </c>
      <c r="F314" s="8">
        <f>10^(Settings!$B$1+Settings!$B$2*E314+Settings!$B$3*E314^2)</f>
        <v>0.12732098798529648</v>
      </c>
      <c r="G314" s="9" t="str">
        <f t="shared" si="41"/>
        <v/>
      </c>
      <c r="H314" s="9" t="str">
        <f t="shared" si="47"/>
        <v/>
      </c>
      <c r="I314" s="9" t="str">
        <f t="shared" si="48"/>
        <v/>
      </c>
      <c r="J314" s="10">
        <f t="shared" si="42"/>
        <v>0</v>
      </c>
      <c r="K314" s="58">
        <f t="shared" si="43"/>
        <v>0</v>
      </c>
      <c r="L314" s="11">
        <f>_xlfn.XLOOKUP(K314,Percentiles!A:A,Percentiles!C:C,-999,0)</f>
        <v>-999</v>
      </c>
      <c r="M314" s="11">
        <f>_xlfn.XLOOKUP(K314,Percentiles!A:A,Percentiles!D:D,999,0)</f>
        <v>999</v>
      </c>
      <c r="N314" s="11">
        <f t="shared" si="44"/>
        <v>0</v>
      </c>
      <c r="O314" s="11">
        <f t="shared" si="45"/>
        <v>0</v>
      </c>
      <c r="P314" s="11">
        <f t="shared" si="46"/>
        <v>0</v>
      </c>
    </row>
    <row r="315" spans="1:16" x14ac:dyDescent="0.25">
      <c r="A315" s="38"/>
      <c r="B315" s="39"/>
      <c r="C315" s="7">
        <f t="shared" si="40"/>
        <v>0</v>
      </c>
      <c r="D315" s="8">
        <f t="shared" si="49"/>
        <v>0</v>
      </c>
      <c r="E315" s="8">
        <f>IF(A315&gt;Settings!$B$4,Settings!$B$4,A315)</f>
        <v>0</v>
      </c>
      <c r="F315" s="8">
        <f>10^(Settings!$B$1+Settings!$B$2*E315+Settings!$B$3*E315^2)</f>
        <v>0.12732098798529648</v>
      </c>
      <c r="G315" s="9" t="str">
        <f t="shared" si="41"/>
        <v/>
      </c>
      <c r="H315" s="9" t="str">
        <f t="shared" si="47"/>
        <v/>
      </c>
      <c r="I315" s="9" t="str">
        <f t="shared" si="48"/>
        <v/>
      </c>
      <c r="J315" s="10">
        <f t="shared" si="42"/>
        <v>0</v>
      </c>
      <c r="K315" s="58">
        <f t="shared" si="43"/>
        <v>0</v>
      </c>
      <c r="L315" s="11">
        <f>_xlfn.XLOOKUP(K315,Percentiles!A:A,Percentiles!C:C,-999,0)</f>
        <v>-999</v>
      </c>
      <c r="M315" s="11">
        <f>_xlfn.XLOOKUP(K315,Percentiles!A:A,Percentiles!D:D,999,0)</f>
        <v>999</v>
      </c>
      <c r="N315" s="11">
        <f t="shared" si="44"/>
        <v>0</v>
      </c>
      <c r="O315" s="11">
        <f t="shared" si="45"/>
        <v>0</v>
      </c>
      <c r="P315" s="11">
        <f t="shared" si="46"/>
        <v>0</v>
      </c>
    </row>
    <row r="316" spans="1:16" x14ac:dyDescent="0.25">
      <c r="A316" s="38"/>
      <c r="B316" s="39"/>
      <c r="C316" s="7">
        <f t="shared" si="40"/>
        <v>0</v>
      </c>
      <c r="D316" s="8">
        <f t="shared" si="49"/>
        <v>0</v>
      </c>
      <c r="E316" s="8">
        <f>IF(A316&gt;Settings!$B$4,Settings!$B$4,A316)</f>
        <v>0</v>
      </c>
      <c r="F316" s="8">
        <f>10^(Settings!$B$1+Settings!$B$2*E316+Settings!$B$3*E316^2)</f>
        <v>0.12732098798529648</v>
      </c>
      <c r="G316" s="9" t="str">
        <f t="shared" si="41"/>
        <v/>
      </c>
      <c r="H316" s="9" t="str">
        <f t="shared" si="47"/>
        <v/>
      </c>
      <c r="I316" s="9" t="str">
        <f t="shared" si="48"/>
        <v/>
      </c>
      <c r="J316" s="10">
        <f t="shared" si="42"/>
        <v>0</v>
      </c>
      <c r="K316" s="58">
        <f t="shared" si="43"/>
        <v>0</v>
      </c>
      <c r="L316" s="11">
        <f>_xlfn.XLOOKUP(K316,Percentiles!A:A,Percentiles!C:C,-999,0)</f>
        <v>-999</v>
      </c>
      <c r="M316" s="11">
        <f>_xlfn.XLOOKUP(K316,Percentiles!A:A,Percentiles!D:D,999,0)</f>
        <v>999</v>
      </c>
      <c r="N316" s="11">
        <f t="shared" si="44"/>
        <v>0</v>
      </c>
      <c r="O316" s="11">
        <f t="shared" si="45"/>
        <v>0</v>
      </c>
      <c r="P316" s="11">
        <f t="shared" si="46"/>
        <v>0</v>
      </c>
    </row>
    <row r="317" spans="1:16" x14ac:dyDescent="0.25">
      <c r="A317" s="38"/>
      <c r="B317" s="39"/>
      <c r="C317" s="7">
        <f t="shared" si="40"/>
        <v>0</v>
      </c>
      <c r="D317" s="8">
        <f t="shared" si="49"/>
        <v>0</v>
      </c>
      <c r="E317" s="8">
        <f>IF(A317&gt;Settings!$B$4,Settings!$B$4,A317)</f>
        <v>0</v>
      </c>
      <c r="F317" s="8">
        <f>10^(Settings!$B$1+Settings!$B$2*E317+Settings!$B$3*E317^2)</f>
        <v>0.12732098798529648</v>
      </c>
      <c r="G317" s="9" t="str">
        <f t="shared" si="41"/>
        <v/>
      </c>
      <c r="H317" s="9" t="str">
        <f t="shared" si="47"/>
        <v/>
      </c>
      <c r="I317" s="9" t="str">
        <f t="shared" si="48"/>
        <v/>
      </c>
      <c r="J317" s="10">
        <f t="shared" si="42"/>
        <v>0</v>
      </c>
      <c r="K317" s="58">
        <f t="shared" si="43"/>
        <v>0</v>
      </c>
      <c r="L317" s="11">
        <f>_xlfn.XLOOKUP(K317,Percentiles!A:A,Percentiles!C:C,-999,0)</f>
        <v>-999</v>
      </c>
      <c r="M317" s="11">
        <f>_xlfn.XLOOKUP(K317,Percentiles!A:A,Percentiles!D:D,999,0)</f>
        <v>999</v>
      </c>
      <c r="N317" s="11">
        <f t="shared" si="44"/>
        <v>0</v>
      </c>
      <c r="O317" s="11">
        <f t="shared" si="45"/>
        <v>0</v>
      </c>
      <c r="P317" s="11">
        <f t="shared" si="46"/>
        <v>0</v>
      </c>
    </row>
    <row r="318" spans="1:16" x14ac:dyDescent="0.25">
      <c r="A318" s="38"/>
      <c r="B318" s="39"/>
      <c r="C318" s="7">
        <f t="shared" si="40"/>
        <v>0</v>
      </c>
      <c r="D318" s="8">
        <f t="shared" si="49"/>
        <v>0</v>
      </c>
      <c r="E318" s="8">
        <f>IF(A318&gt;Settings!$B$4,Settings!$B$4,A318)</f>
        <v>0</v>
      </c>
      <c r="F318" s="8">
        <f>10^(Settings!$B$1+Settings!$B$2*E318+Settings!$B$3*E318^2)</f>
        <v>0.12732098798529648</v>
      </c>
      <c r="G318" s="9" t="str">
        <f t="shared" si="41"/>
        <v/>
      </c>
      <c r="H318" s="9" t="str">
        <f t="shared" si="47"/>
        <v/>
      </c>
      <c r="I318" s="9" t="str">
        <f t="shared" si="48"/>
        <v/>
      </c>
      <c r="J318" s="10">
        <f t="shared" si="42"/>
        <v>0</v>
      </c>
      <c r="K318" s="58">
        <f t="shared" si="43"/>
        <v>0</v>
      </c>
      <c r="L318" s="11">
        <f>_xlfn.XLOOKUP(K318,Percentiles!A:A,Percentiles!C:C,-999,0)</f>
        <v>-999</v>
      </c>
      <c r="M318" s="11">
        <f>_xlfn.XLOOKUP(K318,Percentiles!A:A,Percentiles!D:D,999,0)</f>
        <v>999</v>
      </c>
      <c r="N318" s="11">
        <f t="shared" si="44"/>
        <v>0</v>
      </c>
      <c r="O318" s="11">
        <f t="shared" si="45"/>
        <v>0</v>
      </c>
      <c r="P318" s="11">
        <f t="shared" si="46"/>
        <v>0</v>
      </c>
    </row>
    <row r="319" spans="1:16" x14ac:dyDescent="0.25">
      <c r="A319" s="38"/>
      <c r="B319" s="39"/>
      <c r="C319" s="7">
        <f t="shared" si="40"/>
        <v>0</v>
      </c>
      <c r="D319" s="8">
        <f t="shared" si="49"/>
        <v>0</v>
      </c>
      <c r="E319" s="8">
        <f>IF(A319&gt;Settings!$B$4,Settings!$B$4,A319)</f>
        <v>0</v>
      </c>
      <c r="F319" s="8">
        <f>10^(Settings!$B$1+Settings!$B$2*E319+Settings!$B$3*E319^2)</f>
        <v>0.12732098798529648</v>
      </c>
      <c r="G319" s="9" t="str">
        <f t="shared" si="41"/>
        <v/>
      </c>
      <c r="H319" s="9" t="str">
        <f t="shared" si="47"/>
        <v/>
      </c>
      <c r="I319" s="9" t="str">
        <f t="shared" si="48"/>
        <v/>
      </c>
      <c r="J319" s="10">
        <f t="shared" si="42"/>
        <v>0</v>
      </c>
      <c r="K319" s="58">
        <f t="shared" si="43"/>
        <v>0</v>
      </c>
      <c r="L319" s="11">
        <f>_xlfn.XLOOKUP(K319,Percentiles!A:A,Percentiles!C:C,-999,0)</f>
        <v>-999</v>
      </c>
      <c r="M319" s="11">
        <f>_xlfn.XLOOKUP(K319,Percentiles!A:A,Percentiles!D:D,999,0)</f>
        <v>999</v>
      </c>
      <c r="N319" s="11">
        <f t="shared" si="44"/>
        <v>0</v>
      </c>
      <c r="O319" s="11">
        <f t="shared" si="45"/>
        <v>0</v>
      </c>
      <c r="P319" s="11">
        <f t="shared" si="46"/>
        <v>0</v>
      </c>
    </row>
    <row r="320" spans="1:16" x14ac:dyDescent="0.25">
      <c r="A320" s="38"/>
      <c r="B320" s="39"/>
      <c r="C320" s="7">
        <f t="shared" si="40"/>
        <v>0</v>
      </c>
      <c r="D320" s="8">
        <f t="shared" si="49"/>
        <v>0</v>
      </c>
      <c r="E320" s="8">
        <f>IF(A320&gt;Settings!$B$4,Settings!$B$4,A320)</f>
        <v>0</v>
      </c>
      <c r="F320" s="8">
        <f>10^(Settings!$B$1+Settings!$B$2*E320+Settings!$B$3*E320^2)</f>
        <v>0.12732098798529648</v>
      </c>
      <c r="G320" s="9" t="str">
        <f t="shared" si="41"/>
        <v/>
      </c>
      <c r="H320" s="9" t="str">
        <f t="shared" si="47"/>
        <v/>
      </c>
      <c r="I320" s="9" t="str">
        <f t="shared" si="48"/>
        <v/>
      </c>
      <c r="J320" s="10">
        <f t="shared" si="42"/>
        <v>0</v>
      </c>
      <c r="K320" s="58">
        <f t="shared" si="43"/>
        <v>0</v>
      </c>
      <c r="L320" s="11">
        <f>_xlfn.XLOOKUP(K320,Percentiles!A:A,Percentiles!C:C,-999,0)</f>
        <v>-999</v>
      </c>
      <c r="M320" s="11">
        <f>_xlfn.XLOOKUP(K320,Percentiles!A:A,Percentiles!D:D,999,0)</f>
        <v>999</v>
      </c>
      <c r="N320" s="11">
        <f t="shared" si="44"/>
        <v>0</v>
      </c>
      <c r="O320" s="11">
        <f t="shared" si="45"/>
        <v>0</v>
      </c>
      <c r="P320" s="11">
        <f t="shared" si="46"/>
        <v>0</v>
      </c>
    </row>
    <row r="321" spans="1:16" x14ac:dyDescent="0.25">
      <c r="A321" s="38"/>
      <c r="B321" s="39"/>
      <c r="C321" s="7">
        <f t="shared" si="40"/>
        <v>0</v>
      </c>
      <c r="D321" s="8">
        <f t="shared" si="49"/>
        <v>0</v>
      </c>
      <c r="E321" s="8">
        <f>IF(A321&gt;Settings!$B$4,Settings!$B$4,A321)</f>
        <v>0</v>
      </c>
      <c r="F321" s="8">
        <f>10^(Settings!$B$1+Settings!$B$2*E321+Settings!$B$3*E321^2)</f>
        <v>0.12732098798529648</v>
      </c>
      <c r="G321" s="9" t="str">
        <f t="shared" si="41"/>
        <v/>
      </c>
      <c r="H321" s="9" t="str">
        <f t="shared" si="47"/>
        <v/>
      </c>
      <c r="I321" s="9" t="str">
        <f t="shared" si="48"/>
        <v/>
      </c>
      <c r="J321" s="10">
        <f t="shared" si="42"/>
        <v>0</v>
      </c>
      <c r="K321" s="58">
        <f t="shared" si="43"/>
        <v>0</v>
      </c>
      <c r="L321" s="11">
        <f>_xlfn.XLOOKUP(K321,Percentiles!A:A,Percentiles!C:C,-999,0)</f>
        <v>-999</v>
      </c>
      <c r="M321" s="11">
        <f>_xlfn.XLOOKUP(K321,Percentiles!A:A,Percentiles!D:D,999,0)</f>
        <v>999</v>
      </c>
      <c r="N321" s="11">
        <f t="shared" si="44"/>
        <v>0</v>
      </c>
      <c r="O321" s="11">
        <f t="shared" si="45"/>
        <v>0</v>
      </c>
      <c r="P321" s="11">
        <f t="shared" si="46"/>
        <v>0</v>
      </c>
    </row>
    <row r="322" spans="1:16" x14ac:dyDescent="0.25">
      <c r="A322" s="38"/>
      <c r="B322" s="39"/>
      <c r="C322" s="7">
        <f t="shared" ref="C322:C385" si="50">IF(B322&gt;4,1,0)</f>
        <v>0</v>
      </c>
      <c r="D322" s="8">
        <f t="shared" si="49"/>
        <v>0</v>
      </c>
      <c r="E322" s="8">
        <f>IF(A322&gt;Settings!$B$4,Settings!$B$4,A322)</f>
        <v>0</v>
      </c>
      <c r="F322" s="8">
        <f>10^(Settings!$B$1+Settings!$B$2*E322+Settings!$B$3*E322^2)</f>
        <v>0.12732098798529648</v>
      </c>
      <c r="G322" s="9" t="str">
        <f t="shared" ref="G322:G385" si="51">IF(D322=1,B322-F322,"")</f>
        <v/>
      </c>
      <c r="H322" s="9" t="str">
        <f t="shared" si="47"/>
        <v/>
      </c>
      <c r="I322" s="9" t="str">
        <f t="shared" si="48"/>
        <v/>
      </c>
      <c r="J322" s="10">
        <f t="shared" ref="J322:J385" si="52">IF(B322&gt;4,4,B322)</f>
        <v>0</v>
      </c>
      <c r="K322" s="58">
        <f t="shared" ref="K322:K385" si="53">ROUND(A322,1)</f>
        <v>0</v>
      </c>
      <c r="L322" s="11">
        <f>_xlfn.XLOOKUP(K322,Percentiles!A:A,Percentiles!C:C,-999,0)</f>
        <v>-999</v>
      </c>
      <c r="M322" s="11">
        <f>_xlfn.XLOOKUP(K322,Percentiles!A:A,Percentiles!D:D,999,0)</f>
        <v>999</v>
      </c>
      <c r="N322" s="11">
        <f t="shared" ref="N322:N385" si="54">IF(B322&lt;L322,1,0)</f>
        <v>0</v>
      </c>
      <c r="O322" s="11">
        <f t="shared" ref="O322:O385" si="55">IF(B322&gt;M322,1,0)</f>
        <v>0</v>
      </c>
      <c r="P322" s="11">
        <f t="shared" ref="P322:P385" si="56">IF(AND(B322&gt;=L322,B322&lt;=M322,L322&gt;0,M322&lt;900),1,0)</f>
        <v>0</v>
      </c>
    </row>
    <row r="323" spans="1:16" x14ac:dyDescent="0.25">
      <c r="A323" s="38"/>
      <c r="B323" s="39"/>
      <c r="C323" s="7">
        <f t="shared" si="50"/>
        <v>0</v>
      </c>
      <c r="D323" s="8">
        <f t="shared" si="49"/>
        <v>0</v>
      </c>
      <c r="E323" s="8">
        <f>IF(A323&gt;Settings!$B$4,Settings!$B$4,A323)</f>
        <v>0</v>
      </c>
      <c r="F323" s="8">
        <f>10^(Settings!$B$1+Settings!$B$2*E323+Settings!$B$3*E323^2)</f>
        <v>0.12732098798529648</v>
      </c>
      <c r="G323" s="9" t="str">
        <f t="shared" si="51"/>
        <v/>
      </c>
      <c r="H323" s="9" t="str">
        <f t="shared" ref="H323:H386" si="57">IF(D323=1,LOG10(B323/F323),"")</f>
        <v/>
      </c>
      <c r="I323" s="9" t="str">
        <f t="shared" ref="I323:I386" si="58">IF(D323=1,ABS(H323-MEDIAN(H:H)),"")</f>
        <v/>
      </c>
      <c r="J323" s="10">
        <f t="shared" si="52"/>
        <v>0</v>
      </c>
      <c r="K323" s="58">
        <f t="shared" si="53"/>
        <v>0</v>
      </c>
      <c r="L323" s="11">
        <f>_xlfn.XLOOKUP(K323,Percentiles!A:A,Percentiles!C:C,-999,0)</f>
        <v>-999</v>
      </c>
      <c r="M323" s="11">
        <f>_xlfn.XLOOKUP(K323,Percentiles!A:A,Percentiles!D:D,999,0)</f>
        <v>999</v>
      </c>
      <c r="N323" s="11">
        <f t="shared" si="54"/>
        <v>0</v>
      </c>
      <c r="O323" s="11">
        <f t="shared" si="55"/>
        <v>0</v>
      </c>
      <c r="P323" s="11">
        <f t="shared" si="56"/>
        <v>0</v>
      </c>
    </row>
    <row r="324" spans="1:16" x14ac:dyDescent="0.25">
      <c r="A324" s="38"/>
      <c r="B324" s="39"/>
      <c r="C324" s="7">
        <f t="shared" si="50"/>
        <v>0</v>
      </c>
      <c r="D324" s="8">
        <f t="shared" si="49"/>
        <v>0</v>
      </c>
      <c r="E324" s="8">
        <f>IF(A324&gt;Settings!$B$4,Settings!$B$4,A324)</f>
        <v>0</v>
      </c>
      <c r="F324" s="8">
        <f>10^(Settings!$B$1+Settings!$B$2*E324+Settings!$B$3*E324^2)</f>
        <v>0.12732098798529648</v>
      </c>
      <c r="G324" s="9" t="str">
        <f t="shared" si="51"/>
        <v/>
      </c>
      <c r="H324" s="9" t="str">
        <f t="shared" si="57"/>
        <v/>
      </c>
      <c r="I324" s="9" t="str">
        <f t="shared" si="58"/>
        <v/>
      </c>
      <c r="J324" s="10">
        <f t="shared" si="52"/>
        <v>0</v>
      </c>
      <c r="K324" s="58">
        <f t="shared" si="53"/>
        <v>0</v>
      </c>
      <c r="L324" s="11">
        <f>_xlfn.XLOOKUP(K324,Percentiles!A:A,Percentiles!C:C,-999,0)</f>
        <v>-999</v>
      </c>
      <c r="M324" s="11">
        <f>_xlfn.XLOOKUP(K324,Percentiles!A:A,Percentiles!D:D,999,0)</f>
        <v>999</v>
      </c>
      <c r="N324" s="11">
        <f t="shared" si="54"/>
        <v>0</v>
      </c>
      <c r="O324" s="11">
        <f t="shared" si="55"/>
        <v>0</v>
      </c>
      <c r="P324" s="11">
        <f t="shared" si="56"/>
        <v>0</v>
      </c>
    </row>
    <row r="325" spans="1:16" x14ac:dyDescent="0.25">
      <c r="A325" s="38"/>
      <c r="B325" s="39"/>
      <c r="C325" s="7">
        <f t="shared" si="50"/>
        <v>0</v>
      </c>
      <c r="D325" s="8">
        <f t="shared" ref="D325:D388" si="59">IF(A325&gt;45,1,0)*IF(A325&lt;=85,1,0)</f>
        <v>0</v>
      </c>
      <c r="E325" s="8">
        <f>IF(A325&gt;Settings!$B$4,Settings!$B$4,A325)</f>
        <v>0</v>
      </c>
      <c r="F325" s="8">
        <f>10^(Settings!$B$1+Settings!$B$2*E325+Settings!$B$3*E325^2)</f>
        <v>0.12732098798529648</v>
      </c>
      <c r="G325" s="9" t="str">
        <f t="shared" si="51"/>
        <v/>
      </c>
      <c r="H325" s="9" t="str">
        <f t="shared" si="57"/>
        <v/>
      </c>
      <c r="I325" s="9" t="str">
        <f t="shared" si="58"/>
        <v/>
      </c>
      <c r="J325" s="10">
        <f t="shared" si="52"/>
        <v>0</v>
      </c>
      <c r="K325" s="58">
        <f t="shared" si="53"/>
        <v>0</v>
      </c>
      <c r="L325" s="11">
        <f>_xlfn.XLOOKUP(K325,Percentiles!A:A,Percentiles!C:C,-999,0)</f>
        <v>-999</v>
      </c>
      <c r="M325" s="11">
        <f>_xlfn.XLOOKUP(K325,Percentiles!A:A,Percentiles!D:D,999,0)</f>
        <v>999</v>
      </c>
      <c r="N325" s="11">
        <f t="shared" si="54"/>
        <v>0</v>
      </c>
      <c r="O325" s="11">
        <f t="shared" si="55"/>
        <v>0</v>
      </c>
      <c r="P325" s="11">
        <f t="shared" si="56"/>
        <v>0</v>
      </c>
    </row>
    <row r="326" spans="1:16" x14ac:dyDescent="0.25">
      <c r="A326" s="38"/>
      <c r="B326" s="39"/>
      <c r="C326" s="7">
        <f t="shared" si="50"/>
        <v>0</v>
      </c>
      <c r="D326" s="8">
        <f t="shared" si="59"/>
        <v>0</v>
      </c>
      <c r="E326" s="8">
        <f>IF(A326&gt;Settings!$B$4,Settings!$B$4,A326)</f>
        <v>0</v>
      </c>
      <c r="F326" s="8">
        <f>10^(Settings!$B$1+Settings!$B$2*E326+Settings!$B$3*E326^2)</f>
        <v>0.12732098798529648</v>
      </c>
      <c r="G326" s="9" t="str">
        <f t="shared" si="51"/>
        <v/>
      </c>
      <c r="H326" s="9" t="str">
        <f t="shared" si="57"/>
        <v/>
      </c>
      <c r="I326" s="9" t="str">
        <f t="shared" si="58"/>
        <v/>
      </c>
      <c r="J326" s="10">
        <f t="shared" si="52"/>
        <v>0</v>
      </c>
      <c r="K326" s="58">
        <f t="shared" si="53"/>
        <v>0</v>
      </c>
      <c r="L326" s="11">
        <f>_xlfn.XLOOKUP(K326,Percentiles!A:A,Percentiles!C:C,-999,0)</f>
        <v>-999</v>
      </c>
      <c r="M326" s="11">
        <f>_xlfn.XLOOKUP(K326,Percentiles!A:A,Percentiles!D:D,999,0)</f>
        <v>999</v>
      </c>
      <c r="N326" s="11">
        <f t="shared" si="54"/>
        <v>0</v>
      </c>
      <c r="O326" s="11">
        <f t="shared" si="55"/>
        <v>0</v>
      </c>
      <c r="P326" s="11">
        <f t="shared" si="56"/>
        <v>0</v>
      </c>
    </row>
    <row r="327" spans="1:16" x14ac:dyDescent="0.25">
      <c r="A327" s="38"/>
      <c r="B327" s="39"/>
      <c r="C327" s="7">
        <f t="shared" si="50"/>
        <v>0</v>
      </c>
      <c r="D327" s="8">
        <f t="shared" si="59"/>
        <v>0</v>
      </c>
      <c r="E327" s="8">
        <f>IF(A327&gt;Settings!$B$4,Settings!$B$4,A327)</f>
        <v>0</v>
      </c>
      <c r="F327" s="8">
        <f>10^(Settings!$B$1+Settings!$B$2*E327+Settings!$B$3*E327^2)</f>
        <v>0.12732098798529648</v>
      </c>
      <c r="G327" s="9" t="str">
        <f t="shared" si="51"/>
        <v/>
      </c>
      <c r="H327" s="9" t="str">
        <f t="shared" si="57"/>
        <v/>
      </c>
      <c r="I327" s="9" t="str">
        <f t="shared" si="58"/>
        <v/>
      </c>
      <c r="J327" s="10">
        <f t="shared" si="52"/>
        <v>0</v>
      </c>
      <c r="K327" s="58">
        <f t="shared" si="53"/>
        <v>0</v>
      </c>
      <c r="L327" s="11">
        <f>_xlfn.XLOOKUP(K327,Percentiles!A:A,Percentiles!C:C,-999,0)</f>
        <v>-999</v>
      </c>
      <c r="M327" s="11">
        <f>_xlfn.XLOOKUP(K327,Percentiles!A:A,Percentiles!D:D,999,0)</f>
        <v>999</v>
      </c>
      <c r="N327" s="11">
        <f t="shared" si="54"/>
        <v>0</v>
      </c>
      <c r="O327" s="11">
        <f t="shared" si="55"/>
        <v>0</v>
      </c>
      <c r="P327" s="11">
        <f t="shared" si="56"/>
        <v>0</v>
      </c>
    </row>
    <row r="328" spans="1:16" x14ac:dyDescent="0.25">
      <c r="A328" s="38"/>
      <c r="B328" s="39"/>
      <c r="C328" s="7">
        <f t="shared" si="50"/>
        <v>0</v>
      </c>
      <c r="D328" s="8">
        <f t="shared" si="59"/>
        <v>0</v>
      </c>
      <c r="E328" s="8">
        <f>IF(A328&gt;Settings!$B$4,Settings!$B$4,A328)</f>
        <v>0</v>
      </c>
      <c r="F328" s="8">
        <f>10^(Settings!$B$1+Settings!$B$2*E328+Settings!$B$3*E328^2)</f>
        <v>0.12732098798529648</v>
      </c>
      <c r="G328" s="9" t="str">
        <f t="shared" si="51"/>
        <v/>
      </c>
      <c r="H328" s="9" t="str">
        <f t="shared" si="57"/>
        <v/>
      </c>
      <c r="I328" s="9" t="str">
        <f t="shared" si="58"/>
        <v/>
      </c>
      <c r="J328" s="10">
        <f t="shared" si="52"/>
        <v>0</v>
      </c>
      <c r="K328" s="58">
        <f t="shared" si="53"/>
        <v>0</v>
      </c>
      <c r="L328" s="11">
        <f>_xlfn.XLOOKUP(K328,Percentiles!A:A,Percentiles!C:C,-999,0)</f>
        <v>-999</v>
      </c>
      <c r="M328" s="11">
        <f>_xlfn.XLOOKUP(K328,Percentiles!A:A,Percentiles!D:D,999,0)</f>
        <v>999</v>
      </c>
      <c r="N328" s="11">
        <f t="shared" si="54"/>
        <v>0</v>
      </c>
      <c r="O328" s="11">
        <f t="shared" si="55"/>
        <v>0</v>
      </c>
      <c r="P328" s="11">
        <f t="shared" si="56"/>
        <v>0</v>
      </c>
    </row>
    <row r="329" spans="1:16" x14ac:dyDescent="0.25">
      <c r="A329" s="38"/>
      <c r="B329" s="39"/>
      <c r="C329" s="7">
        <f t="shared" si="50"/>
        <v>0</v>
      </c>
      <c r="D329" s="8">
        <f t="shared" si="59"/>
        <v>0</v>
      </c>
      <c r="E329" s="8">
        <f>IF(A329&gt;Settings!$B$4,Settings!$B$4,A329)</f>
        <v>0</v>
      </c>
      <c r="F329" s="8">
        <f>10^(Settings!$B$1+Settings!$B$2*E329+Settings!$B$3*E329^2)</f>
        <v>0.12732098798529648</v>
      </c>
      <c r="G329" s="9" t="str">
        <f t="shared" si="51"/>
        <v/>
      </c>
      <c r="H329" s="9" t="str">
        <f t="shared" si="57"/>
        <v/>
      </c>
      <c r="I329" s="9" t="str">
        <f t="shared" si="58"/>
        <v/>
      </c>
      <c r="J329" s="10">
        <f t="shared" si="52"/>
        <v>0</v>
      </c>
      <c r="K329" s="58">
        <f t="shared" si="53"/>
        <v>0</v>
      </c>
      <c r="L329" s="11">
        <f>_xlfn.XLOOKUP(K329,Percentiles!A:A,Percentiles!C:C,-999,0)</f>
        <v>-999</v>
      </c>
      <c r="M329" s="11">
        <f>_xlfn.XLOOKUP(K329,Percentiles!A:A,Percentiles!D:D,999,0)</f>
        <v>999</v>
      </c>
      <c r="N329" s="11">
        <f t="shared" si="54"/>
        <v>0</v>
      </c>
      <c r="O329" s="11">
        <f t="shared" si="55"/>
        <v>0</v>
      </c>
      <c r="P329" s="11">
        <f t="shared" si="56"/>
        <v>0</v>
      </c>
    </row>
    <row r="330" spans="1:16" x14ac:dyDescent="0.25">
      <c r="A330" s="38"/>
      <c r="B330" s="39"/>
      <c r="C330" s="7">
        <f t="shared" si="50"/>
        <v>0</v>
      </c>
      <c r="D330" s="8">
        <f t="shared" si="59"/>
        <v>0</v>
      </c>
      <c r="E330" s="8">
        <f>IF(A330&gt;Settings!$B$4,Settings!$B$4,A330)</f>
        <v>0</v>
      </c>
      <c r="F330" s="8">
        <f>10^(Settings!$B$1+Settings!$B$2*E330+Settings!$B$3*E330^2)</f>
        <v>0.12732098798529648</v>
      </c>
      <c r="G330" s="9" t="str">
        <f t="shared" si="51"/>
        <v/>
      </c>
      <c r="H330" s="9" t="str">
        <f t="shared" si="57"/>
        <v/>
      </c>
      <c r="I330" s="9" t="str">
        <f t="shared" si="58"/>
        <v/>
      </c>
      <c r="J330" s="10">
        <f t="shared" si="52"/>
        <v>0</v>
      </c>
      <c r="K330" s="58">
        <f t="shared" si="53"/>
        <v>0</v>
      </c>
      <c r="L330" s="11">
        <f>_xlfn.XLOOKUP(K330,Percentiles!A:A,Percentiles!C:C,-999,0)</f>
        <v>-999</v>
      </c>
      <c r="M330" s="11">
        <f>_xlfn.XLOOKUP(K330,Percentiles!A:A,Percentiles!D:D,999,0)</f>
        <v>999</v>
      </c>
      <c r="N330" s="11">
        <f t="shared" si="54"/>
        <v>0</v>
      </c>
      <c r="O330" s="11">
        <f t="shared" si="55"/>
        <v>0</v>
      </c>
      <c r="P330" s="11">
        <f t="shared" si="56"/>
        <v>0</v>
      </c>
    </row>
    <row r="331" spans="1:16" x14ac:dyDescent="0.25">
      <c r="A331" s="38"/>
      <c r="B331" s="39"/>
      <c r="C331" s="7">
        <f t="shared" si="50"/>
        <v>0</v>
      </c>
      <c r="D331" s="8">
        <f t="shared" si="59"/>
        <v>0</v>
      </c>
      <c r="E331" s="8">
        <f>IF(A331&gt;Settings!$B$4,Settings!$B$4,A331)</f>
        <v>0</v>
      </c>
      <c r="F331" s="8">
        <f>10^(Settings!$B$1+Settings!$B$2*E331+Settings!$B$3*E331^2)</f>
        <v>0.12732098798529648</v>
      </c>
      <c r="G331" s="9" t="str">
        <f t="shared" si="51"/>
        <v/>
      </c>
      <c r="H331" s="9" t="str">
        <f t="shared" si="57"/>
        <v/>
      </c>
      <c r="I331" s="9" t="str">
        <f t="shared" si="58"/>
        <v/>
      </c>
      <c r="J331" s="10">
        <f t="shared" si="52"/>
        <v>0</v>
      </c>
      <c r="K331" s="58">
        <f t="shared" si="53"/>
        <v>0</v>
      </c>
      <c r="L331" s="11">
        <f>_xlfn.XLOOKUP(K331,Percentiles!A:A,Percentiles!C:C,-999,0)</f>
        <v>-999</v>
      </c>
      <c r="M331" s="11">
        <f>_xlfn.XLOOKUP(K331,Percentiles!A:A,Percentiles!D:D,999,0)</f>
        <v>999</v>
      </c>
      <c r="N331" s="11">
        <f t="shared" si="54"/>
        <v>0</v>
      </c>
      <c r="O331" s="11">
        <f t="shared" si="55"/>
        <v>0</v>
      </c>
      <c r="P331" s="11">
        <f t="shared" si="56"/>
        <v>0</v>
      </c>
    </row>
    <row r="332" spans="1:16" x14ac:dyDescent="0.25">
      <c r="A332" s="38"/>
      <c r="B332" s="39"/>
      <c r="C332" s="7">
        <f t="shared" si="50"/>
        <v>0</v>
      </c>
      <c r="D332" s="8">
        <f t="shared" si="59"/>
        <v>0</v>
      </c>
      <c r="E332" s="8">
        <f>IF(A332&gt;Settings!$B$4,Settings!$B$4,A332)</f>
        <v>0</v>
      </c>
      <c r="F332" s="8">
        <f>10^(Settings!$B$1+Settings!$B$2*E332+Settings!$B$3*E332^2)</f>
        <v>0.12732098798529648</v>
      </c>
      <c r="G332" s="9" t="str">
        <f t="shared" si="51"/>
        <v/>
      </c>
      <c r="H332" s="9" t="str">
        <f t="shared" si="57"/>
        <v/>
      </c>
      <c r="I332" s="9" t="str">
        <f t="shared" si="58"/>
        <v/>
      </c>
      <c r="J332" s="10">
        <f t="shared" si="52"/>
        <v>0</v>
      </c>
      <c r="K332" s="58">
        <f t="shared" si="53"/>
        <v>0</v>
      </c>
      <c r="L332" s="11">
        <f>_xlfn.XLOOKUP(K332,Percentiles!A:A,Percentiles!C:C,-999,0)</f>
        <v>-999</v>
      </c>
      <c r="M332" s="11">
        <f>_xlfn.XLOOKUP(K332,Percentiles!A:A,Percentiles!D:D,999,0)</f>
        <v>999</v>
      </c>
      <c r="N332" s="11">
        <f t="shared" si="54"/>
        <v>0</v>
      </c>
      <c r="O332" s="11">
        <f t="shared" si="55"/>
        <v>0</v>
      </c>
      <c r="P332" s="11">
        <f t="shared" si="56"/>
        <v>0</v>
      </c>
    </row>
    <row r="333" spans="1:16" x14ac:dyDescent="0.25">
      <c r="A333" s="38"/>
      <c r="B333" s="39"/>
      <c r="C333" s="7">
        <f t="shared" si="50"/>
        <v>0</v>
      </c>
      <c r="D333" s="8">
        <f t="shared" si="59"/>
        <v>0</v>
      </c>
      <c r="E333" s="8">
        <f>IF(A333&gt;Settings!$B$4,Settings!$B$4,A333)</f>
        <v>0</v>
      </c>
      <c r="F333" s="8">
        <f>10^(Settings!$B$1+Settings!$B$2*E333+Settings!$B$3*E333^2)</f>
        <v>0.12732098798529648</v>
      </c>
      <c r="G333" s="9" t="str">
        <f t="shared" si="51"/>
        <v/>
      </c>
      <c r="H333" s="9" t="str">
        <f t="shared" si="57"/>
        <v/>
      </c>
      <c r="I333" s="9" t="str">
        <f t="shared" si="58"/>
        <v/>
      </c>
      <c r="J333" s="10">
        <f t="shared" si="52"/>
        <v>0</v>
      </c>
      <c r="K333" s="58">
        <f t="shared" si="53"/>
        <v>0</v>
      </c>
      <c r="L333" s="11">
        <f>_xlfn.XLOOKUP(K333,Percentiles!A:A,Percentiles!C:C,-999,0)</f>
        <v>-999</v>
      </c>
      <c r="M333" s="11">
        <f>_xlfn.XLOOKUP(K333,Percentiles!A:A,Percentiles!D:D,999,0)</f>
        <v>999</v>
      </c>
      <c r="N333" s="11">
        <f t="shared" si="54"/>
        <v>0</v>
      </c>
      <c r="O333" s="11">
        <f t="shared" si="55"/>
        <v>0</v>
      </c>
      <c r="P333" s="11">
        <f t="shared" si="56"/>
        <v>0</v>
      </c>
    </row>
    <row r="334" spans="1:16" x14ac:dyDescent="0.25">
      <c r="A334" s="38"/>
      <c r="B334" s="39"/>
      <c r="C334" s="7">
        <f t="shared" si="50"/>
        <v>0</v>
      </c>
      <c r="D334" s="8">
        <f t="shared" si="59"/>
        <v>0</v>
      </c>
      <c r="E334" s="8">
        <f>IF(A334&gt;Settings!$B$4,Settings!$B$4,A334)</f>
        <v>0</v>
      </c>
      <c r="F334" s="8">
        <f>10^(Settings!$B$1+Settings!$B$2*E334+Settings!$B$3*E334^2)</f>
        <v>0.12732098798529648</v>
      </c>
      <c r="G334" s="9" t="str">
        <f t="shared" si="51"/>
        <v/>
      </c>
      <c r="H334" s="9" t="str">
        <f t="shared" si="57"/>
        <v/>
      </c>
      <c r="I334" s="9" t="str">
        <f t="shared" si="58"/>
        <v/>
      </c>
      <c r="J334" s="10">
        <f t="shared" si="52"/>
        <v>0</v>
      </c>
      <c r="K334" s="58">
        <f t="shared" si="53"/>
        <v>0</v>
      </c>
      <c r="L334" s="11">
        <f>_xlfn.XLOOKUP(K334,Percentiles!A:A,Percentiles!C:C,-999,0)</f>
        <v>-999</v>
      </c>
      <c r="M334" s="11">
        <f>_xlfn.XLOOKUP(K334,Percentiles!A:A,Percentiles!D:D,999,0)</f>
        <v>999</v>
      </c>
      <c r="N334" s="11">
        <f t="shared" si="54"/>
        <v>0</v>
      </c>
      <c r="O334" s="11">
        <f t="shared" si="55"/>
        <v>0</v>
      </c>
      <c r="P334" s="11">
        <f t="shared" si="56"/>
        <v>0</v>
      </c>
    </row>
    <row r="335" spans="1:16" x14ac:dyDescent="0.25">
      <c r="A335" s="38"/>
      <c r="B335" s="39"/>
      <c r="C335" s="7">
        <f t="shared" si="50"/>
        <v>0</v>
      </c>
      <c r="D335" s="8">
        <f t="shared" si="59"/>
        <v>0</v>
      </c>
      <c r="E335" s="8">
        <f>IF(A335&gt;Settings!$B$4,Settings!$B$4,A335)</f>
        <v>0</v>
      </c>
      <c r="F335" s="8">
        <f>10^(Settings!$B$1+Settings!$B$2*E335+Settings!$B$3*E335^2)</f>
        <v>0.12732098798529648</v>
      </c>
      <c r="G335" s="9" t="str">
        <f t="shared" si="51"/>
        <v/>
      </c>
      <c r="H335" s="9" t="str">
        <f t="shared" si="57"/>
        <v/>
      </c>
      <c r="I335" s="9" t="str">
        <f t="shared" si="58"/>
        <v/>
      </c>
      <c r="J335" s="10">
        <f t="shared" si="52"/>
        <v>0</v>
      </c>
      <c r="K335" s="58">
        <f t="shared" si="53"/>
        <v>0</v>
      </c>
      <c r="L335" s="11">
        <f>_xlfn.XLOOKUP(K335,Percentiles!A:A,Percentiles!C:C,-999,0)</f>
        <v>-999</v>
      </c>
      <c r="M335" s="11">
        <f>_xlfn.XLOOKUP(K335,Percentiles!A:A,Percentiles!D:D,999,0)</f>
        <v>999</v>
      </c>
      <c r="N335" s="11">
        <f t="shared" si="54"/>
        <v>0</v>
      </c>
      <c r="O335" s="11">
        <f t="shared" si="55"/>
        <v>0</v>
      </c>
      <c r="P335" s="11">
        <f t="shared" si="56"/>
        <v>0</v>
      </c>
    </row>
    <row r="336" spans="1:16" x14ac:dyDescent="0.25">
      <c r="A336" s="38"/>
      <c r="B336" s="39"/>
      <c r="C336" s="7">
        <f t="shared" si="50"/>
        <v>0</v>
      </c>
      <c r="D336" s="8">
        <f t="shared" si="59"/>
        <v>0</v>
      </c>
      <c r="E336" s="8">
        <f>IF(A336&gt;Settings!$B$4,Settings!$B$4,A336)</f>
        <v>0</v>
      </c>
      <c r="F336" s="8">
        <f>10^(Settings!$B$1+Settings!$B$2*E336+Settings!$B$3*E336^2)</f>
        <v>0.12732098798529648</v>
      </c>
      <c r="G336" s="9" t="str">
        <f t="shared" si="51"/>
        <v/>
      </c>
      <c r="H336" s="9" t="str">
        <f t="shared" si="57"/>
        <v/>
      </c>
      <c r="I336" s="9" t="str">
        <f t="shared" si="58"/>
        <v/>
      </c>
      <c r="J336" s="10">
        <f t="shared" si="52"/>
        <v>0</v>
      </c>
      <c r="K336" s="58">
        <f t="shared" si="53"/>
        <v>0</v>
      </c>
      <c r="L336" s="11">
        <f>_xlfn.XLOOKUP(K336,Percentiles!A:A,Percentiles!C:C,-999,0)</f>
        <v>-999</v>
      </c>
      <c r="M336" s="11">
        <f>_xlfn.XLOOKUP(K336,Percentiles!A:A,Percentiles!D:D,999,0)</f>
        <v>999</v>
      </c>
      <c r="N336" s="11">
        <f t="shared" si="54"/>
        <v>0</v>
      </c>
      <c r="O336" s="11">
        <f t="shared" si="55"/>
        <v>0</v>
      </c>
      <c r="P336" s="11">
        <f t="shared" si="56"/>
        <v>0</v>
      </c>
    </row>
    <row r="337" spans="1:16" x14ac:dyDescent="0.25">
      <c r="A337" s="38"/>
      <c r="B337" s="39"/>
      <c r="C337" s="7">
        <f t="shared" si="50"/>
        <v>0</v>
      </c>
      <c r="D337" s="8">
        <f t="shared" si="59"/>
        <v>0</v>
      </c>
      <c r="E337" s="8">
        <f>IF(A337&gt;Settings!$B$4,Settings!$B$4,A337)</f>
        <v>0</v>
      </c>
      <c r="F337" s="8">
        <f>10^(Settings!$B$1+Settings!$B$2*E337+Settings!$B$3*E337^2)</f>
        <v>0.12732098798529648</v>
      </c>
      <c r="G337" s="9" t="str">
        <f t="shared" si="51"/>
        <v/>
      </c>
      <c r="H337" s="9" t="str">
        <f t="shared" si="57"/>
        <v/>
      </c>
      <c r="I337" s="9" t="str">
        <f t="shared" si="58"/>
        <v/>
      </c>
      <c r="J337" s="10">
        <f t="shared" si="52"/>
        <v>0</v>
      </c>
      <c r="K337" s="58">
        <f t="shared" si="53"/>
        <v>0</v>
      </c>
      <c r="L337" s="11">
        <f>_xlfn.XLOOKUP(K337,Percentiles!A:A,Percentiles!C:C,-999,0)</f>
        <v>-999</v>
      </c>
      <c r="M337" s="11">
        <f>_xlfn.XLOOKUP(K337,Percentiles!A:A,Percentiles!D:D,999,0)</f>
        <v>999</v>
      </c>
      <c r="N337" s="11">
        <f t="shared" si="54"/>
        <v>0</v>
      </c>
      <c r="O337" s="11">
        <f t="shared" si="55"/>
        <v>0</v>
      </c>
      <c r="P337" s="11">
        <f t="shared" si="56"/>
        <v>0</v>
      </c>
    </row>
    <row r="338" spans="1:16" x14ac:dyDescent="0.25">
      <c r="A338" s="38"/>
      <c r="B338" s="39"/>
      <c r="C338" s="7">
        <f t="shared" si="50"/>
        <v>0</v>
      </c>
      <c r="D338" s="8">
        <f t="shared" si="59"/>
        <v>0</v>
      </c>
      <c r="E338" s="8">
        <f>IF(A338&gt;Settings!$B$4,Settings!$B$4,A338)</f>
        <v>0</v>
      </c>
      <c r="F338" s="8">
        <f>10^(Settings!$B$1+Settings!$B$2*E338+Settings!$B$3*E338^2)</f>
        <v>0.12732098798529648</v>
      </c>
      <c r="G338" s="9" t="str">
        <f t="shared" si="51"/>
        <v/>
      </c>
      <c r="H338" s="9" t="str">
        <f t="shared" si="57"/>
        <v/>
      </c>
      <c r="I338" s="9" t="str">
        <f t="shared" si="58"/>
        <v/>
      </c>
      <c r="J338" s="10">
        <f t="shared" si="52"/>
        <v>0</v>
      </c>
      <c r="K338" s="58">
        <f t="shared" si="53"/>
        <v>0</v>
      </c>
      <c r="L338" s="11">
        <f>_xlfn.XLOOKUP(K338,Percentiles!A:A,Percentiles!C:C,-999,0)</f>
        <v>-999</v>
      </c>
      <c r="M338" s="11">
        <f>_xlfn.XLOOKUP(K338,Percentiles!A:A,Percentiles!D:D,999,0)</f>
        <v>999</v>
      </c>
      <c r="N338" s="11">
        <f t="shared" si="54"/>
        <v>0</v>
      </c>
      <c r="O338" s="11">
        <f t="shared" si="55"/>
        <v>0</v>
      </c>
      <c r="P338" s="11">
        <f t="shared" si="56"/>
        <v>0</v>
      </c>
    </row>
    <row r="339" spans="1:16" x14ac:dyDescent="0.25">
      <c r="A339" s="38"/>
      <c r="B339" s="39"/>
      <c r="C339" s="7">
        <f t="shared" si="50"/>
        <v>0</v>
      </c>
      <c r="D339" s="8">
        <f t="shared" si="59"/>
        <v>0</v>
      </c>
      <c r="E339" s="8">
        <f>IF(A339&gt;Settings!$B$4,Settings!$B$4,A339)</f>
        <v>0</v>
      </c>
      <c r="F339" s="8">
        <f>10^(Settings!$B$1+Settings!$B$2*E339+Settings!$B$3*E339^2)</f>
        <v>0.12732098798529648</v>
      </c>
      <c r="G339" s="9" t="str">
        <f t="shared" si="51"/>
        <v/>
      </c>
      <c r="H339" s="9" t="str">
        <f t="shared" si="57"/>
        <v/>
      </c>
      <c r="I339" s="9" t="str">
        <f t="shared" si="58"/>
        <v/>
      </c>
      <c r="J339" s="10">
        <f t="shared" si="52"/>
        <v>0</v>
      </c>
      <c r="K339" s="58">
        <f t="shared" si="53"/>
        <v>0</v>
      </c>
      <c r="L339" s="11">
        <f>_xlfn.XLOOKUP(K339,Percentiles!A:A,Percentiles!C:C,-999,0)</f>
        <v>-999</v>
      </c>
      <c r="M339" s="11">
        <f>_xlfn.XLOOKUP(K339,Percentiles!A:A,Percentiles!D:D,999,0)</f>
        <v>999</v>
      </c>
      <c r="N339" s="11">
        <f t="shared" si="54"/>
        <v>0</v>
      </c>
      <c r="O339" s="11">
        <f t="shared" si="55"/>
        <v>0</v>
      </c>
      <c r="P339" s="11">
        <f t="shared" si="56"/>
        <v>0</v>
      </c>
    </row>
    <row r="340" spans="1:16" x14ac:dyDescent="0.25">
      <c r="A340" s="38"/>
      <c r="B340" s="39"/>
      <c r="C340" s="7">
        <f t="shared" si="50"/>
        <v>0</v>
      </c>
      <c r="D340" s="8">
        <f t="shared" si="59"/>
        <v>0</v>
      </c>
      <c r="E340" s="8">
        <f>IF(A340&gt;Settings!$B$4,Settings!$B$4,A340)</f>
        <v>0</v>
      </c>
      <c r="F340" s="8">
        <f>10^(Settings!$B$1+Settings!$B$2*E340+Settings!$B$3*E340^2)</f>
        <v>0.12732098798529648</v>
      </c>
      <c r="G340" s="9" t="str">
        <f t="shared" si="51"/>
        <v/>
      </c>
      <c r="H340" s="9" t="str">
        <f t="shared" si="57"/>
        <v/>
      </c>
      <c r="I340" s="9" t="str">
        <f t="shared" si="58"/>
        <v/>
      </c>
      <c r="J340" s="10">
        <f t="shared" si="52"/>
        <v>0</v>
      </c>
      <c r="K340" s="58">
        <f t="shared" si="53"/>
        <v>0</v>
      </c>
      <c r="L340" s="11">
        <f>_xlfn.XLOOKUP(K340,Percentiles!A:A,Percentiles!C:C,-999,0)</f>
        <v>-999</v>
      </c>
      <c r="M340" s="11">
        <f>_xlfn.XLOOKUP(K340,Percentiles!A:A,Percentiles!D:D,999,0)</f>
        <v>999</v>
      </c>
      <c r="N340" s="11">
        <f t="shared" si="54"/>
        <v>0</v>
      </c>
      <c r="O340" s="11">
        <f t="shared" si="55"/>
        <v>0</v>
      </c>
      <c r="P340" s="11">
        <f t="shared" si="56"/>
        <v>0</v>
      </c>
    </row>
    <row r="341" spans="1:16" x14ac:dyDescent="0.25">
      <c r="A341" s="38"/>
      <c r="B341" s="39"/>
      <c r="C341" s="7">
        <f t="shared" si="50"/>
        <v>0</v>
      </c>
      <c r="D341" s="8">
        <f t="shared" si="59"/>
        <v>0</v>
      </c>
      <c r="E341" s="8">
        <f>IF(A341&gt;Settings!$B$4,Settings!$B$4,A341)</f>
        <v>0</v>
      </c>
      <c r="F341" s="8">
        <f>10^(Settings!$B$1+Settings!$B$2*E341+Settings!$B$3*E341^2)</f>
        <v>0.12732098798529648</v>
      </c>
      <c r="G341" s="9" t="str">
        <f t="shared" si="51"/>
        <v/>
      </c>
      <c r="H341" s="9" t="str">
        <f t="shared" si="57"/>
        <v/>
      </c>
      <c r="I341" s="9" t="str">
        <f t="shared" si="58"/>
        <v/>
      </c>
      <c r="J341" s="10">
        <f t="shared" si="52"/>
        <v>0</v>
      </c>
      <c r="K341" s="58">
        <f t="shared" si="53"/>
        <v>0</v>
      </c>
      <c r="L341" s="11">
        <f>_xlfn.XLOOKUP(K341,Percentiles!A:A,Percentiles!C:C,-999,0)</f>
        <v>-999</v>
      </c>
      <c r="M341" s="11">
        <f>_xlfn.XLOOKUP(K341,Percentiles!A:A,Percentiles!D:D,999,0)</f>
        <v>999</v>
      </c>
      <c r="N341" s="11">
        <f t="shared" si="54"/>
        <v>0</v>
      </c>
      <c r="O341" s="11">
        <f t="shared" si="55"/>
        <v>0</v>
      </c>
      <c r="P341" s="11">
        <f t="shared" si="56"/>
        <v>0</v>
      </c>
    </row>
    <row r="342" spans="1:16" x14ac:dyDescent="0.25">
      <c r="A342" s="38"/>
      <c r="B342" s="39"/>
      <c r="C342" s="7">
        <f t="shared" si="50"/>
        <v>0</v>
      </c>
      <c r="D342" s="8">
        <f t="shared" si="59"/>
        <v>0</v>
      </c>
      <c r="E342" s="8">
        <f>IF(A342&gt;Settings!$B$4,Settings!$B$4,A342)</f>
        <v>0</v>
      </c>
      <c r="F342" s="8">
        <f>10^(Settings!$B$1+Settings!$B$2*E342+Settings!$B$3*E342^2)</f>
        <v>0.12732098798529648</v>
      </c>
      <c r="G342" s="9" t="str">
        <f t="shared" si="51"/>
        <v/>
      </c>
      <c r="H342" s="9" t="str">
        <f t="shared" si="57"/>
        <v/>
      </c>
      <c r="I342" s="9" t="str">
        <f t="shared" si="58"/>
        <v/>
      </c>
      <c r="J342" s="10">
        <f t="shared" si="52"/>
        <v>0</v>
      </c>
      <c r="K342" s="58">
        <f t="shared" si="53"/>
        <v>0</v>
      </c>
      <c r="L342" s="11">
        <f>_xlfn.XLOOKUP(K342,Percentiles!A:A,Percentiles!C:C,-999,0)</f>
        <v>-999</v>
      </c>
      <c r="M342" s="11">
        <f>_xlfn.XLOOKUP(K342,Percentiles!A:A,Percentiles!D:D,999,0)</f>
        <v>999</v>
      </c>
      <c r="N342" s="11">
        <f t="shared" si="54"/>
        <v>0</v>
      </c>
      <c r="O342" s="11">
        <f t="shared" si="55"/>
        <v>0</v>
      </c>
      <c r="P342" s="11">
        <f t="shared" si="56"/>
        <v>0</v>
      </c>
    </row>
    <row r="343" spans="1:16" x14ac:dyDescent="0.25">
      <c r="A343" s="38"/>
      <c r="B343" s="39"/>
      <c r="C343" s="7">
        <f t="shared" si="50"/>
        <v>0</v>
      </c>
      <c r="D343" s="8">
        <f t="shared" si="59"/>
        <v>0</v>
      </c>
      <c r="E343" s="8">
        <f>IF(A343&gt;Settings!$B$4,Settings!$B$4,A343)</f>
        <v>0</v>
      </c>
      <c r="F343" s="8">
        <f>10^(Settings!$B$1+Settings!$B$2*E343+Settings!$B$3*E343^2)</f>
        <v>0.12732098798529648</v>
      </c>
      <c r="G343" s="9" t="str">
        <f t="shared" si="51"/>
        <v/>
      </c>
      <c r="H343" s="9" t="str">
        <f t="shared" si="57"/>
        <v/>
      </c>
      <c r="I343" s="9" t="str">
        <f t="shared" si="58"/>
        <v/>
      </c>
      <c r="J343" s="10">
        <f t="shared" si="52"/>
        <v>0</v>
      </c>
      <c r="K343" s="58">
        <f t="shared" si="53"/>
        <v>0</v>
      </c>
      <c r="L343" s="11">
        <f>_xlfn.XLOOKUP(K343,Percentiles!A:A,Percentiles!C:C,-999,0)</f>
        <v>-999</v>
      </c>
      <c r="M343" s="11">
        <f>_xlfn.XLOOKUP(K343,Percentiles!A:A,Percentiles!D:D,999,0)</f>
        <v>999</v>
      </c>
      <c r="N343" s="11">
        <f t="shared" si="54"/>
        <v>0</v>
      </c>
      <c r="O343" s="11">
        <f t="shared" si="55"/>
        <v>0</v>
      </c>
      <c r="P343" s="11">
        <f t="shared" si="56"/>
        <v>0</v>
      </c>
    </row>
    <row r="344" spans="1:16" x14ac:dyDescent="0.25">
      <c r="A344" s="38"/>
      <c r="B344" s="39"/>
      <c r="C344" s="7">
        <f t="shared" si="50"/>
        <v>0</v>
      </c>
      <c r="D344" s="8">
        <f t="shared" si="59"/>
        <v>0</v>
      </c>
      <c r="E344" s="8">
        <f>IF(A344&gt;Settings!$B$4,Settings!$B$4,A344)</f>
        <v>0</v>
      </c>
      <c r="F344" s="8">
        <f>10^(Settings!$B$1+Settings!$B$2*E344+Settings!$B$3*E344^2)</f>
        <v>0.12732098798529648</v>
      </c>
      <c r="G344" s="9" t="str">
        <f t="shared" si="51"/>
        <v/>
      </c>
      <c r="H344" s="9" t="str">
        <f t="shared" si="57"/>
        <v/>
      </c>
      <c r="I344" s="9" t="str">
        <f t="shared" si="58"/>
        <v/>
      </c>
      <c r="J344" s="10">
        <f t="shared" si="52"/>
        <v>0</v>
      </c>
      <c r="K344" s="58">
        <f t="shared" si="53"/>
        <v>0</v>
      </c>
      <c r="L344" s="11">
        <f>_xlfn.XLOOKUP(K344,Percentiles!A:A,Percentiles!C:C,-999,0)</f>
        <v>-999</v>
      </c>
      <c r="M344" s="11">
        <f>_xlfn.XLOOKUP(K344,Percentiles!A:A,Percentiles!D:D,999,0)</f>
        <v>999</v>
      </c>
      <c r="N344" s="11">
        <f t="shared" si="54"/>
        <v>0</v>
      </c>
      <c r="O344" s="11">
        <f t="shared" si="55"/>
        <v>0</v>
      </c>
      <c r="P344" s="11">
        <f t="shared" si="56"/>
        <v>0</v>
      </c>
    </row>
    <row r="345" spans="1:16" x14ac:dyDescent="0.25">
      <c r="A345" s="38"/>
      <c r="B345" s="39"/>
      <c r="C345" s="7">
        <f t="shared" si="50"/>
        <v>0</v>
      </c>
      <c r="D345" s="8">
        <f t="shared" si="59"/>
        <v>0</v>
      </c>
      <c r="E345" s="8">
        <f>IF(A345&gt;Settings!$B$4,Settings!$B$4,A345)</f>
        <v>0</v>
      </c>
      <c r="F345" s="8">
        <f>10^(Settings!$B$1+Settings!$B$2*E345+Settings!$B$3*E345^2)</f>
        <v>0.12732098798529648</v>
      </c>
      <c r="G345" s="9" t="str">
        <f t="shared" si="51"/>
        <v/>
      </c>
      <c r="H345" s="9" t="str">
        <f t="shared" si="57"/>
        <v/>
      </c>
      <c r="I345" s="9" t="str">
        <f t="shared" si="58"/>
        <v/>
      </c>
      <c r="J345" s="10">
        <f t="shared" si="52"/>
        <v>0</v>
      </c>
      <c r="K345" s="58">
        <f t="shared" si="53"/>
        <v>0</v>
      </c>
      <c r="L345" s="11">
        <f>_xlfn.XLOOKUP(K345,Percentiles!A:A,Percentiles!C:C,-999,0)</f>
        <v>-999</v>
      </c>
      <c r="M345" s="11">
        <f>_xlfn.XLOOKUP(K345,Percentiles!A:A,Percentiles!D:D,999,0)</f>
        <v>999</v>
      </c>
      <c r="N345" s="11">
        <f t="shared" si="54"/>
        <v>0</v>
      </c>
      <c r="O345" s="11">
        <f t="shared" si="55"/>
        <v>0</v>
      </c>
      <c r="P345" s="11">
        <f t="shared" si="56"/>
        <v>0</v>
      </c>
    </row>
    <row r="346" spans="1:16" x14ac:dyDescent="0.25">
      <c r="A346" s="38"/>
      <c r="B346" s="39"/>
      <c r="C346" s="7">
        <f t="shared" si="50"/>
        <v>0</v>
      </c>
      <c r="D346" s="8">
        <f t="shared" si="59"/>
        <v>0</v>
      </c>
      <c r="E346" s="8">
        <f>IF(A346&gt;Settings!$B$4,Settings!$B$4,A346)</f>
        <v>0</v>
      </c>
      <c r="F346" s="8">
        <f>10^(Settings!$B$1+Settings!$B$2*E346+Settings!$B$3*E346^2)</f>
        <v>0.12732098798529648</v>
      </c>
      <c r="G346" s="9" t="str">
        <f t="shared" si="51"/>
        <v/>
      </c>
      <c r="H346" s="9" t="str">
        <f t="shared" si="57"/>
        <v/>
      </c>
      <c r="I346" s="9" t="str">
        <f t="shared" si="58"/>
        <v/>
      </c>
      <c r="J346" s="10">
        <f t="shared" si="52"/>
        <v>0</v>
      </c>
      <c r="K346" s="58">
        <f t="shared" si="53"/>
        <v>0</v>
      </c>
      <c r="L346" s="11">
        <f>_xlfn.XLOOKUP(K346,Percentiles!A:A,Percentiles!C:C,-999,0)</f>
        <v>-999</v>
      </c>
      <c r="M346" s="11">
        <f>_xlfn.XLOOKUP(K346,Percentiles!A:A,Percentiles!D:D,999,0)</f>
        <v>999</v>
      </c>
      <c r="N346" s="11">
        <f t="shared" si="54"/>
        <v>0</v>
      </c>
      <c r="O346" s="11">
        <f t="shared" si="55"/>
        <v>0</v>
      </c>
      <c r="P346" s="11">
        <f t="shared" si="56"/>
        <v>0</v>
      </c>
    </row>
    <row r="347" spans="1:16" x14ac:dyDescent="0.25">
      <c r="A347" s="38"/>
      <c r="B347" s="39"/>
      <c r="C347" s="7">
        <f t="shared" si="50"/>
        <v>0</v>
      </c>
      <c r="D347" s="8">
        <f t="shared" si="59"/>
        <v>0</v>
      </c>
      <c r="E347" s="8">
        <f>IF(A347&gt;Settings!$B$4,Settings!$B$4,A347)</f>
        <v>0</v>
      </c>
      <c r="F347" s="8">
        <f>10^(Settings!$B$1+Settings!$B$2*E347+Settings!$B$3*E347^2)</f>
        <v>0.12732098798529648</v>
      </c>
      <c r="G347" s="9" t="str">
        <f t="shared" si="51"/>
        <v/>
      </c>
      <c r="H347" s="9" t="str">
        <f t="shared" si="57"/>
        <v/>
      </c>
      <c r="I347" s="9" t="str">
        <f t="shared" si="58"/>
        <v/>
      </c>
      <c r="J347" s="10">
        <f t="shared" si="52"/>
        <v>0</v>
      </c>
      <c r="K347" s="58">
        <f t="shared" si="53"/>
        <v>0</v>
      </c>
      <c r="L347" s="11">
        <f>_xlfn.XLOOKUP(K347,Percentiles!A:A,Percentiles!C:C,-999,0)</f>
        <v>-999</v>
      </c>
      <c r="M347" s="11">
        <f>_xlfn.XLOOKUP(K347,Percentiles!A:A,Percentiles!D:D,999,0)</f>
        <v>999</v>
      </c>
      <c r="N347" s="11">
        <f t="shared" si="54"/>
        <v>0</v>
      </c>
      <c r="O347" s="11">
        <f t="shared" si="55"/>
        <v>0</v>
      </c>
      <c r="P347" s="11">
        <f t="shared" si="56"/>
        <v>0</v>
      </c>
    </row>
    <row r="348" spans="1:16" x14ac:dyDescent="0.25">
      <c r="A348" s="38"/>
      <c r="B348" s="39"/>
      <c r="C348" s="7">
        <f t="shared" si="50"/>
        <v>0</v>
      </c>
      <c r="D348" s="8">
        <f t="shared" si="59"/>
        <v>0</v>
      </c>
      <c r="E348" s="8">
        <f>IF(A348&gt;Settings!$B$4,Settings!$B$4,A348)</f>
        <v>0</v>
      </c>
      <c r="F348" s="8">
        <f>10^(Settings!$B$1+Settings!$B$2*E348+Settings!$B$3*E348^2)</f>
        <v>0.12732098798529648</v>
      </c>
      <c r="G348" s="9" t="str">
        <f t="shared" si="51"/>
        <v/>
      </c>
      <c r="H348" s="9" t="str">
        <f t="shared" si="57"/>
        <v/>
      </c>
      <c r="I348" s="9" t="str">
        <f t="shared" si="58"/>
        <v/>
      </c>
      <c r="J348" s="10">
        <f t="shared" si="52"/>
        <v>0</v>
      </c>
      <c r="K348" s="58">
        <f t="shared" si="53"/>
        <v>0</v>
      </c>
      <c r="L348" s="11">
        <f>_xlfn.XLOOKUP(K348,Percentiles!A:A,Percentiles!C:C,-999,0)</f>
        <v>-999</v>
      </c>
      <c r="M348" s="11">
        <f>_xlfn.XLOOKUP(K348,Percentiles!A:A,Percentiles!D:D,999,0)</f>
        <v>999</v>
      </c>
      <c r="N348" s="11">
        <f t="shared" si="54"/>
        <v>0</v>
      </c>
      <c r="O348" s="11">
        <f t="shared" si="55"/>
        <v>0</v>
      </c>
      <c r="P348" s="11">
        <f t="shared" si="56"/>
        <v>0</v>
      </c>
    </row>
    <row r="349" spans="1:16" x14ac:dyDescent="0.25">
      <c r="A349" s="38"/>
      <c r="B349" s="39"/>
      <c r="C349" s="7">
        <f t="shared" si="50"/>
        <v>0</v>
      </c>
      <c r="D349" s="8">
        <f t="shared" si="59"/>
        <v>0</v>
      </c>
      <c r="E349" s="8">
        <f>IF(A349&gt;Settings!$B$4,Settings!$B$4,A349)</f>
        <v>0</v>
      </c>
      <c r="F349" s="8">
        <f>10^(Settings!$B$1+Settings!$B$2*E349+Settings!$B$3*E349^2)</f>
        <v>0.12732098798529648</v>
      </c>
      <c r="G349" s="9" t="str">
        <f t="shared" si="51"/>
        <v/>
      </c>
      <c r="H349" s="9" t="str">
        <f t="shared" si="57"/>
        <v/>
      </c>
      <c r="I349" s="9" t="str">
        <f t="shared" si="58"/>
        <v/>
      </c>
      <c r="J349" s="10">
        <f t="shared" si="52"/>
        <v>0</v>
      </c>
      <c r="K349" s="58">
        <f t="shared" si="53"/>
        <v>0</v>
      </c>
      <c r="L349" s="11">
        <f>_xlfn.XLOOKUP(K349,Percentiles!A:A,Percentiles!C:C,-999,0)</f>
        <v>-999</v>
      </c>
      <c r="M349" s="11">
        <f>_xlfn.XLOOKUP(K349,Percentiles!A:A,Percentiles!D:D,999,0)</f>
        <v>999</v>
      </c>
      <c r="N349" s="11">
        <f t="shared" si="54"/>
        <v>0</v>
      </c>
      <c r="O349" s="11">
        <f t="shared" si="55"/>
        <v>0</v>
      </c>
      <c r="P349" s="11">
        <f t="shared" si="56"/>
        <v>0</v>
      </c>
    </row>
    <row r="350" spans="1:16" x14ac:dyDescent="0.25">
      <c r="A350" s="38"/>
      <c r="B350" s="39"/>
      <c r="C350" s="7">
        <f t="shared" si="50"/>
        <v>0</v>
      </c>
      <c r="D350" s="8">
        <f t="shared" si="59"/>
        <v>0</v>
      </c>
      <c r="E350" s="8">
        <f>IF(A350&gt;Settings!$B$4,Settings!$B$4,A350)</f>
        <v>0</v>
      </c>
      <c r="F350" s="8">
        <f>10^(Settings!$B$1+Settings!$B$2*E350+Settings!$B$3*E350^2)</f>
        <v>0.12732098798529648</v>
      </c>
      <c r="G350" s="9" t="str">
        <f t="shared" si="51"/>
        <v/>
      </c>
      <c r="H350" s="9" t="str">
        <f t="shared" si="57"/>
        <v/>
      </c>
      <c r="I350" s="9" t="str">
        <f t="shared" si="58"/>
        <v/>
      </c>
      <c r="J350" s="10">
        <f t="shared" si="52"/>
        <v>0</v>
      </c>
      <c r="K350" s="58">
        <f t="shared" si="53"/>
        <v>0</v>
      </c>
      <c r="L350" s="11">
        <f>_xlfn.XLOOKUP(K350,Percentiles!A:A,Percentiles!C:C,-999,0)</f>
        <v>-999</v>
      </c>
      <c r="M350" s="11">
        <f>_xlfn.XLOOKUP(K350,Percentiles!A:A,Percentiles!D:D,999,0)</f>
        <v>999</v>
      </c>
      <c r="N350" s="11">
        <f t="shared" si="54"/>
        <v>0</v>
      </c>
      <c r="O350" s="11">
        <f t="shared" si="55"/>
        <v>0</v>
      </c>
      <c r="P350" s="11">
        <f t="shared" si="56"/>
        <v>0</v>
      </c>
    </row>
    <row r="351" spans="1:16" x14ac:dyDescent="0.25">
      <c r="A351" s="38"/>
      <c r="B351" s="39"/>
      <c r="C351" s="7">
        <f t="shared" si="50"/>
        <v>0</v>
      </c>
      <c r="D351" s="8">
        <f t="shared" si="59"/>
        <v>0</v>
      </c>
      <c r="E351" s="8">
        <f>IF(A351&gt;Settings!$B$4,Settings!$B$4,A351)</f>
        <v>0</v>
      </c>
      <c r="F351" s="8">
        <f>10^(Settings!$B$1+Settings!$B$2*E351+Settings!$B$3*E351^2)</f>
        <v>0.12732098798529648</v>
      </c>
      <c r="G351" s="9" t="str">
        <f t="shared" si="51"/>
        <v/>
      </c>
      <c r="H351" s="9" t="str">
        <f t="shared" si="57"/>
        <v/>
      </c>
      <c r="I351" s="9" t="str">
        <f t="shared" si="58"/>
        <v/>
      </c>
      <c r="J351" s="10">
        <f t="shared" si="52"/>
        <v>0</v>
      </c>
      <c r="K351" s="58">
        <f t="shared" si="53"/>
        <v>0</v>
      </c>
      <c r="L351" s="11">
        <f>_xlfn.XLOOKUP(K351,Percentiles!A:A,Percentiles!C:C,-999,0)</f>
        <v>-999</v>
      </c>
      <c r="M351" s="11">
        <f>_xlfn.XLOOKUP(K351,Percentiles!A:A,Percentiles!D:D,999,0)</f>
        <v>999</v>
      </c>
      <c r="N351" s="11">
        <f t="shared" si="54"/>
        <v>0</v>
      </c>
      <c r="O351" s="11">
        <f t="shared" si="55"/>
        <v>0</v>
      </c>
      <c r="P351" s="11">
        <f t="shared" si="56"/>
        <v>0</v>
      </c>
    </row>
    <row r="352" spans="1:16" x14ac:dyDescent="0.25">
      <c r="A352" s="38"/>
      <c r="B352" s="39"/>
      <c r="C352" s="7">
        <f t="shared" si="50"/>
        <v>0</v>
      </c>
      <c r="D352" s="8">
        <f t="shared" si="59"/>
        <v>0</v>
      </c>
      <c r="E352" s="8">
        <f>IF(A352&gt;Settings!$B$4,Settings!$B$4,A352)</f>
        <v>0</v>
      </c>
      <c r="F352" s="8">
        <f>10^(Settings!$B$1+Settings!$B$2*E352+Settings!$B$3*E352^2)</f>
        <v>0.12732098798529648</v>
      </c>
      <c r="G352" s="9" t="str">
        <f t="shared" si="51"/>
        <v/>
      </c>
      <c r="H352" s="9" t="str">
        <f t="shared" si="57"/>
        <v/>
      </c>
      <c r="I352" s="9" t="str">
        <f t="shared" si="58"/>
        <v/>
      </c>
      <c r="J352" s="10">
        <f t="shared" si="52"/>
        <v>0</v>
      </c>
      <c r="K352" s="58">
        <f t="shared" si="53"/>
        <v>0</v>
      </c>
      <c r="L352" s="11">
        <f>_xlfn.XLOOKUP(K352,Percentiles!A:A,Percentiles!C:C,-999,0)</f>
        <v>-999</v>
      </c>
      <c r="M352" s="11">
        <f>_xlfn.XLOOKUP(K352,Percentiles!A:A,Percentiles!D:D,999,0)</f>
        <v>999</v>
      </c>
      <c r="N352" s="11">
        <f t="shared" si="54"/>
        <v>0</v>
      </c>
      <c r="O352" s="11">
        <f t="shared" si="55"/>
        <v>0</v>
      </c>
      <c r="P352" s="11">
        <f t="shared" si="56"/>
        <v>0</v>
      </c>
    </row>
    <row r="353" spans="1:16" x14ac:dyDescent="0.25">
      <c r="A353" s="38"/>
      <c r="B353" s="39"/>
      <c r="C353" s="7">
        <f t="shared" si="50"/>
        <v>0</v>
      </c>
      <c r="D353" s="8">
        <f t="shared" si="59"/>
        <v>0</v>
      </c>
      <c r="E353" s="8">
        <f>IF(A353&gt;Settings!$B$4,Settings!$B$4,A353)</f>
        <v>0</v>
      </c>
      <c r="F353" s="8">
        <f>10^(Settings!$B$1+Settings!$B$2*E353+Settings!$B$3*E353^2)</f>
        <v>0.12732098798529648</v>
      </c>
      <c r="G353" s="9" t="str">
        <f t="shared" si="51"/>
        <v/>
      </c>
      <c r="H353" s="9" t="str">
        <f t="shared" si="57"/>
        <v/>
      </c>
      <c r="I353" s="9" t="str">
        <f t="shared" si="58"/>
        <v/>
      </c>
      <c r="J353" s="10">
        <f t="shared" si="52"/>
        <v>0</v>
      </c>
      <c r="K353" s="58">
        <f t="shared" si="53"/>
        <v>0</v>
      </c>
      <c r="L353" s="11">
        <f>_xlfn.XLOOKUP(K353,Percentiles!A:A,Percentiles!C:C,-999,0)</f>
        <v>-999</v>
      </c>
      <c r="M353" s="11">
        <f>_xlfn.XLOOKUP(K353,Percentiles!A:A,Percentiles!D:D,999,0)</f>
        <v>999</v>
      </c>
      <c r="N353" s="11">
        <f t="shared" si="54"/>
        <v>0</v>
      </c>
      <c r="O353" s="11">
        <f t="shared" si="55"/>
        <v>0</v>
      </c>
      <c r="P353" s="11">
        <f t="shared" si="56"/>
        <v>0</v>
      </c>
    </row>
    <row r="354" spans="1:16" x14ac:dyDescent="0.25">
      <c r="A354" s="38"/>
      <c r="B354" s="39"/>
      <c r="C354" s="7">
        <f t="shared" si="50"/>
        <v>0</v>
      </c>
      <c r="D354" s="8">
        <f t="shared" si="59"/>
        <v>0</v>
      </c>
      <c r="E354" s="8">
        <f>IF(A354&gt;Settings!$B$4,Settings!$B$4,A354)</f>
        <v>0</v>
      </c>
      <c r="F354" s="8">
        <f>10^(Settings!$B$1+Settings!$B$2*E354+Settings!$B$3*E354^2)</f>
        <v>0.12732098798529648</v>
      </c>
      <c r="G354" s="9" t="str">
        <f t="shared" si="51"/>
        <v/>
      </c>
      <c r="H354" s="9" t="str">
        <f t="shared" si="57"/>
        <v/>
      </c>
      <c r="I354" s="9" t="str">
        <f t="shared" si="58"/>
        <v/>
      </c>
      <c r="J354" s="10">
        <f t="shared" si="52"/>
        <v>0</v>
      </c>
      <c r="K354" s="58">
        <f t="shared" si="53"/>
        <v>0</v>
      </c>
      <c r="L354" s="11">
        <f>_xlfn.XLOOKUP(K354,Percentiles!A:A,Percentiles!C:C,-999,0)</f>
        <v>-999</v>
      </c>
      <c r="M354" s="11">
        <f>_xlfn.XLOOKUP(K354,Percentiles!A:A,Percentiles!D:D,999,0)</f>
        <v>999</v>
      </c>
      <c r="N354" s="11">
        <f t="shared" si="54"/>
        <v>0</v>
      </c>
      <c r="O354" s="11">
        <f t="shared" si="55"/>
        <v>0</v>
      </c>
      <c r="P354" s="11">
        <f t="shared" si="56"/>
        <v>0</v>
      </c>
    </row>
    <row r="355" spans="1:16" x14ac:dyDescent="0.25">
      <c r="A355" s="38"/>
      <c r="B355" s="39"/>
      <c r="C355" s="7">
        <f t="shared" si="50"/>
        <v>0</v>
      </c>
      <c r="D355" s="8">
        <f t="shared" si="59"/>
        <v>0</v>
      </c>
      <c r="E355" s="8">
        <f>IF(A355&gt;Settings!$B$4,Settings!$B$4,A355)</f>
        <v>0</v>
      </c>
      <c r="F355" s="8">
        <f>10^(Settings!$B$1+Settings!$B$2*E355+Settings!$B$3*E355^2)</f>
        <v>0.12732098798529648</v>
      </c>
      <c r="G355" s="9" t="str">
        <f t="shared" si="51"/>
        <v/>
      </c>
      <c r="H355" s="9" t="str">
        <f t="shared" si="57"/>
        <v/>
      </c>
      <c r="I355" s="9" t="str">
        <f t="shared" si="58"/>
        <v/>
      </c>
      <c r="J355" s="10">
        <f t="shared" si="52"/>
        <v>0</v>
      </c>
      <c r="K355" s="58">
        <f t="shared" si="53"/>
        <v>0</v>
      </c>
      <c r="L355" s="11">
        <f>_xlfn.XLOOKUP(K355,Percentiles!A:A,Percentiles!C:C,-999,0)</f>
        <v>-999</v>
      </c>
      <c r="M355" s="11">
        <f>_xlfn.XLOOKUP(K355,Percentiles!A:A,Percentiles!D:D,999,0)</f>
        <v>999</v>
      </c>
      <c r="N355" s="11">
        <f t="shared" si="54"/>
        <v>0</v>
      </c>
      <c r="O355" s="11">
        <f t="shared" si="55"/>
        <v>0</v>
      </c>
      <c r="P355" s="11">
        <f t="shared" si="56"/>
        <v>0</v>
      </c>
    </row>
    <row r="356" spans="1:16" x14ac:dyDescent="0.25">
      <c r="A356" s="38"/>
      <c r="B356" s="39"/>
      <c r="C356" s="7">
        <f t="shared" si="50"/>
        <v>0</v>
      </c>
      <c r="D356" s="8">
        <f t="shared" si="59"/>
        <v>0</v>
      </c>
      <c r="E356" s="8">
        <f>IF(A356&gt;Settings!$B$4,Settings!$B$4,A356)</f>
        <v>0</v>
      </c>
      <c r="F356" s="8">
        <f>10^(Settings!$B$1+Settings!$B$2*E356+Settings!$B$3*E356^2)</f>
        <v>0.12732098798529648</v>
      </c>
      <c r="G356" s="9" t="str">
        <f t="shared" si="51"/>
        <v/>
      </c>
      <c r="H356" s="9" t="str">
        <f t="shared" si="57"/>
        <v/>
      </c>
      <c r="I356" s="9" t="str">
        <f t="shared" si="58"/>
        <v/>
      </c>
      <c r="J356" s="10">
        <f t="shared" si="52"/>
        <v>0</v>
      </c>
      <c r="K356" s="58">
        <f t="shared" si="53"/>
        <v>0</v>
      </c>
      <c r="L356" s="11">
        <f>_xlfn.XLOOKUP(K356,Percentiles!A:A,Percentiles!C:C,-999,0)</f>
        <v>-999</v>
      </c>
      <c r="M356" s="11">
        <f>_xlfn.XLOOKUP(K356,Percentiles!A:A,Percentiles!D:D,999,0)</f>
        <v>999</v>
      </c>
      <c r="N356" s="11">
        <f t="shared" si="54"/>
        <v>0</v>
      </c>
      <c r="O356" s="11">
        <f t="shared" si="55"/>
        <v>0</v>
      </c>
      <c r="P356" s="11">
        <f t="shared" si="56"/>
        <v>0</v>
      </c>
    </row>
    <row r="357" spans="1:16" x14ac:dyDescent="0.25">
      <c r="A357" s="38"/>
      <c r="B357" s="39"/>
      <c r="C357" s="7">
        <f t="shared" si="50"/>
        <v>0</v>
      </c>
      <c r="D357" s="8">
        <f t="shared" si="59"/>
        <v>0</v>
      </c>
      <c r="E357" s="8">
        <f>IF(A357&gt;Settings!$B$4,Settings!$B$4,A357)</f>
        <v>0</v>
      </c>
      <c r="F357" s="8">
        <f>10^(Settings!$B$1+Settings!$B$2*E357+Settings!$B$3*E357^2)</f>
        <v>0.12732098798529648</v>
      </c>
      <c r="G357" s="9" t="str">
        <f t="shared" si="51"/>
        <v/>
      </c>
      <c r="H357" s="9" t="str">
        <f t="shared" si="57"/>
        <v/>
      </c>
      <c r="I357" s="9" t="str">
        <f t="shared" si="58"/>
        <v/>
      </c>
      <c r="J357" s="10">
        <f t="shared" si="52"/>
        <v>0</v>
      </c>
      <c r="K357" s="58">
        <f t="shared" si="53"/>
        <v>0</v>
      </c>
      <c r="L357" s="11">
        <f>_xlfn.XLOOKUP(K357,Percentiles!A:A,Percentiles!C:C,-999,0)</f>
        <v>-999</v>
      </c>
      <c r="M357" s="11">
        <f>_xlfn.XLOOKUP(K357,Percentiles!A:A,Percentiles!D:D,999,0)</f>
        <v>999</v>
      </c>
      <c r="N357" s="11">
        <f t="shared" si="54"/>
        <v>0</v>
      </c>
      <c r="O357" s="11">
        <f t="shared" si="55"/>
        <v>0</v>
      </c>
      <c r="P357" s="11">
        <f t="shared" si="56"/>
        <v>0</v>
      </c>
    </row>
    <row r="358" spans="1:16" x14ac:dyDescent="0.25">
      <c r="A358" s="38"/>
      <c r="B358" s="39"/>
      <c r="C358" s="7">
        <f t="shared" si="50"/>
        <v>0</v>
      </c>
      <c r="D358" s="8">
        <f t="shared" si="59"/>
        <v>0</v>
      </c>
      <c r="E358" s="8">
        <f>IF(A358&gt;Settings!$B$4,Settings!$B$4,A358)</f>
        <v>0</v>
      </c>
      <c r="F358" s="8">
        <f>10^(Settings!$B$1+Settings!$B$2*E358+Settings!$B$3*E358^2)</f>
        <v>0.12732098798529648</v>
      </c>
      <c r="G358" s="9" t="str">
        <f t="shared" si="51"/>
        <v/>
      </c>
      <c r="H358" s="9" t="str">
        <f t="shared" si="57"/>
        <v/>
      </c>
      <c r="I358" s="9" t="str">
        <f t="shared" si="58"/>
        <v/>
      </c>
      <c r="J358" s="10">
        <f t="shared" si="52"/>
        <v>0</v>
      </c>
      <c r="K358" s="58">
        <f t="shared" si="53"/>
        <v>0</v>
      </c>
      <c r="L358" s="11">
        <f>_xlfn.XLOOKUP(K358,Percentiles!A:A,Percentiles!C:C,-999,0)</f>
        <v>-999</v>
      </c>
      <c r="M358" s="11">
        <f>_xlfn.XLOOKUP(K358,Percentiles!A:A,Percentiles!D:D,999,0)</f>
        <v>999</v>
      </c>
      <c r="N358" s="11">
        <f t="shared" si="54"/>
        <v>0</v>
      </c>
      <c r="O358" s="11">
        <f t="shared" si="55"/>
        <v>0</v>
      </c>
      <c r="P358" s="11">
        <f t="shared" si="56"/>
        <v>0</v>
      </c>
    </row>
    <row r="359" spans="1:16" x14ac:dyDescent="0.25">
      <c r="A359" s="38"/>
      <c r="B359" s="39"/>
      <c r="C359" s="7">
        <f t="shared" si="50"/>
        <v>0</v>
      </c>
      <c r="D359" s="8">
        <f t="shared" si="59"/>
        <v>0</v>
      </c>
      <c r="E359" s="8">
        <f>IF(A359&gt;Settings!$B$4,Settings!$B$4,A359)</f>
        <v>0</v>
      </c>
      <c r="F359" s="8">
        <f>10^(Settings!$B$1+Settings!$B$2*E359+Settings!$B$3*E359^2)</f>
        <v>0.12732098798529648</v>
      </c>
      <c r="G359" s="9" t="str">
        <f t="shared" si="51"/>
        <v/>
      </c>
      <c r="H359" s="9" t="str">
        <f t="shared" si="57"/>
        <v/>
      </c>
      <c r="I359" s="9" t="str">
        <f t="shared" si="58"/>
        <v/>
      </c>
      <c r="J359" s="10">
        <f t="shared" si="52"/>
        <v>0</v>
      </c>
      <c r="K359" s="58">
        <f t="shared" si="53"/>
        <v>0</v>
      </c>
      <c r="L359" s="11">
        <f>_xlfn.XLOOKUP(K359,Percentiles!A:A,Percentiles!C:C,-999,0)</f>
        <v>-999</v>
      </c>
      <c r="M359" s="11">
        <f>_xlfn.XLOOKUP(K359,Percentiles!A:A,Percentiles!D:D,999,0)</f>
        <v>999</v>
      </c>
      <c r="N359" s="11">
        <f t="shared" si="54"/>
        <v>0</v>
      </c>
      <c r="O359" s="11">
        <f t="shared" si="55"/>
        <v>0</v>
      </c>
      <c r="P359" s="11">
        <f t="shared" si="56"/>
        <v>0</v>
      </c>
    </row>
    <row r="360" spans="1:16" x14ac:dyDescent="0.25">
      <c r="A360" s="38"/>
      <c r="B360" s="39"/>
      <c r="C360" s="7">
        <f t="shared" si="50"/>
        <v>0</v>
      </c>
      <c r="D360" s="8">
        <f t="shared" si="59"/>
        <v>0</v>
      </c>
      <c r="E360" s="8">
        <f>IF(A360&gt;Settings!$B$4,Settings!$B$4,A360)</f>
        <v>0</v>
      </c>
      <c r="F360" s="8">
        <f>10^(Settings!$B$1+Settings!$B$2*E360+Settings!$B$3*E360^2)</f>
        <v>0.12732098798529648</v>
      </c>
      <c r="G360" s="9" t="str">
        <f t="shared" si="51"/>
        <v/>
      </c>
      <c r="H360" s="9" t="str">
        <f t="shared" si="57"/>
        <v/>
      </c>
      <c r="I360" s="9" t="str">
        <f t="shared" si="58"/>
        <v/>
      </c>
      <c r="J360" s="10">
        <f t="shared" si="52"/>
        <v>0</v>
      </c>
      <c r="K360" s="58">
        <f t="shared" si="53"/>
        <v>0</v>
      </c>
      <c r="L360" s="11">
        <f>_xlfn.XLOOKUP(K360,Percentiles!A:A,Percentiles!C:C,-999,0)</f>
        <v>-999</v>
      </c>
      <c r="M360" s="11">
        <f>_xlfn.XLOOKUP(K360,Percentiles!A:A,Percentiles!D:D,999,0)</f>
        <v>999</v>
      </c>
      <c r="N360" s="11">
        <f t="shared" si="54"/>
        <v>0</v>
      </c>
      <c r="O360" s="11">
        <f t="shared" si="55"/>
        <v>0</v>
      </c>
      <c r="P360" s="11">
        <f t="shared" si="56"/>
        <v>0</v>
      </c>
    </row>
    <row r="361" spans="1:16" x14ac:dyDescent="0.25">
      <c r="A361" s="38"/>
      <c r="B361" s="39"/>
      <c r="C361" s="7">
        <f t="shared" si="50"/>
        <v>0</v>
      </c>
      <c r="D361" s="8">
        <f t="shared" si="59"/>
        <v>0</v>
      </c>
      <c r="E361" s="8">
        <f>IF(A361&gt;Settings!$B$4,Settings!$B$4,A361)</f>
        <v>0</v>
      </c>
      <c r="F361" s="8">
        <f>10^(Settings!$B$1+Settings!$B$2*E361+Settings!$B$3*E361^2)</f>
        <v>0.12732098798529648</v>
      </c>
      <c r="G361" s="9" t="str">
        <f t="shared" si="51"/>
        <v/>
      </c>
      <c r="H361" s="9" t="str">
        <f t="shared" si="57"/>
        <v/>
      </c>
      <c r="I361" s="9" t="str">
        <f t="shared" si="58"/>
        <v/>
      </c>
      <c r="J361" s="10">
        <f t="shared" si="52"/>
        <v>0</v>
      </c>
      <c r="K361" s="58">
        <f t="shared" si="53"/>
        <v>0</v>
      </c>
      <c r="L361" s="11">
        <f>_xlfn.XLOOKUP(K361,Percentiles!A:A,Percentiles!C:C,-999,0)</f>
        <v>-999</v>
      </c>
      <c r="M361" s="11">
        <f>_xlfn.XLOOKUP(K361,Percentiles!A:A,Percentiles!D:D,999,0)</f>
        <v>999</v>
      </c>
      <c r="N361" s="11">
        <f t="shared" si="54"/>
        <v>0</v>
      </c>
      <c r="O361" s="11">
        <f t="shared" si="55"/>
        <v>0</v>
      </c>
      <c r="P361" s="11">
        <f t="shared" si="56"/>
        <v>0</v>
      </c>
    </row>
    <row r="362" spans="1:16" x14ac:dyDescent="0.25">
      <c r="A362" s="38"/>
      <c r="B362" s="39"/>
      <c r="C362" s="7">
        <f t="shared" si="50"/>
        <v>0</v>
      </c>
      <c r="D362" s="8">
        <f t="shared" si="59"/>
        <v>0</v>
      </c>
      <c r="E362" s="8">
        <f>IF(A362&gt;Settings!$B$4,Settings!$B$4,A362)</f>
        <v>0</v>
      </c>
      <c r="F362" s="8">
        <f>10^(Settings!$B$1+Settings!$B$2*E362+Settings!$B$3*E362^2)</f>
        <v>0.12732098798529648</v>
      </c>
      <c r="G362" s="9" t="str">
        <f t="shared" si="51"/>
        <v/>
      </c>
      <c r="H362" s="9" t="str">
        <f t="shared" si="57"/>
        <v/>
      </c>
      <c r="I362" s="9" t="str">
        <f t="shared" si="58"/>
        <v/>
      </c>
      <c r="J362" s="10">
        <f t="shared" si="52"/>
        <v>0</v>
      </c>
      <c r="K362" s="58">
        <f t="shared" si="53"/>
        <v>0</v>
      </c>
      <c r="L362" s="11">
        <f>_xlfn.XLOOKUP(K362,Percentiles!A:A,Percentiles!C:C,-999,0)</f>
        <v>-999</v>
      </c>
      <c r="M362" s="11">
        <f>_xlfn.XLOOKUP(K362,Percentiles!A:A,Percentiles!D:D,999,0)</f>
        <v>999</v>
      </c>
      <c r="N362" s="11">
        <f t="shared" si="54"/>
        <v>0</v>
      </c>
      <c r="O362" s="11">
        <f t="shared" si="55"/>
        <v>0</v>
      </c>
      <c r="P362" s="11">
        <f t="shared" si="56"/>
        <v>0</v>
      </c>
    </row>
    <row r="363" spans="1:16" x14ac:dyDescent="0.25">
      <c r="A363" s="38"/>
      <c r="B363" s="39"/>
      <c r="C363" s="7">
        <f t="shared" si="50"/>
        <v>0</v>
      </c>
      <c r="D363" s="8">
        <f t="shared" si="59"/>
        <v>0</v>
      </c>
      <c r="E363" s="8">
        <f>IF(A363&gt;Settings!$B$4,Settings!$B$4,A363)</f>
        <v>0</v>
      </c>
      <c r="F363" s="8">
        <f>10^(Settings!$B$1+Settings!$B$2*E363+Settings!$B$3*E363^2)</f>
        <v>0.12732098798529648</v>
      </c>
      <c r="G363" s="9" t="str">
        <f t="shared" si="51"/>
        <v/>
      </c>
      <c r="H363" s="9" t="str">
        <f t="shared" si="57"/>
        <v/>
      </c>
      <c r="I363" s="9" t="str">
        <f t="shared" si="58"/>
        <v/>
      </c>
      <c r="J363" s="10">
        <f t="shared" si="52"/>
        <v>0</v>
      </c>
      <c r="K363" s="58">
        <f t="shared" si="53"/>
        <v>0</v>
      </c>
      <c r="L363" s="11">
        <f>_xlfn.XLOOKUP(K363,Percentiles!A:A,Percentiles!C:C,-999,0)</f>
        <v>-999</v>
      </c>
      <c r="M363" s="11">
        <f>_xlfn.XLOOKUP(K363,Percentiles!A:A,Percentiles!D:D,999,0)</f>
        <v>999</v>
      </c>
      <c r="N363" s="11">
        <f t="shared" si="54"/>
        <v>0</v>
      </c>
      <c r="O363" s="11">
        <f t="shared" si="55"/>
        <v>0</v>
      </c>
      <c r="P363" s="11">
        <f t="shared" si="56"/>
        <v>0</v>
      </c>
    </row>
    <row r="364" spans="1:16" x14ac:dyDescent="0.25">
      <c r="A364" s="38"/>
      <c r="B364" s="39"/>
      <c r="C364" s="7">
        <f t="shared" si="50"/>
        <v>0</v>
      </c>
      <c r="D364" s="8">
        <f t="shared" si="59"/>
        <v>0</v>
      </c>
      <c r="E364" s="8">
        <f>IF(A364&gt;Settings!$B$4,Settings!$B$4,A364)</f>
        <v>0</v>
      </c>
      <c r="F364" s="8">
        <f>10^(Settings!$B$1+Settings!$B$2*E364+Settings!$B$3*E364^2)</f>
        <v>0.12732098798529648</v>
      </c>
      <c r="G364" s="9" t="str">
        <f t="shared" si="51"/>
        <v/>
      </c>
      <c r="H364" s="9" t="str">
        <f t="shared" si="57"/>
        <v/>
      </c>
      <c r="I364" s="9" t="str">
        <f t="shared" si="58"/>
        <v/>
      </c>
      <c r="J364" s="10">
        <f t="shared" si="52"/>
        <v>0</v>
      </c>
      <c r="K364" s="58">
        <f t="shared" si="53"/>
        <v>0</v>
      </c>
      <c r="L364" s="11">
        <f>_xlfn.XLOOKUP(K364,Percentiles!A:A,Percentiles!C:C,-999,0)</f>
        <v>-999</v>
      </c>
      <c r="M364" s="11">
        <f>_xlfn.XLOOKUP(K364,Percentiles!A:A,Percentiles!D:D,999,0)</f>
        <v>999</v>
      </c>
      <c r="N364" s="11">
        <f t="shared" si="54"/>
        <v>0</v>
      </c>
      <c r="O364" s="11">
        <f t="shared" si="55"/>
        <v>0</v>
      </c>
      <c r="P364" s="11">
        <f t="shared" si="56"/>
        <v>0</v>
      </c>
    </row>
    <row r="365" spans="1:16" x14ac:dyDescent="0.25">
      <c r="A365" s="38"/>
      <c r="B365" s="39"/>
      <c r="C365" s="7">
        <f t="shared" si="50"/>
        <v>0</v>
      </c>
      <c r="D365" s="8">
        <f t="shared" si="59"/>
        <v>0</v>
      </c>
      <c r="E365" s="8">
        <f>IF(A365&gt;Settings!$B$4,Settings!$B$4,A365)</f>
        <v>0</v>
      </c>
      <c r="F365" s="8">
        <f>10^(Settings!$B$1+Settings!$B$2*E365+Settings!$B$3*E365^2)</f>
        <v>0.12732098798529648</v>
      </c>
      <c r="G365" s="9" t="str">
        <f t="shared" si="51"/>
        <v/>
      </c>
      <c r="H365" s="9" t="str">
        <f t="shared" si="57"/>
        <v/>
      </c>
      <c r="I365" s="9" t="str">
        <f t="shared" si="58"/>
        <v/>
      </c>
      <c r="J365" s="10">
        <f t="shared" si="52"/>
        <v>0</v>
      </c>
      <c r="K365" s="58">
        <f t="shared" si="53"/>
        <v>0</v>
      </c>
      <c r="L365" s="11">
        <f>_xlfn.XLOOKUP(K365,Percentiles!A:A,Percentiles!C:C,-999,0)</f>
        <v>-999</v>
      </c>
      <c r="M365" s="11">
        <f>_xlfn.XLOOKUP(K365,Percentiles!A:A,Percentiles!D:D,999,0)</f>
        <v>999</v>
      </c>
      <c r="N365" s="11">
        <f t="shared" si="54"/>
        <v>0</v>
      </c>
      <c r="O365" s="11">
        <f t="shared" si="55"/>
        <v>0</v>
      </c>
      <c r="P365" s="11">
        <f t="shared" si="56"/>
        <v>0</v>
      </c>
    </row>
    <row r="366" spans="1:16" x14ac:dyDescent="0.25">
      <c r="A366" s="38"/>
      <c r="B366" s="39"/>
      <c r="C366" s="7">
        <f t="shared" si="50"/>
        <v>0</v>
      </c>
      <c r="D366" s="8">
        <f t="shared" si="59"/>
        <v>0</v>
      </c>
      <c r="E366" s="8">
        <f>IF(A366&gt;Settings!$B$4,Settings!$B$4,A366)</f>
        <v>0</v>
      </c>
      <c r="F366" s="8">
        <f>10^(Settings!$B$1+Settings!$B$2*E366+Settings!$B$3*E366^2)</f>
        <v>0.12732098798529648</v>
      </c>
      <c r="G366" s="9" t="str">
        <f t="shared" si="51"/>
        <v/>
      </c>
      <c r="H366" s="9" t="str">
        <f t="shared" si="57"/>
        <v/>
      </c>
      <c r="I366" s="9" t="str">
        <f t="shared" si="58"/>
        <v/>
      </c>
      <c r="J366" s="10">
        <f t="shared" si="52"/>
        <v>0</v>
      </c>
      <c r="K366" s="58">
        <f t="shared" si="53"/>
        <v>0</v>
      </c>
      <c r="L366" s="11">
        <f>_xlfn.XLOOKUP(K366,Percentiles!A:A,Percentiles!C:C,-999,0)</f>
        <v>-999</v>
      </c>
      <c r="M366" s="11">
        <f>_xlfn.XLOOKUP(K366,Percentiles!A:A,Percentiles!D:D,999,0)</f>
        <v>999</v>
      </c>
      <c r="N366" s="11">
        <f t="shared" si="54"/>
        <v>0</v>
      </c>
      <c r="O366" s="11">
        <f t="shared" si="55"/>
        <v>0</v>
      </c>
      <c r="P366" s="11">
        <f t="shared" si="56"/>
        <v>0</v>
      </c>
    </row>
    <row r="367" spans="1:16" x14ac:dyDescent="0.25">
      <c r="A367" s="38"/>
      <c r="B367" s="39"/>
      <c r="C367" s="7">
        <f t="shared" si="50"/>
        <v>0</v>
      </c>
      <c r="D367" s="8">
        <f t="shared" si="59"/>
        <v>0</v>
      </c>
      <c r="E367" s="8">
        <f>IF(A367&gt;Settings!$B$4,Settings!$B$4,A367)</f>
        <v>0</v>
      </c>
      <c r="F367" s="8">
        <f>10^(Settings!$B$1+Settings!$B$2*E367+Settings!$B$3*E367^2)</f>
        <v>0.12732098798529648</v>
      </c>
      <c r="G367" s="9" t="str">
        <f t="shared" si="51"/>
        <v/>
      </c>
      <c r="H367" s="9" t="str">
        <f t="shared" si="57"/>
        <v/>
      </c>
      <c r="I367" s="9" t="str">
        <f t="shared" si="58"/>
        <v/>
      </c>
      <c r="J367" s="10">
        <f t="shared" si="52"/>
        <v>0</v>
      </c>
      <c r="K367" s="58">
        <f t="shared" si="53"/>
        <v>0</v>
      </c>
      <c r="L367" s="11">
        <f>_xlfn.XLOOKUP(K367,Percentiles!A:A,Percentiles!C:C,-999,0)</f>
        <v>-999</v>
      </c>
      <c r="M367" s="11">
        <f>_xlfn.XLOOKUP(K367,Percentiles!A:A,Percentiles!D:D,999,0)</f>
        <v>999</v>
      </c>
      <c r="N367" s="11">
        <f t="shared" si="54"/>
        <v>0</v>
      </c>
      <c r="O367" s="11">
        <f t="shared" si="55"/>
        <v>0</v>
      </c>
      <c r="P367" s="11">
        <f t="shared" si="56"/>
        <v>0</v>
      </c>
    </row>
    <row r="368" spans="1:16" x14ac:dyDescent="0.25">
      <c r="A368" s="38"/>
      <c r="B368" s="39"/>
      <c r="C368" s="7">
        <f t="shared" si="50"/>
        <v>0</v>
      </c>
      <c r="D368" s="8">
        <f t="shared" si="59"/>
        <v>0</v>
      </c>
      <c r="E368" s="8">
        <f>IF(A368&gt;Settings!$B$4,Settings!$B$4,A368)</f>
        <v>0</v>
      </c>
      <c r="F368" s="8">
        <f>10^(Settings!$B$1+Settings!$B$2*E368+Settings!$B$3*E368^2)</f>
        <v>0.12732098798529648</v>
      </c>
      <c r="G368" s="9" t="str">
        <f t="shared" si="51"/>
        <v/>
      </c>
      <c r="H368" s="9" t="str">
        <f t="shared" si="57"/>
        <v/>
      </c>
      <c r="I368" s="9" t="str">
        <f t="shared" si="58"/>
        <v/>
      </c>
      <c r="J368" s="10">
        <f t="shared" si="52"/>
        <v>0</v>
      </c>
      <c r="K368" s="58">
        <f t="shared" si="53"/>
        <v>0</v>
      </c>
      <c r="L368" s="11">
        <f>_xlfn.XLOOKUP(K368,Percentiles!A:A,Percentiles!C:C,-999,0)</f>
        <v>-999</v>
      </c>
      <c r="M368" s="11">
        <f>_xlfn.XLOOKUP(K368,Percentiles!A:A,Percentiles!D:D,999,0)</f>
        <v>999</v>
      </c>
      <c r="N368" s="11">
        <f t="shared" si="54"/>
        <v>0</v>
      </c>
      <c r="O368" s="11">
        <f t="shared" si="55"/>
        <v>0</v>
      </c>
      <c r="P368" s="11">
        <f t="shared" si="56"/>
        <v>0</v>
      </c>
    </row>
    <row r="369" spans="1:16" x14ac:dyDescent="0.25">
      <c r="A369" s="38"/>
      <c r="B369" s="39"/>
      <c r="C369" s="7">
        <f t="shared" si="50"/>
        <v>0</v>
      </c>
      <c r="D369" s="8">
        <f t="shared" si="59"/>
        <v>0</v>
      </c>
      <c r="E369" s="8">
        <f>IF(A369&gt;Settings!$B$4,Settings!$B$4,A369)</f>
        <v>0</v>
      </c>
      <c r="F369" s="8">
        <f>10^(Settings!$B$1+Settings!$B$2*E369+Settings!$B$3*E369^2)</f>
        <v>0.12732098798529648</v>
      </c>
      <c r="G369" s="9" t="str">
        <f t="shared" si="51"/>
        <v/>
      </c>
      <c r="H369" s="9" t="str">
        <f t="shared" si="57"/>
        <v/>
      </c>
      <c r="I369" s="9" t="str">
        <f t="shared" si="58"/>
        <v/>
      </c>
      <c r="J369" s="10">
        <f t="shared" si="52"/>
        <v>0</v>
      </c>
      <c r="K369" s="58">
        <f t="shared" si="53"/>
        <v>0</v>
      </c>
      <c r="L369" s="11">
        <f>_xlfn.XLOOKUP(K369,Percentiles!A:A,Percentiles!C:C,-999,0)</f>
        <v>-999</v>
      </c>
      <c r="M369" s="11">
        <f>_xlfn.XLOOKUP(K369,Percentiles!A:A,Percentiles!D:D,999,0)</f>
        <v>999</v>
      </c>
      <c r="N369" s="11">
        <f t="shared" si="54"/>
        <v>0</v>
      </c>
      <c r="O369" s="11">
        <f t="shared" si="55"/>
        <v>0</v>
      </c>
      <c r="P369" s="11">
        <f t="shared" si="56"/>
        <v>0</v>
      </c>
    </row>
    <row r="370" spans="1:16" x14ac:dyDescent="0.25">
      <c r="A370" s="38"/>
      <c r="B370" s="39"/>
      <c r="C370" s="7">
        <f t="shared" si="50"/>
        <v>0</v>
      </c>
      <c r="D370" s="8">
        <f t="shared" si="59"/>
        <v>0</v>
      </c>
      <c r="E370" s="8">
        <f>IF(A370&gt;Settings!$B$4,Settings!$B$4,A370)</f>
        <v>0</v>
      </c>
      <c r="F370" s="8">
        <f>10^(Settings!$B$1+Settings!$B$2*E370+Settings!$B$3*E370^2)</f>
        <v>0.12732098798529648</v>
      </c>
      <c r="G370" s="9" t="str">
        <f t="shared" si="51"/>
        <v/>
      </c>
      <c r="H370" s="9" t="str">
        <f t="shared" si="57"/>
        <v/>
      </c>
      <c r="I370" s="9" t="str">
        <f t="shared" si="58"/>
        <v/>
      </c>
      <c r="J370" s="10">
        <f t="shared" si="52"/>
        <v>0</v>
      </c>
      <c r="K370" s="58">
        <f t="shared" si="53"/>
        <v>0</v>
      </c>
      <c r="L370" s="11">
        <f>_xlfn.XLOOKUP(K370,Percentiles!A:A,Percentiles!C:C,-999,0)</f>
        <v>-999</v>
      </c>
      <c r="M370" s="11">
        <f>_xlfn.XLOOKUP(K370,Percentiles!A:A,Percentiles!D:D,999,0)</f>
        <v>999</v>
      </c>
      <c r="N370" s="11">
        <f t="shared" si="54"/>
        <v>0</v>
      </c>
      <c r="O370" s="11">
        <f t="shared" si="55"/>
        <v>0</v>
      </c>
      <c r="P370" s="11">
        <f t="shared" si="56"/>
        <v>0</v>
      </c>
    </row>
    <row r="371" spans="1:16" x14ac:dyDescent="0.25">
      <c r="A371" s="38"/>
      <c r="B371" s="39"/>
      <c r="C371" s="7">
        <f t="shared" si="50"/>
        <v>0</v>
      </c>
      <c r="D371" s="8">
        <f t="shared" si="59"/>
        <v>0</v>
      </c>
      <c r="E371" s="8">
        <f>IF(A371&gt;Settings!$B$4,Settings!$B$4,A371)</f>
        <v>0</v>
      </c>
      <c r="F371" s="8">
        <f>10^(Settings!$B$1+Settings!$B$2*E371+Settings!$B$3*E371^2)</f>
        <v>0.12732098798529648</v>
      </c>
      <c r="G371" s="9" t="str">
        <f t="shared" si="51"/>
        <v/>
      </c>
      <c r="H371" s="9" t="str">
        <f t="shared" si="57"/>
        <v/>
      </c>
      <c r="I371" s="9" t="str">
        <f t="shared" si="58"/>
        <v/>
      </c>
      <c r="J371" s="10">
        <f t="shared" si="52"/>
        <v>0</v>
      </c>
      <c r="K371" s="58">
        <f t="shared" si="53"/>
        <v>0</v>
      </c>
      <c r="L371" s="11">
        <f>_xlfn.XLOOKUP(K371,Percentiles!A:A,Percentiles!C:C,-999,0)</f>
        <v>-999</v>
      </c>
      <c r="M371" s="11">
        <f>_xlfn.XLOOKUP(K371,Percentiles!A:A,Percentiles!D:D,999,0)</f>
        <v>999</v>
      </c>
      <c r="N371" s="11">
        <f t="shared" si="54"/>
        <v>0</v>
      </c>
      <c r="O371" s="11">
        <f t="shared" si="55"/>
        <v>0</v>
      </c>
      <c r="P371" s="11">
        <f t="shared" si="56"/>
        <v>0</v>
      </c>
    </row>
    <row r="372" spans="1:16" x14ac:dyDescent="0.25">
      <c r="A372" s="38"/>
      <c r="B372" s="39"/>
      <c r="C372" s="7">
        <f t="shared" si="50"/>
        <v>0</v>
      </c>
      <c r="D372" s="8">
        <f t="shared" si="59"/>
        <v>0</v>
      </c>
      <c r="E372" s="8">
        <f>IF(A372&gt;Settings!$B$4,Settings!$B$4,A372)</f>
        <v>0</v>
      </c>
      <c r="F372" s="8">
        <f>10^(Settings!$B$1+Settings!$B$2*E372+Settings!$B$3*E372^2)</f>
        <v>0.12732098798529648</v>
      </c>
      <c r="G372" s="9" t="str">
        <f t="shared" si="51"/>
        <v/>
      </c>
      <c r="H372" s="9" t="str">
        <f t="shared" si="57"/>
        <v/>
      </c>
      <c r="I372" s="9" t="str">
        <f t="shared" si="58"/>
        <v/>
      </c>
      <c r="J372" s="10">
        <f t="shared" si="52"/>
        <v>0</v>
      </c>
      <c r="K372" s="58">
        <f t="shared" si="53"/>
        <v>0</v>
      </c>
      <c r="L372" s="11">
        <f>_xlfn.XLOOKUP(K372,Percentiles!A:A,Percentiles!C:C,-999,0)</f>
        <v>-999</v>
      </c>
      <c r="M372" s="11">
        <f>_xlfn.XLOOKUP(K372,Percentiles!A:A,Percentiles!D:D,999,0)</f>
        <v>999</v>
      </c>
      <c r="N372" s="11">
        <f t="shared" si="54"/>
        <v>0</v>
      </c>
      <c r="O372" s="11">
        <f t="shared" si="55"/>
        <v>0</v>
      </c>
      <c r="P372" s="11">
        <f t="shared" si="56"/>
        <v>0</v>
      </c>
    </row>
    <row r="373" spans="1:16" x14ac:dyDescent="0.25">
      <c r="A373" s="38"/>
      <c r="B373" s="39"/>
      <c r="C373" s="7">
        <f t="shared" si="50"/>
        <v>0</v>
      </c>
      <c r="D373" s="8">
        <f t="shared" si="59"/>
        <v>0</v>
      </c>
      <c r="E373" s="8">
        <f>IF(A373&gt;Settings!$B$4,Settings!$B$4,A373)</f>
        <v>0</v>
      </c>
      <c r="F373" s="8">
        <f>10^(Settings!$B$1+Settings!$B$2*E373+Settings!$B$3*E373^2)</f>
        <v>0.12732098798529648</v>
      </c>
      <c r="G373" s="9" t="str">
        <f t="shared" si="51"/>
        <v/>
      </c>
      <c r="H373" s="9" t="str">
        <f t="shared" si="57"/>
        <v/>
      </c>
      <c r="I373" s="9" t="str">
        <f t="shared" si="58"/>
        <v/>
      </c>
      <c r="J373" s="10">
        <f t="shared" si="52"/>
        <v>0</v>
      </c>
      <c r="K373" s="58">
        <f t="shared" si="53"/>
        <v>0</v>
      </c>
      <c r="L373" s="11">
        <f>_xlfn.XLOOKUP(K373,Percentiles!A:A,Percentiles!C:C,-999,0)</f>
        <v>-999</v>
      </c>
      <c r="M373" s="11">
        <f>_xlfn.XLOOKUP(K373,Percentiles!A:A,Percentiles!D:D,999,0)</f>
        <v>999</v>
      </c>
      <c r="N373" s="11">
        <f t="shared" si="54"/>
        <v>0</v>
      </c>
      <c r="O373" s="11">
        <f t="shared" si="55"/>
        <v>0</v>
      </c>
      <c r="P373" s="11">
        <f t="shared" si="56"/>
        <v>0</v>
      </c>
    </row>
    <row r="374" spans="1:16" x14ac:dyDescent="0.25">
      <c r="A374" s="38"/>
      <c r="B374" s="39"/>
      <c r="C374" s="7">
        <f t="shared" si="50"/>
        <v>0</v>
      </c>
      <c r="D374" s="8">
        <f t="shared" si="59"/>
        <v>0</v>
      </c>
      <c r="E374" s="8">
        <f>IF(A374&gt;Settings!$B$4,Settings!$B$4,A374)</f>
        <v>0</v>
      </c>
      <c r="F374" s="8">
        <f>10^(Settings!$B$1+Settings!$B$2*E374+Settings!$B$3*E374^2)</f>
        <v>0.12732098798529648</v>
      </c>
      <c r="G374" s="9" t="str">
        <f t="shared" si="51"/>
        <v/>
      </c>
      <c r="H374" s="9" t="str">
        <f t="shared" si="57"/>
        <v/>
      </c>
      <c r="I374" s="9" t="str">
        <f t="shared" si="58"/>
        <v/>
      </c>
      <c r="J374" s="10">
        <f t="shared" si="52"/>
        <v>0</v>
      </c>
      <c r="K374" s="58">
        <f t="shared" si="53"/>
        <v>0</v>
      </c>
      <c r="L374" s="11">
        <f>_xlfn.XLOOKUP(K374,Percentiles!A:A,Percentiles!C:C,-999,0)</f>
        <v>-999</v>
      </c>
      <c r="M374" s="11">
        <f>_xlfn.XLOOKUP(K374,Percentiles!A:A,Percentiles!D:D,999,0)</f>
        <v>999</v>
      </c>
      <c r="N374" s="11">
        <f t="shared" si="54"/>
        <v>0</v>
      </c>
      <c r="O374" s="11">
        <f t="shared" si="55"/>
        <v>0</v>
      </c>
      <c r="P374" s="11">
        <f t="shared" si="56"/>
        <v>0</v>
      </c>
    </row>
    <row r="375" spans="1:16" x14ac:dyDescent="0.25">
      <c r="A375" s="38"/>
      <c r="B375" s="39"/>
      <c r="C375" s="7">
        <f t="shared" si="50"/>
        <v>0</v>
      </c>
      <c r="D375" s="8">
        <f t="shared" si="59"/>
        <v>0</v>
      </c>
      <c r="E375" s="8">
        <f>IF(A375&gt;Settings!$B$4,Settings!$B$4,A375)</f>
        <v>0</v>
      </c>
      <c r="F375" s="8">
        <f>10^(Settings!$B$1+Settings!$B$2*E375+Settings!$B$3*E375^2)</f>
        <v>0.12732098798529648</v>
      </c>
      <c r="G375" s="9" t="str">
        <f t="shared" si="51"/>
        <v/>
      </c>
      <c r="H375" s="9" t="str">
        <f t="shared" si="57"/>
        <v/>
      </c>
      <c r="I375" s="9" t="str">
        <f t="shared" si="58"/>
        <v/>
      </c>
      <c r="J375" s="10">
        <f t="shared" si="52"/>
        <v>0</v>
      </c>
      <c r="K375" s="58">
        <f t="shared" si="53"/>
        <v>0</v>
      </c>
      <c r="L375" s="11">
        <f>_xlfn.XLOOKUP(K375,Percentiles!A:A,Percentiles!C:C,-999,0)</f>
        <v>-999</v>
      </c>
      <c r="M375" s="11">
        <f>_xlfn.XLOOKUP(K375,Percentiles!A:A,Percentiles!D:D,999,0)</f>
        <v>999</v>
      </c>
      <c r="N375" s="11">
        <f t="shared" si="54"/>
        <v>0</v>
      </c>
      <c r="O375" s="11">
        <f t="shared" si="55"/>
        <v>0</v>
      </c>
      <c r="P375" s="11">
        <f t="shared" si="56"/>
        <v>0</v>
      </c>
    </row>
    <row r="376" spans="1:16" x14ac:dyDescent="0.25">
      <c r="A376" s="38"/>
      <c r="B376" s="39"/>
      <c r="C376" s="7">
        <f t="shared" si="50"/>
        <v>0</v>
      </c>
      <c r="D376" s="8">
        <f t="shared" si="59"/>
        <v>0</v>
      </c>
      <c r="E376" s="8">
        <f>IF(A376&gt;Settings!$B$4,Settings!$B$4,A376)</f>
        <v>0</v>
      </c>
      <c r="F376" s="8">
        <f>10^(Settings!$B$1+Settings!$B$2*E376+Settings!$B$3*E376^2)</f>
        <v>0.12732098798529648</v>
      </c>
      <c r="G376" s="9" t="str">
        <f t="shared" si="51"/>
        <v/>
      </c>
      <c r="H376" s="9" t="str">
        <f t="shared" si="57"/>
        <v/>
      </c>
      <c r="I376" s="9" t="str">
        <f t="shared" si="58"/>
        <v/>
      </c>
      <c r="J376" s="10">
        <f t="shared" si="52"/>
        <v>0</v>
      </c>
      <c r="K376" s="58">
        <f t="shared" si="53"/>
        <v>0</v>
      </c>
      <c r="L376" s="11">
        <f>_xlfn.XLOOKUP(K376,Percentiles!A:A,Percentiles!C:C,-999,0)</f>
        <v>-999</v>
      </c>
      <c r="M376" s="11">
        <f>_xlfn.XLOOKUP(K376,Percentiles!A:A,Percentiles!D:D,999,0)</f>
        <v>999</v>
      </c>
      <c r="N376" s="11">
        <f t="shared" si="54"/>
        <v>0</v>
      </c>
      <c r="O376" s="11">
        <f t="shared" si="55"/>
        <v>0</v>
      </c>
      <c r="P376" s="11">
        <f t="shared" si="56"/>
        <v>0</v>
      </c>
    </row>
    <row r="377" spans="1:16" x14ac:dyDescent="0.25">
      <c r="A377" s="38"/>
      <c r="B377" s="39"/>
      <c r="C377" s="7">
        <f t="shared" si="50"/>
        <v>0</v>
      </c>
      <c r="D377" s="8">
        <f t="shared" si="59"/>
        <v>0</v>
      </c>
      <c r="E377" s="8">
        <f>IF(A377&gt;Settings!$B$4,Settings!$B$4,A377)</f>
        <v>0</v>
      </c>
      <c r="F377" s="8">
        <f>10^(Settings!$B$1+Settings!$B$2*E377+Settings!$B$3*E377^2)</f>
        <v>0.12732098798529648</v>
      </c>
      <c r="G377" s="9" t="str">
        <f t="shared" si="51"/>
        <v/>
      </c>
      <c r="H377" s="9" t="str">
        <f t="shared" si="57"/>
        <v/>
      </c>
      <c r="I377" s="9" t="str">
        <f t="shared" si="58"/>
        <v/>
      </c>
      <c r="J377" s="10">
        <f t="shared" si="52"/>
        <v>0</v>
      </c>
      <c r="K377" s="58">
        <f t="shared" si="53"/>
        <v>0</v>
      </c>
      <c r="L377" s="11">
        <f>_xlfn.XLOOKUP(K377,Percentiles!A:A,Percentiles!C:C,-999,0)</f>
        <v>-999</v>
      </c>
      <c r="M377" s="11">
        <f>_xlfn.XLOOKUP(K377,Percentiles!A:A,Percentiles!D:D,999,0)</f>
        <v>999</v>
      </c>
      <c r="N377" s="11">
        <f t="shared" si="54"/>
        <v>0</v>
      </c>
      <c r="O377" s="11">
        <f t="shared" si="55"/>
        <v>0</v>
      </c>
      <c r="P377" s="11">
        <f t="shared" si="56"/>
        <v>0</v>
      </c>
    </row>
    <row r="378" spans="1:16" x14ac:dyDescent="0.25">
      <c r="A378" s="38"/>
      <c r="B378" s="39"/>
      <c r="C378" s="7">
        <f t="shared" si="50"/>
        <v>0</v>
      </c>
      <c r="D378" s="8">
        <f t="shared" si="59"/>
        <v>0</v>
      </c>
      <c r="E378" s="8">
        <f>IF(A378&gt;Settings!$B$4,Settings!$B$4,A378)</f>
        <v>0</v>
      </c>
      <c r="F378" s="8">
        <f>10^(Settings!$B$1+Settings!$B$2*E378+Settings!$B$3*E378^2)</f>
        <v>0.12732098798529648</v>
      </c>
      <c r="G378" s="9" t="str">
        <f t="shared" si="51"/>
        <v/>
      </c>
      <c r="H378" s="9" t="str">
        <f t="shared" si="57"/>
        <v/>
      </c>
      <c r="I378" s="9" t="str">
        <f t="shared" si="58"/>
        <v/>
      </c>
      <c r="J378" s="10">
        <f t="shared" si="52"/>
        <v>0</v>
      </c>
      <c r="K378" s="58">
        <f t="shared" si="53"/>
        <v>0</v>
      </c>
      <c r="L378" s="11">
        <f>_xlfn.XLOOKUP(K378,Percentiles!A:A,Percentiles!C:C,-999,0)</f>
        <v>-999</v>
      </c>
      <c r="M378" s="11">
        <f>_xlfn.XLOOKUP(K378,Percentiles!A:A,Percentiles!D:D,999,0)</f>
        <v>999</v>
      </c>
      <c r="N378" s="11">
        <f t="shared" si="54"/>
        <v>0</v>
      </c>
      <c r="O378" s="11">
        <f t="shared" si="55"/>
        <v>0</v>
      </c>
      <c r="P378" s="11">
        <f t="shared" si="56"/>
        <v>0</v>
      </c>
    </row>
    <row r="379" spans="1:16" x14ac:dyDescent="0.25">
      <c r="A379" s="38"/>
      <c r="B379" s="39"/>
      <c r="C379" s="7">
        <f t="shared" si="50"/>
        <v>0</v>
      </c>
      <c r="D379" s="8">
        <f t="shared" si="59"/>
        <v>0</v>
      </c>
      <c r="E379" s="8">
        <f>IF(A379&gt;Settings!$B$4,Settings!$B$4,A379)</f>
        <v>0</v>
      </c>
      <c r="F379" s="8">
        <f>10^(Settings!$B$1+Settings!$B$2*E379+Settings!$B$3*E379^2)</f>
        <v>0.12732098798529648</v>
      </c>
      <c r="G379" s="9" t="str">
        <f t="shared" si="51"/>
        <v/>
      </c>
      <c r="H379" s="9" t="str">
        <f t="shared" si="57"/>
        <v/>
      </c>
      <c r="I379" s="9" t="str">
        <f t="shared" si="58"/>
        <v/>
      </c>
      <c r="J379" s="10">
        <f t="shared" si="52"/>
        <v>0</v>
      </c>
      <c r="K379" s="58">
        <f t="shared" si="53"/>
        <v>0</v>
      </c>
      <c r="L379" s="11">
        <f>_xlfn.XLOOKUP(K379,Percentiles!A:A,Percentiles!C:C,-999,0)</f>
        <v>-999</v>
      </c>
      <c r="M379" s="11">
        <f>_xlfn.XLOOKUP(K379,Percentiles!A:A,Percentiles!D:D,999,0)</f>
        <v>999</v>
      </c>
      <c r="N379" s="11">
        <f t="shared" si="54"/>
        <v>0</v>
      </c>
      <c r="O379" s="11">
        <f t="shared" si="55"/>
        <v>0</v>
      </c>
      <c r="P379" s="11">
        <f t="shared" si="56"/>
        <v>0</v>
      </c>
    </row>
    <row r="380" spans="1:16" x14ac:dyDescent="0.25">
      <c r="A380" s="38"/>
      <c r="B380" s="39"/>
      <c r="C380" s="7">
        <f t="shared" si="50"/>
        <v>0</v>
      </c>
      <c r="D380" s="8">
        <f t="shared" si="59"/>
        <v>0</v>
      </c>
      <c r="E380" s="8">
        <f>IF(A380&gt;Settings!$B$4,Settings!$B$4,A380)</f>
        <v>0</v>
      </c>
      <c r="F380" s="8">
        <f>10^(Settings!$B$1+Settings!$B$2*E380+Settings!$B$3*E380^2)</f>
        <v>0.12732098798529648</v>
      </c>
      <c r="G380" s="9" t="str">
        <f t="shared" si="51"/>
        <v/>
      </c>
      <c r="H380" s="9" t="str">
        <f t="shared" si="57"/>
        <v/>
      </c>
      <c r="I380" s="9" t="str">
        <f t="shared" si="58"/>
        <v/>
      </c>
      <c r="J380" s="10">
        <f t="shared" si="52"/>
        <v>0</v>
      </c>
      <c r="K380" s="58">
        <f t="shared" si="53"/>
        <v>0</v>
      </c>
      <c r="L380" s="11">
        <f>_xlfn.XLOOKUP(K380,Percentiles!A:A,Percentiles!C:C,-999,0)</f>
        <v>-999</v>
      </c>
      <c r="M380" s="11">
        <f>_xlfn.XLOOKUP(K380,Percentiles!A:A,Percentiles!D:D,999,0)</f>
        <v>999</v>
      </c>
      <c r="N380" s="11">
        <f t="shared" si="54"/>
        <v>0</v>
      </c>
      <c r="O380" s="11">
        <f t="shared" si="55"/>
        <v>0</v>
      </c>
      <c r="P380" s="11">
        <f t="shared" si="56"/>
        <v>0</v>
      </c>
    </row>
    <row r="381" spans="1:16" x14ac:dyDescent="0.25">
      <c r="A381" s="38"/>
      <c r="B381" s="39"/>
      <c r="C381" s="7">
        <f t="shared" si="50"/>
        <v>0</v>
      </c>
      <c r="D381" s="8">
        <f t="shared" si="59"/>
        <v>0</v>
      </c>
      <c r="E381" s="8">
        <f>IF(A381&gt;Settings!$B$4,Settings!$B$4,A381)</f>
        <v>0</v>
      </c>
      <c r="F381" s="8">
        <f>10^(Settings!$B$1+Settings!$B$2*E381+Settings!$B$3*E381^2)</f>
        <v>0.12732098798529648</v>
      </c>
      <c r="G381" s="9" t="str">
        <f t="shared" si="51"/>
        <v/>
      </c>
      <c r="H381" s="9" t="str">
        <f t="shared" si="57"/>
        <v/>
      </c>
      <c r="I381" s="9" t="str">
        <f t="shared" si="58"/>
        <v/>
      </c>
      <c r="J381" s="10">
        <f t="shared" si="52"/>
        <v>0</v>
      </c>
      <c r="K381" s="58">
        <f t="shared" si="53"/>
        <v>0</v>
      </c>
      <c r="L381" s="11">
        <f>_xlfn.XLOOKUP(K381,Percentiles!A:A,Percentiles!C:C,-999,0)</f>
        <v>-999</v>
      </c>
      <c r="M381" s="11">
        <f>_xlfn.XLOOKUP(K381,Percentiles!A:A,Percentiles!D:D,999,0)</f>
        <v>999</v>
      </c>
      <c r="N381" s="11">
        <f t="shared" si="54"/>
        <v>0</v>
      </c>
      <c r="O381" s="11">
        <f t="shared" si="55"/>
        <v>0</v>
      </c>
      <c r="P381" s="11">
        <f t="shared" si="56"/>
        <v>0</v>
      </c>
    </row>
    <row r="382" spans="1:16" x14ac:dyDescent="0.25">
      <c r="A382" s="38"/>
      <c r="B382" s="39"/>
      <c r="C382" s="7">
        <f t="shared" si="50"/>
        <v>0</v>
      </c>
      <c r="D382" s="8">
        <f t="shared" si="59"/>
        <v>0</v>
      </c>
      <c r="E382" s="8">
        <f>IF(A382&gt;Settings!$B$4,Settings!$B$4,A382)</f>
        <v>0</v>
      </c>
      <c r="F382" s="8">
        <f>10^(Settings!$B$1+Settings!$B$2*E382+Settings!$B$3*E382^2)</f>
        <v>0.12732098798529648</v>
      </c>
      <c r="G382" s="9" t="str">
        <f t="shared" si="51"/>
        <v/>
      </c>
      <c r="H382" s="9" t="str">
        <f t="shared" si="57"/>
        <v/>
      </c>
      <c r="I382" s="9" t="str">
        <f t="shared" si="58"/>
        <v/>
      </c>
      <c r="J382" s="10">
        <f t="shared" si="52"/>
        <v>0</v>
      </c>
      <c r="K382" s="58">
        <f t="shared" si="53"/>
        <v>0</v>
      </c>
      <c r="L382" s="11">
        <f>_xlfn.XLOOKUP(K382,Percentiles!A:A,Percentiles!C:C,-999,0)</f>
        <v>-999</v>
      </c>
      <c r="M382" s="11">
        <f>_xlfn.XLOOKUP(K382,Percentiles!A:A,Percentiles!D:D,999,0)</f>
        <v>999</v>
      </c>
      <c r="N382" s="11">
        <f t="shared" si="54"/>
        <v>0</v>
      </c>
      <c r="O382" s="11">
        <f t="shared" si="55"/>
        <v>0</v>
      </c>
      <c r="P382" s="11">
        <f t="shared" si="56"/>
        <v>0</v>
      </c>
    </row>
    <row r="383" spans="1:16" x14ac:dyDescent="0.25">
      <c r="A383" s="38"/>
      <c r="B383" s="39"/>
      <c r="C383" s="7">
        <f t="shared" si="50"/>
        <v>0</v>
      </c>
      <c r="D383" s="8">
        <f t="shared" si="59"/>
        <v>0</v>
      </c>
      <c r="E383" s="8">
        <f>IF(A383&gt;Settings!$B$4,Settings!$B$4,A383)</f>
        <v>0</v>
      </c>
      <c r="F383" s="8">
        <f>10^(Settings!$B$1+Settings!$B$2*E383+Settings!$B$3*E383^2)</f>
        <v>0.12732098798529648</v>
      </c>
      <c r="G383" s="9" t="str">
        <f t="shared" si="51"/>
        <v/>
      </c>
      <c r="H383" s="9" t="str">
        <f t="shared" si="57"/>
        <v/>
      </c>
      <c r="I383" s="9" t="str">
        <f t="shared" si="58"/>
        <v/>
      </c>
      <c r="J383" s="10">
        <f t="shared" si="52"/>
        <v>0</v>
      </c>
      <c r="K383" s="58">
        <f t="shared" si="53"/>
        <v>0</v>
      </c>
      <c r="L383" s="11">
        <f>_xlfn.XLOOKUP(K383,Percentiles!A:A,Percentiles!C:C,-999,0)</f>
        <v>-999</v>
      </c>
      <c r="M383" s="11">
        <f>_xlfn.XLOOKUP(K383,Percentiles!A:A,Percentiles!D:D,999,0)</f>
        <v>999</v>
      </c>
      <c r="N383" s="11">
        <f t="shared" si="54"/>
        <v>0</v>
      </c>
      <c r="O383" s="11">
        <f t="shared" si="55"/>
        <v>0</v>
      </c>
      <c r="P383" s="11">
        <f t="shared" si="56"/>
        <v>0</v>
      </c>
    </row>
    <row r="384" spans="1:16" x14ac:dyDescent="0.25">
      <c r="A384" s="38"/>
      <c r="B384" s="39"/>
      <c r="C384" s="7">
        <f t="shared" si="50"/>
        <v>0</v>
      </c>
      <c r="D384" s="8">
        <f t="shared" si="59"/>
        <v>0</v>
      </c>
      <c r="E384" s="8">
        <f>IF(A384&gt;Settings!$B$4,Settings!$B$4,A384)</f>
        <v>0</v>
      </c>
      <c r="F384" s="8">
        <f>10^(Settings!$B$1+Settings!$B$2*E384+Settings!$B$3*E384^2)</f>
        <v>0.12732098798529648</v>
      </c>
      <c r="G384" s="9" t="str">
        <f t="shared" si="51"/>
        <v/>
      </c>
      <c r="H384" s="9" t="str">
        <f t="shared" si="57"/>
        <v/>
      </c>
      <c r="I384" s="9" t="str">
        <f t="shared" si="58"/>
        <v/>
      </c>
      <c r="J384" s="10">
        <f t="shared" si="52"/>
        <v>0</v>
      </c>
      <c r="K384" s="58">
        <f t="shared" si="53"/>
        <v>0</v>
      </c>
      <c r="L384" s="11">
        <f>_xlfn.XLOOKUP(K384,Percentiles!A:A,Percentiles!C:C,-999,0)</f>
        <v>-999</v>
      </c>
      <c r="M384" s="11">
        <f>_xlfn.XLOOKUP(K384,Percentiles!A:A,Percentiles!D:D,999,0)</f>
        <v>999</v>
      </c>
      <c r="N384" s="11">
        <f t="shared" si="54"/>
        <v>0</v>
      </c>
      <c r="O384" s="11">
        <f t="shared" si="55"/>
        <v>0</v>
      </c>
      <c r="P384" s="11">
        <f t="shared" si="56"/>
        <v>0</v>
      </c>
    </row>
    <row r="385" spans="1:16" x14ac:dyDescent="0.25">
      <c r="A385" s="38"/>
      <c r="B385" s="39"/>
      <c r="C385" s="7">
        <f t="shared" si="50"/>
        <v>0</v>
      </c>
      <c r="D385" s="8">
        <f t="shared" si="59"/>
        <v>0</v>
      </c>
      <c r="E385" s="8">
        <f>IF(A385&gt;Settings!$B$4,Settings!$B$4,A385)</f>
        <v>0</v>
      </c>
      <c r="F385" s="8">
        <f>10^(Settings!$B$1+Settings!$B$2*E385+Settings!$B$3*E385^2)</f>
        <v>0.12732098798529648</v>
      </c>
      <c r="G385" s="9" t="str">
        <f t="shared" si="51"/>
        <v/>
      </c>
      <c r="H385" s="9" t="str">
        <f t="shared" si="57"/>
        <v/>
      </c>
      <c r="I385" s="9" t="str">
        <f t="shared" si="58"/>
        <v/>
      </c>
      <c r="J385" s="10">
        <f t="shared" si="52"/>
        <v>0</v>
      </c>
      <c r="K385" s="58">
        <f t="shared" si="53"/>
        <v>0</v>
      </c>
      <c r="L385" s="11">
        <f>_xlfn.XLOOKUP(K385,Percentiles!A:A,Percentiles!C:C,-999,0)</f>
        <v>-999</v>
      </c>
      <c r="M385" s="11">
        <f>_xlfn.XLOOKUP(K385,Percentiles!A:A,Percentiles!D:D,999,0)</f>
        <v>999</v>
      </c>
      <c r="N385" s="11">
        <f t="shared" si="54"/>
        <v>0</v>
      </c>
      <c r="O385" s="11">
        <f t="shared" si="55"/>
        <v>0</v>
      </c>
      <c r="P385" s="11">
        <f t="shared" si="56"/>
        <v>0</v>
      </c>
    </row>
    <row r="386" spans="1:16" x14ac:dyDescent="0.25">
      <c r="A386" s="38"/>
      <c r="B386" s="39"/>
      <c r="C386" s="7">
        <f t="shared" ref="C386:C449" si="60">IF(B386&gt;4,1,0)</f>
        <v>0</v>
      </c>
      <c r="D386" s="8">
        <f t="shared" si="59"/>
        <v>0</v>
      </c>
      <c r="E386" s="8">
        <f>IF(A386&gt;Settings!$B$4,Settings!$B$4,A386)</f>
        <v>0</v>
      </c>
      <c r="F386" s="8">
        <f>10^(Settings!$B$1+Settings!$B$2*E386+Settings!$B$3*E386^2)</f>
        <v>0.12732098798529648</v>
      </c>
      <c r="G386" s="9" t="str">
        <f t="shared" ref="G386:G449" si="61">IF(D386=1,B386-F386,"")</f>
        <v/>
      </c>
      <c r="H386" s="9" t="str">
        <f t="shared" si="57"/>
        <v/>
      </c>
      <c r="I386" s="9" t="str">
        <f t="shared" si="58"/>
        <v/>
      </c>
      <c r="J386" s="10">
        <f t="shared" ref="J386:J449" si="62">IF(B386&gt;4,4,B386)</f>
        <v>0</v>
      </c>
      <c r="K386" s="58">
        <f t="shared" ref="K386:K449" si="63">ROUND(A386,1)</f>
        <v>0</v>
      </c>
      <c r="L386" s="11">
        <f>_xlfn.XLOOKUP(K386,Percentiles!A:A,Percentiles!C:C,-999,0)</f>
        <v>-999</v>
      </c>
      <c r="M386" s="11">
        <f>_xlfn.XLOOKUP(K386,Percentiles!A:A,Percentiles!D:D,999,0)</f>
        <v>999</v>
      </c>
      <c r="N386" s="11">
        <f t="shared" ref="N386:N449" si="64">IF(B386&lt;L386,1,0)</f>
        <v>0</v>
      </c>
      <c r="O386" s="11">
        <f t="shared" ref="O386:O449" si="65">IF(B386&gt;M386,1,0)</f>
        <v>0</v>
      </c>
      <c r="P386" s="11">
        <f t="shared" ref="P386:P449" si="66">IF(AND(B386&gt;=L386,B386&lt;=M386,L386&gt;0,M386&lt;900),1,0)</f>
        <v>0</v>
      </c>
    </row>
    <row r="387" spans="1:16" x14ac:dyDescent="0.25">
      <c r="A387" s="38"/>
      <c r="B387" s="39"/>
      <c r="C387" s="7">
        <f t="shared" si="60"/>
        <v>0</v>
      </c>
      <c r="D387" s="8">
        <f t="shared" si="59"/>
        <v>0</v>
      </c>
      <c r="E387" s="8">
        <f>IF(A387&gt;Settings!$B$4,Settings!$B$4,A387)</f>
        <v>0</v>
      </c>
      <c r="F387" s="8">
        <f>10^(Settings!$B$1+Settings!$B$2*E387+Settings!$B$3*E387^2)</f>
        <v>0.12732098798529648</v>
      </c>
      <c r="G387" s="9" t="str">
        <f t="shared" si="61"/>
        <v/>
      </c>
      <c r="H387" s="9" t="str">
        <f t="shared" ref="H387:H450" si="67">IF(D387=1,LOG10(B387/F387),"")</f>
        <v/>
      </c>
      <c r="I387" s="9" t="str">
        <f t="shared" ref="I387:I450" si="68">IF(D387=1,ABS(H387-MEDIAN(H:H)),"")</f>
        <v/>
      </c>
      <c r="J387" s="10">
        <f t="shared" si="62"/>
        <v>0</v>
      </c>
      <c r="K387" s="58">
        <f t="shared" si="63"/>
        <v>0</v>
      </c>
      <c r="L387" s="11">
        <f>_xlfn.XLOOKUP(K387,Percentiles!A:A,Percentiles!C:C,-999,0)</f>
        <v>-999</v>
      </c>
      <c r="M387" s="11">
        <f>_xlfn.XLOOKUP(K387,Percentiles!A:A,Percentiles!D:D,999,0)</f>
        <v>999</v>
      </c>
      <c r="N387" s="11">
        <f t="shared" si="64"/>
        <v>0</v>
      </c>
      <c r="O387" s="11">
        <f t="shared" si="65"/>
        <v>0</v>
      </c>
      <c r="P387" s="11">
        <f t="shared" si="66"/>
        <v>0</v>
      </c>
    </row>
    <row r="388" spans="1:16" x14ac:dyDescent="0.25">
      <c r="A388" s="38"/>
      <c r="B388" s="39"/>
      <c r="C388" s="7">
        <f t="shared" si="60"/>
        <v>0</v>
      </c>
      <c r="D388" s="8">
        <f t="shared" si="59"/>
        <v>0</v>
      </c>
      <c r="E388" s="8">
        <f>IF(A388&gt;Settings!$B$4,Settings!$B$4,A388)</f>
        <v>0</v>
      </c>
      <c r="F388" s="8">
        <f>10^(Settings!$B$1+Settings!$B$2*E388+Settings!$B$3*E388^2)</f>
        <v>0.12732098798529648</v>
      </c>
      <c r="G388" s="9" t="str">
        <f t="shared" si="61"/>
        <v/>
      </c>
      <c r="H388" s="9" t="str">
        <f t="shared" si="67"/>
        <v/>
      </c>
      <c r="I388" s="9" t="str">
        <f t="shared" si="68"/>
        <v/>
      </c>
      <c r="J388" s="10">
        <f t="shared" si="62"/>
        <v>0</v>
      </c>
      <c r="K388" s="58">
        <f t="shared" si="63"/>
        <v>0</v>
      </c>
      <c r="L388" s="11">
        <f>_xlfn.XLOOKUP(K388,Percentiles!A:A,Percentiles!C:C,-999,0)</f>
        <v>-999</v>
      </c>
      <c r="M388" s="11">
        <f>_xlfn.XLOOKUP(K388,Percentiles!A:A,Percentiles!D:D,999,0)</f>
        <v>999</v>
      </c>
      <c r="N388" s="11">
        <f t="shared" si="64"/>
        <v>0</v>
      </c>
      <c r="O388" s="11">
        <f t="shared" si="65"/>
        <v>0</v>
      </c>
      <c r="P388" s="11">
        <f t="shared" si="66"/>
        <v>0</v>
      </c>
    </row>
    <row r="389" spans="1:16" x14ac:dyDescent="0.25">
      <c r="A389" s="38"/>
      <c r="B389" s="39"/>
      <c r="C389" s="7">
        <f t="shared" si="60"/>
        <v>0</v>
      </c>
      <c r="D389" s="8">
        <f t="shared" ref="D389:D452" si="69">IF(A389&gt;45,1,0)*IF(A389&lt;=85,1,0)</f>
        <v>0</v>
      </c>
      <c r="E389" s="8">
        <f>IF(A389&gt;Settings!$B$4,Settings!$B$4,A389)</f>
        <v>0</v>
      </c>
      <c r="F389" s="8">
        <f>10^(Settings!$B$1+Settings!$B$2*E389+Settings!$B$3*E389^2)</f>
        <v>0.12732098798529648</v>
      </c>
      <c r="G389" s="9" t="str">
        <f t="shared" si="61"/>
        <v/>
      </c>
      <c r="H389" s="9" t="str">
        <f t="shared" si="67"/>
        <v/>
      </c>
      <c r="I389" s="9" t="str">
        <f t="shared" si="68"/>
        <v/>
      </c>
      <c r="J389" s="10">
        <f t="shared" si="62"/>
        <v>0</v>
      </c>
      <c r="K389" s="58">
        <f t="shared" si="63"/>
        <v>0</v>
      </c>
      <c r="L389" s="11">
        <f>_xlfn.XLOOKUP(K389,Percentiles!A:A,Percentiles!C:C,-999,0)</f>
        <v>-999</v>
      </c>
      <c r="M389" s="11">
        <f>_xlfn.XLOOKUP(K389,Percentiles!A:A,Percentiles!D:D,999,0)</f>
        <v>999</v>
      </c>
      <c r="N389" s="11">
        <f t="shared" si="64"/>
        <v>0</v>
      </c>
      <c r="O389" s="11">
        <f t="shared" si="65"/>
        <v>0</v>
      </c>
      <c r="P389" s="11">
        <f t="shared" si="66"/>
        <v>0</v>
      </c>
    </row>
    <row r="390" spans="1:16" x14ac:dyDescent="0.25">
      <c r="A390" s="38"/>
      <c r="B390" s="39"/>
      <c r="C390" s="7">
        <f t="shared" si="60"/>
        <v>0</v>
      </c>
      <c r="D390" s="8">
        <f t="shared" si="69"/>
        <v>0</v>
      </c>
      <c r="E390" s="8">
        <f>IF(A390&gt;Settings!$B$4,Settings!$B$4,A390)</f>
        <v>0</v>
      </c>
      <c r="F390" s="8">
        <f>10^(Settings!$B$1+Settings!$B$2*E390+Settings!$B$3*E390^2)</f>
        <v>0.12732098798529648</v>
      </c>
      <c r="G390" s="9" t="str">
        <f t="shared" si="61"/>
        <v/>
      </c>
      <c r="H390" s="9" t="str">
        <f t="shared" si="67"/>
        <v/>
      </c>
      <c r="I390" s="9" t="str">
        <f t="shared" si="68"/>
        <v/>
      </c>
      <c r="J390" s="10">
        <f t="shared" si="62"/>
        <v>0</v>
      </c>
      <c r="K390" s="58">
        <f t="shared" si="63"/>
        <v>0</v>
      </c>
      <c r="L390" s="11">
        <f>_xlfn.XLOOKUP(K390,Percentiles!A:A,Percentiles!C:C,-999,0)</f>
        <v>-999</v>
      </c>
      <c r="M390" s="11">
        <f>_xlfn.XLOOKUP(K390,Percentiles!A:A,Percentiles!D:D,999,0)</f>
        <v>999</v>
      </c>
      <c r="N390" s="11">
        <f t="shared" si="64"/>
        <v>0</v>
      </c>
      <c r="O390" s="11">
        <f t="shared" si="65"/>
        <v>0</v>
      </c>
      <c r="P390" s="11">
        <f t="shared" si="66"/>
        <v>0</v>
      </c>
    </row>
    <row r="391" spans="1:16" x14ac:dyDescent="0.25">
      <c r="A391" s="38"/>
      <c r="B391" s="39"/>
      <c r="C391" s="7">
        <f t="shared" si="60"/>
        <v>0</v>
      </c>
      <c r="D391" s="8">
        <f t="shared" si="69"/>
        <v>0</v>
      </c>
      <c r="E391" s="8">
        <f>IF(A391&gt;Settings!$B$4,Settings!$B$4,A391)</f>
        <v>0</v>
      </c>
      <c r="F391" s="8">
        <f>10^(Settings!$B$1+Settings!$B$2*E391+Settings!$B$3*E391^2)</f>
        <v>0.12732098798529648</v>
      </c>
      <c r="G391" s="9" t="str">
        <f t="shared" si="61"/>
        <v/>
      </c>
      <c r="H391" s="9" t="str">
        <f t="shared" si="67"/>
        <v/>
      </c>
      <c r="I391" s="9" t="str">
        <f t="shared" si="68"/>
        <v/>
      </c>
      <c r="J391" s="10">
        <f t="shared" si="62"/>
        <v>0</v>
      </c>
      <c r="K391" s="58">
        <f t="shared" si="63"/>
        <v>0</v>
      </c>
      <c r="L391" s="11">
        <f>_xlfn.XLOOKUP(K391,Percentiles!A:A,Percentiles!C:C,-999,0)</f>
        <v>-999</v>
      </c>
      <c r="M391" s="11">
        <f>_xlfn.XLOOKUP(K391,Percentiles!A:A,Percentiles!D:D,999,0)</f>
        <v>999</v>
      </c>
      <c r="N391" s="11">
        <f t="shared" si="64"/>
        <v>0</v>
      </c>
      <c r="O391" s="11">
        <f t="shared" si="65"/>
        <v>0</v>
      </c>
      <c r="P391" s="11">
        <f t="shared" si="66"/>
        <v>0</v>
      </c>
    </row>
    <row r="392" spans="1:16" x14ac:dyDescent="0.25">
      <c r="A392" s="38"/>
      <c r="B392" s="39"/>
      <c r="C392" s="7">
        <f t="shared" si="60"/>
        <v>0</v>
      </c>
      <c r="D392" s="8">
        <f t="shared" si="69"/>
        <v>0</v>
      </c>
      <c r="E392" s="8">
        <f>IF(A392&gt;Settings!$B$4,Settings!$B$4,A392)</f>
        <v>0</v>
      </c>
      <c r="F392" s="8">
        <f>10^(Settings!$B$1+Settings!$B$2*E392+Settings!$B$3*E392^2)</f>
        <v>0.12732098798529648</v>
      </c>
      <c r="G392" s="9" t="str">
        <f t="shared" si="61"/>
        <v/>
      </c>
      <c r="H392" s="9" t="str">
        <f t="shared" si="67"/>
        <v/>
      </c>
      <c r="I392" s="9" t="str">
        <f t="shared" si="68"/>
        <v/>
      </c>
      <c r="J392" s="10">
        <f t="shared" si="62"/>
        <v>0</v>
      </c>
      <c r="K392" s="58">
        <f t="shared" si="63"/>
        <v>0</v>
      </c>
      <c r="L392" s="11">
        <f>_xlfn.XLOOKUP(K392,Percentiles!A:A,Percentiles!C:C,-999,0)</f>
        <v>-999</v>
      </c>
      <c r="M392" s="11">
        <f>_xlfn.XLOOKUP(K392,Percentiles!A:A,Percentiles!D:D,999,0)</f>
        <v>999</v>
      </c>
      <c r="N392" s="11">
        <f t="shared" si="64"/>
        <v>0</v>
      </c>
      <c r="O392" s="11">
        <f t="shared" si="65"/>
        <v>0</v>
      </c>
      <c r="P392" s="11">
        <f t="shared" si="66"/>
        <v>0</v>
      </c>
    </row>
    <row r="393" spans="1:16" x14ac:dyDescent="0.25">
      <c r="A393" s="38"/>
      <c r="B393" s="39"/>
      <c r="C393" s="7">
        <f t="shared" si="60"/>
        <v>0</v>
      </c>
      <c r="D393" s="8">
        <f t="shared" si="69"/>
        <v>0</v>
      </c>
      <c r="E393" s="8">
        <f>IF(A393&gt;Settings!$B$4,Settings!$B$4,A393)</f>
        <v>0</v>
      </c>
      <c r="F393" s="8">
        <f>10^(Settings!$B$1+Settings!$B$2*E393+Settings!$B$3*E393^2)</f>
        <v>0.12732098798529648</v>
      </c>
      <c r="G393" s="9" t="str">
        <f t="shared" si="61"/>
        <v/>
      </c>
      <c r="H393" s="9" t="str">
        <f t="shared" si="67"/>
        <v/>
      </c>
      <c r="I393" s="9" t="str">
        <f t="shared" si="68"/>
        <v/>
      </c>
      <c r="J393" s="10">
        <f t="shared" si="62"/>
        <v>0</v>
      </c>
      <c r="K393" s="58">
        <f t="shared" si="63"/>
        <v>0</v>
      </c>
      <c r="L393" s="11">
        <f>_xlfn.XLOOKUP(K393,Percentiles!A:A,Percentiles!C:C,-999,0)</f>
        <v>-999</v>
      </c>
      <c r="M393" s="11">
        <f>_xlfn.XLOOKUP(K393,Percentiles!A:A,Percentiles!D:D,999,0)</f>
        <v>999</v>
      </c>
      <c r="N393" s="11">
        <f t="shared" si="64"/>
        <v>0</v>
      </c>
      <c r="O393" s="11">
        <f t="shared" si="65"/>
        <v>0</v>
      </c>
      <c r="P393" s="11">
        <f t="shared" si="66"/>
        <v>0</v>
      </c>
    </row>
    <row r="394" spans="1:16" x14ac:dyDescent="0.25">
      <c r="A394" s="38"/>
      <c r="B394" s="39"/>
      <c r="C394" s="7">
        <f t="shared" si="60"/>
        <v>0</v>
      </c>
      <c r="D394" s="8">
        <f t="shared" si="69"/>
        <v>0</v>
      </c>
      <c r="E394" s="8">
        <f>IF(A394&gt;Settings!$B$4,Settings!$B$4,A394)</f>
        <v>0</v>
      </c>
      <c r="F394" s="8">
        <f>10^(Settings!$B$1+Settings!$B$2*E394+Settings!$B$3*E394^2)</f>
        <v>0.12732098798529648</v>
      </c>
      <c r="G394" s="9" t="str">
        <f t="shared" si="61"/>
        <v/>
      </c>
      <c r="H394" s="9" t="str">
        <f t="shared" si="67"/>
        <v/>
      </c>
      <c r="I394" s="9" t="str">
        <f t="shared" si="68"/>
        <v/>
      </c>
      <c r="J394" s="10">
        <f t="shared" si="62"/>
        <v>0</v>
      </c>
      <c r="K394" s="58">
        <f t="shared" si="63"/>
        <v>0</v>
      </c>
      <c r="L394" s="11">
        <f>_xlfn.XLOOKUP(K394,Percentiles!A:A,Percentiles!C:C,-999,0)</f>
        <v>-999</v>
      </c>
      <c r="M394" s="11">
        <f>_xlfn.XLOOKUP(K394,Percentiles!A:A,Percentiles!D:D,999,0)</f>
        <v>999</v>
      </c>
      <c r="N394" s="11">
        <f t="shared" si="64"/>
        <v>0</v>
      </c>
      <c r="O394" s="11">
        <f t="shared" si="65"/>
        <v>0</v>
      </c>
      <c r="P394" s="11">
        <f t="shared" si="66"/>
        <v>0</v>
      </c>
    </row>
    <row r="395" spans="1:16" x14ac:dyDescent="0.25">
      <c r="A395" s="38"/>
      <c r="B395" s="39"/>
      <c r="C395" s="7">
        <f t="shared" si="60"/>
        <v>0</v>
      </c>
      <c r="D395" s="8">
        <f t="shared" si="69"/>
        <v>0</v>
      </c>
      <c r="E395" s="8">
        <f>IF(A395&gt;Settings!$B$4,Settings!$B$4,A395)</f>
        <v>0</v>
      </c>
      <c r="F395" s="8">
        <f>10^(Settings!$B$1+Settings!$B$2*E395+Settings!$B$3*E395^2)</f>
        <v>0.12732098798529648</v>
      </c>
      <c r="G395" s="9" t="str">
        <f t="shared" si="61"/>
        <v/>
      </c>
      <c r="H395" s="9" t="str">
        <f t="shared" si="67"/>
        <v/>
      </c>
      <c r="I395" s="9" t="str">
        <f t="shared" si="68"/>
        <v/>
      </c>
      <c r="J395" s="10">
        <f t="shared" si="62"/>
        <v>0</v>
      </c>
      <c r="K395" s="58">
        <f t="shared" si="63"/>
        <v>0</v>
      </c>
      <c r="L395" s="11">
        <f>_xlfn.XLOOKUP(K395,Percentiles!A:A,Percentiles!C:C,-999,0)</f>
        <v>-999</v>
      </c>
      <c r="M395" s="11">
        <f>_xlfn.XLOOKUP(K395,Percentiles!A:A,Percentiles!D:D,999,0)</f>
        <v>999</v>
      </c>
      <c r="N395" s="11">
        <f t="shared" si="64"/>
        <v>0</v>
      </c>
      <c r="O395" s="11">
        <f t="shared" si="65"/>
        <v>0</v>
      </c>
      <c r="P395" s="11">
        <f t="shared" si="66"/>
        <v>0</v>
      </c>
    </row>
    <row r="396" spans="1:16" x14ac:dyDescent="0.25">
      <c r="A396" s="38"/>
      <c r="B396" s="39"/>
      <c r="C396" s="7">
        <f t="shared" si="60"/>
        <v>0</v>
      </c>
      <c r="D396" s="8">
        <f t="shared" si="69"/>
        <v>0</v>
      </c>
      <c r="E396" s="8">
        <f>IF(A396&gt;Settings!$B$4,Settings!$B$4,A396)</f>
        <v>0</v>
      </c>
      <c r="F396" s="8">
        <f>10^(Settings!$B$1+Settings!$B$2*E396+Settings!$B$3*E396^2)</f>
        <v>0.12732098798529648</v>
      </c>
      <c r="G396" s="9" t="str">
        <f t="shared" si="61"/>
        <v/>
      </c>
      <c r="H396" s="9" t="str">
        <f t="shared" si="67"/>
        <v/>
      </c>
      <c r="I396" s="9" t="str">
        <f t="shared" si="68"/>
        <v/>
      </c>
      <c r="J396" s="10">
        <f t="shared" si="62"/>
        <v>0</v>
      </c>
      <c r="K396" s="58">
        <f t="shared" si="63"/>
        <v>0</v>
      </c>
      <c r="L396" s="11">
        <f>_xlfn.XLOOKUP(K396,Percentiles!A:A,Percentiles!C:C,-999,0)</f>
        <v>-999</v>
      </c>
      <c r="M396" s="11">
        <f>_xlfn.XLOOKUP(K396,Percentiles!A:A,Percentiles!D:D,999,0)</f>
        <v>999</v>
      </c>
      <c r="N396" s="11">
        <f t="shared" si="64"/>
        <v>0</v>
      </c>
      <c r="O396" s="11">
        <f t="shared" si="65"/>
        <v>0</v>
      </c>
      <c r="P396" s="11">
        <f t="shared" si="66"/>
        <v>0</v>
      </c>
    </row>
    <row r="397" spans="1:16" x14ac:dyDescent="0.25">
      <c r="A397" s="38"/>
      <c r="B397" s="39"/>
      <c r="C397" s="7">
        <f t="shared" si="60"/>
        <v>0</v>
      </c>
      <c r="D397" s="8">
        <f t="shared" si="69"/>
        <v>0</v>
      </c>
      <c r="E397" s="8">
        <f>IF(A397&gt;Settings!$B$4,Settings!$B$4,A397)</f>
        <v>0</v>
      </c>
      <c r="F397" s="8">
        <f>10^(Settings!$B$1+Settings!$B$2*E397+Settings!$B$3*E397^2)</f>
        <v>0.12732098798529648</v>
      </c>
      <c r="G397" s="9" t="str">
        <f t="shared" si="61"/>
        <v/>
      </c>
      <c r="H397" s="9" t="str">
        <f t="shared" si="67"/>
        <v/>
      </c>
      <c r="I397" s="9" t="str">
        <f t="shared" si="68"/>
        <v/>
      </c>
      <c r="J397" s="10">
        <f t="shared" si="62"/>
        <v>0</v>
      </c>
      <c r="K397" s="58">
        <f t="shared" si="63"/>
        <v>0</v>
      </c>
      <c r="L397" s="11">
        <f>_xlfn.XLOOKUP(K397,Percentiles!A:A,Percentiles!C:C,-999,0)</f>
        <v>-999</v>
      </c>
      <c r="M397" s="11">
        <f>_xlfn.XLOOKUP(K397,Percentiles!A:A,Percentiles!D:D,999,0)</f>
        <v>999</v>
      </c>
      <c r="N397" s="11">
        <f t="shared" si="64"/>
        <v>0</v>
      </c>
      <c r="O397" s="11">
        <f t="shared" si="65"/>
        <v>0</v>
      </c>
      <c r="P397" s="11">
        <f t="shared" si="66"/>
        <v>0</v>
      </c>
    </row>
    <row r="398" spans="1:16" x14ac:dyDescent="0.25">
      <c r="A398" s="38"/>
      <c r="B398" s="39"/>
      <c r="C398" s="7">
        <f t="shared" si="60"/>
        <v>0</v>
      </c>
      <c r="D398" s="8">
        <f t="shared" si="69"/>
        <v>0</v>
      </c>
      <c r="E398" s="8">
        <f>IF(A398&gt;Settings!$B$4,Settings!$B$4,A398)</f>
        <v>0</v>
      </c>
      <c r="F398" s="8">
        <f>10^(Settings!$B$1+Settings!$B$2*E398+Settings!$B$3*E398^2)</f>
        <v>0.12732098798529648</v>
      </c>
      <c r="G398" s="9" t="str">
        <f t="shared" si="61"/>
        <v/>
      </c>
      <c r="H398" s="9" t="str">
        <f t="shared" si="67"/>
        <v/>
      </c>
      <c r="I398" s="9" t="str">
        <f t="shared" si="68"/>
        <v/>
      </c>
      <c r="J398" s="10">
        <f t="shared" si="62"/>
        <v>0</v>
      </c>
      <c r="K398" s="58">
        <f t="shared" si="63"/>
        <v>0</v>
      </c>
      <c r="L398" s="11">
        <f>_xlfn.XLOOKUP(K398,Percentiles!A:A,Percentiles!C:C,-999,0)</f>
        <v>-999</v>
      </c>
      <c r="M398" s="11">
        <f>_xlfn.XLOOKUP(K398,Percentiles!A:A,Percentiles!D:D,999,0)</f>
        <v>999</v>
      </c>
      <c r="N398" s="11">
        <f t="shared" si="64"/>
        <v>0</v>
      </c>
      <c r="O398" s="11">
        <f t="shared" si="65"/>
        <v>0</v>
      </c>
      <c r="P398" s="11">
        <f t="shared" si="66"/>
        <v>0</v>
      </c>
    </row>
    <row r="399" spans="1:16" x14ac:dyDescent="0.25">
      <c r="A399" s="38"/>
      <c r="B399" s="39"/>
      <c r="C399" s="7">
        <f t="shared" si="60"/>
        <v>0</v>
      </c>
      <c r="D399" s="8">
        <f t="shared" si="69"/>
        <v>0</v>
      </c>
      <c r="E399" s="8">
        <f>IF(A399&gt;Settings!$B$4,Settings!$B$4,A399)</f>
        <v>0</v>
      </c>
      <c r="F399" s="8">
        <f>10^(Settings!$B$1+Settings!$B$2*E399+Settings!$B$3*E399^2)</f>
        <v>0.12732098798529648</v>
      </c>
      <c r="G399" s="9" t="str">
        <f t="shared" si="61"/>
        <v/>
      </c>
      <c r="H399" s="9" t="str">
        <f t="shared" si="67"/>
        <v/>
      </c>
      <c r="I399" s="9" t="str">
        <f t="shared" si="68"/>
        <v/>
      </c>
      <c r="J399" s="10">
        <f t="shared" si="62"/>
        <v>0</v>
      </c>
      <c r="K399" s="58">
        <f t="shared" si="63"/>
        <v>0</v>
      </c>
      <c r="L399" s="11">
        <f>_xlfn.XLOOKUP(K399,Percentiles!A:A,Percentiles!C:C,-999,0)</f>
        <v>-999</v>
      </c>
      <c r="M399" s="11">
        <f>_xlfn.XLOOKUP(K399,Percentiles!A:A,Percentiles!D:D,999,0)</f>
        <v>999</v>
      </c>
      <c r="N399" s="11">
        <f t="shared" si="64"/>
        <v>0</v>
      </c>
      <c r="O399" s="11">
        <f t="shared" si="65"/>
        <v>0</v>
      </c>
      <c r="P399" s="11">
        <f t="shared" si="66"/>
        <v>0</v>
      </c>
    </row>
    <row r="400" spans="1:16" x14ac:dyDescent="0.25">
      <c r="A400" s="38"/>
      <c r="B400" s="39"/>
      <c r="C400" s="7">
        <f t="shared" si="60"/>
        <v>0</v>
      </c>
      <c r="D400" s="8">
        <f t="shared" si="69"/>
        <v>0</v>
      </c>
      <c r="E400" s="8">
        <f>IF(A400&gt;Settings!$B$4,Settings!$B$4,A400)</f>
        <v>0</v>
      </c>
      <c r="F400" s="8">
        <f>10^(Settings!$B$1+Settings!$B$2*E400+Settings!$B$3*E400^2)</f>
        <v>0.12732098798529648</v>
      </c>
      <c r="G400" s="9" t="str">
        <f t="shared" si="61"/>
        <v/>
      </c>
      <c r="H400" s="9" t="str">
        <f t="shared" si="67"/>
        <v/>
      </c>
      <c r="I400" s="9" t="str">
        <f t="shared" si="68"/>
        <v/>
      </c>
      <c r="J400" s="10">
        <f t="shared" si="62"/>
        <v>0</v>
      </c>
      <c r="K400" s="58">
        <f t="shared" si="63"/>
        <v>0</v>
      </c>
      <c r="L400" s="11">
        <f>_xlfn.XLOOKUP(K400,Percentiles!A:A,Percentiles!C:C,-999,0)</f>
        <v>-999</v>
      </c>
      <c r="M400" s="11">
        <f>_xlfn.XLOOKUP(K400,Percentiles!A:A,Percentiles!D:D,999,0)</f>
        <v>999</v>
      </c>
      <c r="N400" s="11">
        <f t="shared" si="64"/>
        <v>0</v>
      </c>
      <c r="O400" s="11">
        <f t="shared" si="65"/>
        <v>0</v>
      </c>
      <c r="P400" s="11">
        <f t="shared" si="66"/>
        <v>0</v>
      </c>
    </row>
    <row r="401" spans="1:16" x14ac:dyDescent="0.25">
      <c r="A401" s="38"/>
      <c r="B401" s="39"/>
      <c r="C401" s="7">
        <f t="shared" si="60"/>
        <v>0</v>
      </c>
      <c r="D401" s="8">
        <f t="shared" si="69"/>
        <v>0</v>
      </c>
      <c r="E401" s="8">
        <f>IF(A401&gt;Settings!$B$4,Settings!$B$4,A401)</f>
        <v>0</v>
      </c>
      <c r="F401" s="8">
        <f>10^(Settings!$B$1+Settings!$B$2*E401+Settings!$B$3*E401^2)</f>
        <v>0.12732098798529648</v>
      </c>
      <c r="G401" s="9" t="str">
        <f t="shared" si="61"/>
        <v/>
      </c>
      <c r="H401" s="9" t="str">
        <f t="shared" si="67"/>
        <v/>
      </c>
      <c r="I401" s="9" t="str">
        <f t="shared" si="68"/>
        <v/>
      </c>
      <c r="J401" s="10">
        <f t="shared" si="62"/>
        <v>0</v>
      </c>
      <c r="K401" s="58">
        <f t="shared" si="63"/>
        <v>0</v>
      </c>
      <c r="L401" s="11">
        <f>_xlfn.XLOOKUP(K401,Percentiles!A:A,Percentiles!C:C,-999,0)</f>
        <v>-999</v>
      </c>
      <c r="M401" s="11">
        <f>_xlfn.XLOOKUP(K401,Percentiles!A:A,Percentiles!D:D,999,0)</f>
        <v>999</v>
      </c>
      <c r="N401" s="11">
        <f t="shared" si="64"/>
        <v>0</v>
      </c>
      <c r="O401" s="11">
        <f t="shared" si="65"/>
        <v>0</v>
      </c>
      <c r="P401" s="11">
        <f t="shared" si="66"/>
        <v>0</v>
      </c>
    </row>
    <row r="402" spans="1:16" x14ac:dyDescent="0.25">
      <c r="A402" s="38"/>
      <c r="B402" s="39"/>
      <c r="C402" s="7">
        <f t="shared" si="60"/>
        <v>0</v>
      </c>
      <c r="D402" s="8">
        <f t="shared" si="69"/>
        <v>0</v>
      </c>
      <c r="E402" s="8">
        <f>IF(A402&gt;Settings!$B$4,Settings!$B$4,A402)</f>
        <v>0</v>
      </c>
      <c r="F402" s="8">
        <f>10^(Settings!$B$1+Settings!$B$2*E402+Settings!$B$3*E402^2)</f>
        <v>0.12732098798529648</v>
      </c>
      <c r="G402" s="9" t="str">
        <f t="shared" si="61"/>
        <v/>
      </c>
      <c r="H402" s="9" t="str">
        <f t="shared" si="67"/>
        <v/>
      </c>
      <c r="I402" s="9" t="str">
        <f t="shared" si="68"/>
        <v/>
      </c>
      <c r="J402" s="10">
        <f t="shared" si="62"/>
        <v>0</v>
      </c>
      <c r="K402" s="58">
        <f t="shared" si="63"/>
        <v>0</v>
      </c>
      <c r="L402" s="11">
        <f>_xlfn.XLOOKUP(K402,Percentiles!A:A,Percentiles!C:C,-999,0)</f>
        <v>-999</v>
      </c>
      <c r="M402" s="11">
        <f>_xlfn.XLOOKUP(K402,Percentiles!A:A,Percentiles!D:D,999,0)</f>
        <v>999</v>
      </c>
      <c r="N402" s="11">
        <f t="shared" si="64"/>
        <v>0</v>
      </c>
      <c r="O402" s="11">
        <f t="shared" si="65"/>
        <v>0</v>
      </c>
      <c r="P402" s="11">
        <f t="shared" si="66"/>
        <v>0</v>
      </c>
    </row>
    <row r="403" spans="1:16" x14ac:dyDescent="0.25">
      <c r="A403" s="38"/>
      <c r="B403" s="39"/>
      <c r="C403" s="7">
        <f t="shared" si="60"/>
        <v>0</v>
      </c>
      <c r="D403" s="8">
        <f t="shared" si="69"/>
        <v>0</v>
      </c>
      <c r="E403" s="8">
        <f>IF(A403&gt;Settings!$B$4,Settings!$B$4,A403)</f>
        <v>0</v>
      </c>
      <c r="F403" s="8">
        <f>10^(Settings!$B$1+Settings!$B$2*E403+Settings!$B$3*E403^2)</f>
        <v>0.12732098798529648</v>
      </c>
      <c r="G403" s="9" t="str">
        <f t="shared" si="61"/>
        <v/>
      </c>
      <c r="H403" s="9" t="str">
        <f t="shared" si="67"/>
        <v/>
      </c>
      <c r="I403" s="9" t="str">
        <f t="shared" si="68"/>
        <v/>
      </c>
      <c r="J403" s="10">
        <f t="shared" si="62"/>
        <v>0</v>
      </c>
      <c r="K403" s="58">
        <f t="shared" si="63"/>
        <v>0</v>
      </c>
      <c r="L403" s="11">
        <f>_xlfn.XLOOKUP(K403,Percentiles!A:A,Percentiles!C:C,-999,0)</f>
        <v>-999</v>
      </c>
      <c r="M403" s="11">
        <f>_xlfn.XLOOKUP(K403,Percentiles!A:A,Percentiles!D:D,999,0)</f>
        <v>999</v>
      </c>
      <c r="N403" s="11">
        <f t="shared" si="64"/>
        <v>0</v>
      </c>
      <c r="O403" s="11">
        <f t="shared" si="65"/>
        <v>0</v>
      </c>
      <c r="P403" s="11">
        <f t="shared" si="66"/>
        <v>0</v>
      </c>
    </row>
    <row r="404" spans="1:16" x14ac:dyDescent="0.25">
      <c r="A404" s="38"/>
      <c r="B404" s="39"/>
      <c r="C404" s="7">
        <f t="shared" si="60"/>
        <v>0</v>
      </c>
      <c r="D404" s="8">
        <f t="shared" si="69"/>
        <v>0</v>
      </c>
      <c r="E404" s="8">
        <f>IF(A404&gt;Settings!$B$4,Settings!$B$4,A404)</f>
        <v>0</v>
      </c>
      <c r="F404" s="8">
        <f>10^(Settings!$B$1+Settings!$B$2*E404+Settings!$B$3*E404^2)</f>
        <v>0.12732098798529648</v>
      </c>
      <c r="G404" s="9" t="str">
        <f t="shared" si="61"/>
        <v/>
      </c>
      <c r="H404" s="9" t="str">
        <f t="shared" si="67"/>
        <v/>
      </c>
      <c r="I404" s="9" t="str">
        <f t="shared" si="68"/>
        <v/>
      </c>
      <c r="J404" s="10">
        <f t="shared" si="62"/>
        <v>0</v>
      </c>
      <c r="K404" s="58">
        <f t="shared" si="63"/>
        <v>0</v>
      </c>
      <c r="L404" s="11">
        <f>_xlfn.XLOOKUP(K404,Percentiles!A:A,Percentiles!C:C,-999,0)</f>
        <v>-999</v>
      </c>
      <c r="M404" s="11">
        <f>_xlfn.XLOOKUP(K404,Percentiles!A:A,Percentiles!D:D,999,0)</f>
        <v>999</v>
      </c>
      <c r="N404" s="11">
        <f t="shared" si="64"/>
        <v>0</v>
      </c>
      <c r="O404" s="11">
        <f t="shared" si="65"/>
        <v>0</v>
      </c>
      <c r="P404" s="11">
        <f t="shared" si="66"/>
        <v>0</v>
      </c>
    </row>
    <row r="405" spans="1:16" x14ac:dyDescent="0.25">
      <c r="A405" s="38"/>
      <c r="B405" s="39"/>
      <c r="C405" s="7">
        <f t="shared" si="60"/>
        <v>0</v>
      </c>
      <c r="D405" s="8">
        <f t="shared" si="69"/>
        <v>0</v>
      </c>
      <c r="E405" s="8">
        <f>IF(A405&gt;Settings!$B$4,Settings!$B$4,A405)</f>
        <v>0</v>
      </c>
      <c r="F405" s="8">
        <f>10^(Settings!$B$1+Settings!$B$2*E405+Settings!$B$3*E405^2)</f>
        <v>0.12732098798529648</v>
      </c>
      <c r="G405" s="9" t="str">
        <f t="shared" si="61"/>
        <v/>
      </c>
      <c r="H405" s="9" t="str">
        <f t="shared" si="67"/>
        <v/>
      </c>
      <c r="I405" s="9" t="str">
        <f t="shared" si="68"/>
        <v/>
      </c>
      <c r="J405" s="10">
        <f t="shared" si="62"/>
        <v>0</v>
      </c>
      <c r="K405" s="58">
        <f t="shared" si="63"/>
        <v>0</v>
      </c>
      <c r="L405" s="11">
        <f>_xlfn.XLOOKUP(K405,Percentiles!A:A,Percentiles!C:C,-999,0)</f>
        <v>-999</v>
      </c>
      <c r="M405" s="11">
        <f>_xlfn.XLOOKUP(K405,Percentiles!A:A,Percentiles!D:D,999,0)</f>
        <v>999</v>
      </c>
      <c r="N405" s="11">
        <f t="shared" si="64"/>
        <v>0</v>
      </c>
      <c r="O405" s="11">
        <f t="shared" si="65"/>
        <v>0</v>
      </c>
      <c r="P405" s="11">
        <f t="shared" si="66"/>
        <v>0</v>
      </c>
    </row>
    <row r="406" spans="1:16" x14ac:dyDescent="0.25">
      <c r="A406" s="38"/>
      <c r="B406" s="39"/>
      <c r="C406" s="7">
        <f t="shared" si="60"/>
        <v>0</v>
      </c>
      <c r="D406" s="8">
        <f t="shared" si="69"/>
        <v>0</v>
      </c>
      <c r="E406" s="8">
        <f>IF(A406&gt;Settings!$B$4,Settings!$B$4,A406)</f>
        <v>0</v>
      </c>
      <c r="F406" s="8">
        <f>10^(Settings!$B$1+Settings!$B$2*E406+Settings!$B$3*E406^2)</f>
        <v>0.12732098798529648</v>
      </c>
      <c r="G406" s="9" t="str">
        <f t="shared" si="61"/>
        <v/>
      </c>
      <c r="H406" s="9" t="str">
        <f t="shared" si="67"/>
        <v/>
      </c>
      <c r="I406" s="9" t="str">
        <f t="shared" si="68"/>
        <v/>
      </c>
      <c r="J406" s="10">
        <f t="shared" si="62"/>
        <v>0</v>
      </c>
      <c r="K406" s="58">
        <f t="shared" si="63"/>
        <v>0</v>
      </c>
      <c r="L406" s="11">
        <f>_xlfn.XLOOKUP(K406,Percentiles!A:A,Percentiles!C:C,-999,0)</f>
        <v>-999</v>
      </c>
      <c r="M406" s="11">
        <f>_xlfn.XLOOKUP(K406,Percentiles!A:A,Percentiles!D:D,999,0)</f>
        <v>999</v>
      </c>
      <c r="N406" s="11">
        <f t="shared" si="64"/>
        <v>0</v>
      </c>
      <c r="O406" s="11">
        <f t="shared" si="65"/>
        <v>0</v>
      </c>
      <c r="P406" s="11">
        <f t="shared" si="66"/>
        <v>0</v>
      </c>
    </row>
    <row r="407" spans="1:16" x14ac:dyDescent="0.25">
      <c r="A407" s="38"/>
      <c r="B407" s="39"/>
      <c r="C407" s="7">
        <f t="shared" si="60"/>
        <v>0</v>
      </c>
      <c r="D407" s="8">
        <f t="shared" si="69"/>
        <v>0</v>
      </c>
      <c r="E407" s="8">
        <f>IF(A407&gt;Settings!$B$4,Settings!$B$4,A407)</f>
        <v>0</v>
      </c>
      <c r="F407" s="8">
        <f>10^(Settings!$B$1+Settings!$B$2*E407+Settings!$B$3*E407^2)</f>
        <v>0.12732098798529648</v>
      </c>
      <c r="G407" s="9" t="str">
        <f t="shared" si="61"/>
        <v/>
      </c>
      <c r="H407" s="9" t="str">
        <f t="shared" si="67"/>
        <v/>
      </c>
      <c r="I407" s="9" t="str">
        <f t="shared" si="68"/>
        <v/>
      </c>
      <c r="J407" s="10">
        <f t="shared" si="62"/>
        <v>0</v>
      </c>
      <c r="K407" s="58">
        <f t="shared" si="63"/>
        <v>0</v>
      </c>
      <c r="L407" s="11">
        <f>_xlfn.XLOOKUP(K407,Percentiles!A:A,Percentiles!C:C,-999,0)</f>
        <v>-999</v>
      </c>
      <c r="M407" s="11">
        <f>_xlfn.XLOOKUP(K407,Percentiles!A:A,Percentiles!D:D,999,0)</f>
        <v>999</v>
      </c>
      <c r="N407" s="11">
        <f t="shared" si="64"/>
        <v>0</v>
      </c>
      <c r="O407" s="11">
        <f t="shared" si="65"/>
        <v>0</v>
      </c>
      <c r="P407" s="11">
        <f t="shared" si="66"/>
        <v>0</v>
      </c>
    </row>
    <row r="408" spans="1:16" x14ac:dyDescent="0.25">
      <c r="A408" s="38"/>
      <c r="B408" s="39"/>
      <c r="C408" s="7">
        <f t="shared" si="60"/>
        <v>0</v>
      </c>
      <c r="D408" s="8">
        <f t="shared" si="69"/>
        <v>0</v>
      </c>
      <c r="E408" s="8">
        <f>IF(A408&gt;Settings!$B$4,Settings!$B$4,A408)</f>
        <v>0</v>
      </c>
      <c r="F408" s="8">
        <f>10^(Settings!$B$1+Settings!$B$2*E408+Settings!$B$3*E408^2)</f>
        <v>0.12732098798529648</v>
      </c>
      <c r="G408" s="9" t="str">
        <f t="shared" si="61"/>
        <v/>
      </c>
      <c r="H408" s="9" t="str">
        <f t="shared" si="67"/>
        <v/>
      </c>
      <c r="I408" s="9" t="str">
        <f t="shared" si="68"/>
        <v/>
      </c>
      <c r="J408" s="10">
        <f t="shared" si="62"/>
        <v>0</v>
      </c>
      <c r="K408" s="58">
        <f t="shared" si="63"/>
        <v>0</v>
      </c>
      <c r="L408" s="11">
        <f>_xlfn.XLOOKUP(K408,Percentiles!A:A,Percentiles!C:C,-999,0)</f>
        <v>-999</v>
      </c>
      <c r="M408" s="11">
        <f>_xlfn.XLOOKUP(K408,Percentiles!A:A,Percentiles!D:D,999,0)</f>
        <v>999</v>
      </c>
      <c r="N408" s="11">
        <f t="shared" si="64"/>
        <v>0</v>
      </c>
      <c r="O408" s="11">
        <f t="shared" si="65"/>
        <v>0</v>
      </c>
      <c r="P408" s="11">
        <f t="shared" si="66"/>
        <v>0</v>
      </c>
    </row>
    <row r="409" spans="1:16" x14ac:dyDescent="0.25">
      <c r="A409" s="38"/>
      <c r="B409" s="39"/>
      <c r="C409" s="7">
        <f t="shared" si="60"/>
        <v>0</v>
      </c>
      <c r="D409" s="8">
        <f t="shared" si="69"/>
        <v>0</v>
      </c>
      <c r="E409" s="8">
        <f>IF(A409&gt;Settings!$B$4,Settings!$B$4,A409)</f>
        <v>0</v>
      </c>
      <c r="F409" s="8">
        <f>10^(Settings!$B$1+Settings!$B$2*E409+Settings!$B$3*E409^2)</f>
        <v>0.12732098798529648</v>
      </c>
      <c r="G409" s="9" t="str">
        <f t="shared" si="61"/>
        <v/>
      </c>
      <c r="H409" s="9" t="str">
        <f t="shared" si="67"/>
        <v/>
      </c>
      <c r="I409" s="9" t="str">
        <f t="shared" si="68"/>
        <v/>
      </c>
      <c r="J409" s="10">
        <f t="shared" si="62"/>
        <v>0</v>
      </c>
      <c r="K409" s="58">
        <f t="shared" si="63"/>
        <v>0</v>
      </c>
      <c r="L409" s="11">
        <f>_xlfn.XLOOKUP(K409,Percentiles!A:A,Percentiles!C:C,-999,0)</f>
        <v>-999</v>
      </c>
      <c r="M409" s="11">
        <f>_xlfn.XLOOKUP(K409,Percentiles!A:A,Percentiles!D:D,999,0)</f>
        <v>999</v>
      </c>
      <c r="N409" s="11">
        <f t="shared" si="64"/>
        <v>0</v>
      </c>
      <c r="O409" s="11">
        <f t="shared" si="65"/>
        <v>0</v>
      </c>
      <c r="P409" s="11">
        <f t="shared" si="66"/>
        <v>0</v>
      </c>
    </row>
    <row r="410" spans="1:16" x14ac:dyDescent="0.25">
      <c r="A410" s="38"/>
      <c r="B410" s="39"/>
      <c r="C410" s="7">
        <f t="shared" si="60"/>
        <v>0</v>
      </c>
      <c r="D410" s="8">
        <f t="shared" si="69"/>
        <v>0</v>
      </c>
      <c r="E410" s="8">
        <f>IF(A410&gt;Settings!$B$4,Settings!$B$4,A410)</f>
        <v>0</v>
      </c>
      <c r="F410" s="8">
        <f>10^(Settings!$B$1+Settings!$B$2*E410+Settings!$B$3*E410^2)</f>
        <v>0.12732098798529648</v>
      </c>
      <c r="G410" s="9" t="str">
        <f t="shared" si="61"/>
        <v/>
      </c>
      <c r="H410" s="9" t="str">
        <f t="shared" si="67"/>
        <v/>
      </c>
      <c r="I410" s="9" t="str">
        <f t="shared" si="68"/>
        <v/>
      </c>
      <c r="J410" s="10">
        <f t="shared" si="62"/>
        <v>0</v>
      </c>
      <c r="K410" s="58">
        <f t="shared" si="63"/>
        <v>0</v>
      </c>
      <c r="L410" s="11">
        <f>_xlfn.XLOOKUP(K410,Percentiles!A:A,Percentiles!C:C,-999,0)</f>
        <v>-999</v>
      </c>
      <c r="M410" s="11">
        <f>_xlfn.XLOOKUP(K410,Percentiles!A:A,Percentiles!D:D,999,0)</f>
        <v>999</v>
      </c>
      <c r="N410" s="11">
        <f t="shared" si="64"/>
        <v>0</v>
      </c>
      <c r="O410" s="11">
        <f t="shared" si="65"/>
        <v>0</v>
      </c>
      <c r="P410" s="11">
        <f t="shared" si="66"/>
        <v>0</v>
      </c>
    </row>
    <row r="411" spans="1:16" x14ac:dyDescent="0.25">
      <c r="A411" s="38"/>
      <c r="B411" s="39"/>
      <c r="C411" s="7">
        <f t="shared" si="60"/>
        <v>0</v>
      </c>
      <c r="D411" s="8">
        <f t="shared" si="69"/>
        <v>0</v>
      </c>
      <c r="E411" s="8">
        <f>IF(A411&gt;Settings!$B$4,Settings!$B$4,A411)</f>
        <v>0</v>
      </c>
      <c r="F411" s="8">
        <f>10^(Settings!$B$1+Settings!$B$2*E411+Settings!$B$3*E411^2)</f>
        <v>0.12732098798529648</v>
      </c>
      <c r="G411" s="9" t="str">
        <f t="shared" si="61"/>
        <v/>
      </c>
      <c r="H411" s="9" t="str">
        <f t="shared" si="67"/>
        <v/>
      </c>
      <c r="I411" s="9" t="str">
        <f t="shared" si="68"/>
        <v/>
      </c>
      <c r="J411" s="10">
        <f t="shared" si="62"/>
        <v>0</v>
      </c>
      <c r="K411" s="58">
        <f t="shared" si="63"/>
        <v>0</v>
      </c>
      <c r="L411" s="11">
        <f>_xlfn.XLOOKUP(K411,Percentiles!A:A,Percentiles!C:C,-999,0)</f>
        <v>-999</v>
      </c>
      <c r="M411" s="11">
        <f>_xlfn.XLOOKUP(K411,Percentiles!A:A,Percentiles!D:D,999,0)</f>
        <v>999</v>
      </c>
      <c r="N411" s="11">
        <f t="shared" si="64"/>
        <v>0</v>
      </c>
      <c r="O411" s="11">
        <f t="shared" si="65"/>
        <v>0</v>
      </c>
      <c r="P411" s="11">
        <f t="shared" si="66"/>
        <v>0</v>
      </c>
    </row>
    <row r="412" spans="1:16" x14ac:dyDescent="0.25">
      <c r="A412" s="38"/>
      <c r="B412" s="39"/>
      <c r="C412" s="7">
        <f t="shared" si="60"/>
        <v>0</v>
      </c>
      <c r="D412" s="8">
        <f t="shared" si="69"/>
        <v>0</v>
      </c>
      <c r="E412" s="8">
        <f>IF(A412&gt;Settings!$B$4,Settings!$B$4,A412)</f>
        <v>0</v>
      </c>
      <c r="F412" s="8">
        <f>10^(Settings!$B$1+Settings!$B$2*E412+Settings!$B$3*E412^2)</f>
        <v>0.12732098798529648</v>
      </c>
      <c r="G412" s="9" t="str">
        <f t="shared" si="61"/>
        <v/>
      </c>
      <c r="H412" s="9" t="str">
        <f t="shared" si="67"/>
        <v/>
      </c>
      <c r="I412" s="9" t="str">
        <f t="shared" si="68"/>
        <v/>
      </c>
      <c r="J412" s="10">
        <f t="shared" si="62"/>
        <v>0</v>
      </c>
      <c r="K412" s="58">
        <f t="shared" si="63"/>
        <v>0</v>
      </c>
      <c r="L412" s="11">
        <f>_xlfn.XLOOKUP(K412,Percentiles!A:A,Percentiles!C:C,-999,0)</f>
        <v>-999</v>
      </c>
      <c r="M412" s="11">
        <f>_xlfn.XLOOKUP(K412,Percentiles!A:A,Percentiles!D:D,999,0)</f>
        <v>999</v>
      </c>
      <c r="N412" s="11">
        <f t="shared" si="64"/>
        <v>0</v>
      </c>
      <c r="O412" s="11">
        <f t="shared" si="65"/>
        <v>0</v>
      </c>
      <c r="P412" s="11">
        <f t="shared" si="66"/>
        <v>0</v>
      </c>
    </row>
    <row r="413" spans="1:16" x14ac:dyDescent="0.25">
      <c r="A413" s="38"/>
      <c r="B413" s="39"/>
      <c r="C413" s="7">
        <f t="shared" si="60"/>
        <v>0</v>
      </c>
      <c r="D413" s="8">
        <f t="shared" si="69"/>
        <v>0</v>
      </c>
      <c r="E413" s="8">
        <f>IF(A413&gt;Settings!$B$4,Settings!$B$4,A413)</f>
        <v>0</v>
      </c>
      <c r="F413" s="8">
        <f>10^(Settings!$B$1+Settings!$B$2*E413+Settings!$B$3*E413^2)</f>
        <v>0.12732098798529648</v>
      </c>
      <c r="G413" s="9" t="str">
        <f t="shared" si="61"/>
        <v/>
      </c>
      <c r="H413" s="9" t="str">
        <f t="shared" si="67"/>
        <v/>
      </c>
      <c r="I413" s="9" t="str">
        <f t="shared" si="68"/>
        <v/>
      </c>
      <c r="J413" s="10">
        <f t="shared" si="62"/>
        <v>0</v>
      </c>
      <c r="K413" s="58">
        <f t="shared" si="63"/>
        <v>0</v>
      </c>
      <c r="L413" s="11">
        <f>_xlfn.XLOOKUP(K413,Percentiles!A:A,Percentiles!C:C,-999,0)</f>
        <v>-999</v>
      </c>
      <c r="M413" s="11">
        <f>_xlfn.XLOOKUP(K413,Percentiles!A:A,Percentiles!D:D,999,0)</f>
        <v>999</v>
      </c>
      <c r="N413" s="11">
        <f t="shared" si="64"/>
        <v>0</v>
      </c>
      <c r="O413" s="11">
        <f t="shared" si="65"/>
        <v>0</v>
      </c>
      <c r="P413" s="11">
        <f t="shared" si="66"/>
        <v>0</v>
      </c>
    </row>
    <row r="414" spans="1:16" x14ac:dyDescent="0.25">
      <c r="A414" s="38"/>
      <c r="B414" s="39"/>
      <c r="C414" s="7">
        <f t="shared" si="60"/>
        <v>0</v>
      </c>
      <c r="D414" s="8">
        <f t="shared" si="69"/>
        <v>0</v>
      </c>
      <c r="E414" s="8">
        <f>IF(A414&gt;Settings!$B$4,Settings!$B$4,A414)</f>
        <v>0</v>
      </c>
      <c r="F414" s="8">
        <f>10^(Settings!$B$1+Settings!$B$2*E414+Settings!$B$3*E414^2)</f>
        <v>0.12732098798529648</v>
      </c>
      <c r="G414" s="9" t="str">
        <f t="shared" si="61"/>
        <v/>
      </c>
      <c r="H414" s="9" t="str">
        <f t="shared" si="67"/>
        <v/>
      </c>
      <c r="I414" s="9" t="str">
        <f t="shared" si="68"/>
        <v/>
      </c>
      <c r="J414" s="10">
        <f t="shared" si="62"/>
        <v>0</v>
      </c>
      <c r="K414" s="58">
        <f t="shared" si="63"/>
        <v>0</v>
      </c>
      <c r="L414" s="11">
        <f>_xlfn.XLOOKUP(K414,Percentiles!A:A,Percentiles!C:C,-999,0)</f>
        <v>-999</v>
      </c>
      <c r="M414" s="11">
        <f>_xlfn.XLOOKUP(K414,Percentiles!A:A,Percentiles!D:D,999,0)</f>
        <v>999</v>
      </c>
      <c r="N414" s="11">
        <f t="shared" si="64"/>
        <v>0</v>
      </c>
      <c r="O414" s="11">
        <f t="shared" si="65"/>
        <v>0</v>
      </c>
      <c r="P414" s="11">
        <f t="shared" si="66"/>
        <v>0</v>
      </c>
    </row>
    <row r="415" spans="1:16" x14ac:dyDescent="0.25">
      <c r="A415" s="38"/>
      <c r="B415" s="39"/>
      <c r="C415" s="7">
        <f t="shared" si="60"/>
        <v>0</v>
      </c>
      <c r="D415" s="8">
        <f t="shared" si="69"/>
        <v>0</v>
      </c>
      <c r="E415" s="8">
        <f>IF(A415&gt;Settings!$B$4,Settings!$B$4,A415)</f>
        <v>0</v>
      </c>
      <c r="F415" s="8">
        <f>10^(Settings!$B$1+Settings!$B$2*E415+Settings!$B$3*E415^2)</f>
        <v>0.12732098798529648</v>
      </c>
      <c r="G415" s="9" t="str">
        <f t="shared" si="61"/>
        <v/>
      </c>
      <c r="H415" s="9" t="str">
        <f t="shared" si="67"/>
        <v/>
      </c>
      <c r="I415" s="9" t="str">
        <f t="shared" si="68"/>
        <v/>
      </c>
      <c r="J415" s="10">
        <f t="shared" si="62"/>
        <v>0</v>
      </c>
      <c r="K415" s="58">
        <f t="shared" si="63"/>
        <v>0</v>
      </c>
      <c r="L415" s="11">
        <f>_xlfn.XLOOKUP(K415,Percentiles!A:A,Percentiles!C:C,-999,0)</f>
        <v>-999</v>
      </c>
      <c r="M415" s="11">
        <f>_xlfn.XLOOKUP(K415,Percentiles!A:A,Percentiles!D:D,999,0)</f>
        <v>999</v>
      </c>
      <c r="N415" s="11">
        <f t="shared" si="64"/>
        <v>0</v>
      </c>
      <c r="O415" s="11">
        <f t="shared" si="65"/>
        <v>0</v>
      </c>
      <c r="P415" s="11">
        <f t="shared" si="66"/>
        <v>0</v>
      </c>
    </row>
    <row r="416" spans="1:16" x14ac:dyDescent="0.25">
      <c r="A416" s="38"/>
      <c r="B416" s="39"/>
      <c r="C416" s="7">
        <f t="shared" si="60"/>
        <v>0</v>
      </c>
      <c r="D416" s="8">
        <f t="shared" si="69"/>
        <v>0</v>
      </c>
      <c r="E416" s="8">
        <f>IF(A416&gt;Settings!$B$4,Settings!$B$4,A416)</f>
        <v>0</v>
      </c>
      <c r="F416" s="8">
        <f>10^(Settings!$B$1+Settings!$B$2*E416+Settings!$B$3*E416^2)</f>
        <v>0.12732098798529648</v>
      </c>
      <c r="G416" s="9" t="str">
        <f t="shared" si="61"/>
        <v/>
      </c>
      <c r="H416" s="9" t="str">
        <f t="shared" si="67"/>
        <v/>
      </c>
      <c r="I416" s="9" t="str">
        <f t="shared" si="68"/>
        <v/>
      </c>
      <c r="J416" s="10">
        <f t="shared" si="62"/>
        <v>0</v>
      </c>
      <c r="K416" s="58">
        <f t="shared" si="63"/>
        <v>0</v>
      </c>
      <c r="L416" s="11">
        <f>_xlfn.XLOOKUP(K416,Percentiles!A:A,Percentiles!C:C,-999,0)</f>
        <v>-999</v>
      </c>
      <c r="M416" s="11">
        <f>_xlfn.XLOOKUP(K416,Percentiles!A:A,Percentiles!D:D,999,0)</f>
        <v>999</v>
      </c>
      <c r="N416" s="11">
        <f t="shared" si="64"/>
        <v>0</v>
      </c>
      <c r="O416" s="11">
        <f t="shared" si="65"/>
        <v>0</v>
      </c>
      <c r="P416" s="11">
        <f t="shared" si="66"/>
        <v>0</v>
      </c>
    </row>
    <row r="417" spans="1:16" x14ac:dyDescent="0.25">
      <c r="A417" s="38"/>
      <c r="B417" s="39"/>
      <c r="C417" s="7">
        <f t="shared" si="60"/>
        <v>0</v>
      </c>
      <c r="D417" s="8">
        <f t="shared" si="69"/>
        <v>0</v>
      </c>
      <c r="E417" s="8">
        <f>IF(A417&gt;Settings!$B$4,Settings!$B$4,A417)</f>
        <v>0</v>
      </c>
      <c r="F417" s="8">
        <f>10^(Settings!$B$1+Settings!$B$2*E417+Settings!$B$3*E417^2)</f>
        <v>0.12732098798529648</v>
      </c>
      <c r="G417" s="9" t="str">
        <f t="shared" si="61"/>
        <v/>
      </c>
      <c r="H417" s="9" t="str">
        <f t="shared" si="67"/>
        <v/>
      </c>
      <c r="I417" s="9" t="str">
        <f t="shared" si="68"/>
        <v/>
      </c>
      <c r="J417" s="10">
        <f t="shared" si="62"/>
        <v>0</v>
      </c>
      <c r="K417" s="58">
        <f t="shared" si="63"/>
        <v>0</v>
      </c>
      <c r="L417" s="11">
        <f>_xlfn.XLOOKUP(K417,Percentiles!A:A,Percentiles!C:C,-999,0)</f>
        <v>-999</v>
      </c>
      <c r="M417" s="11">
        <f>_xlfn.XLOOKUP(K417,Percentiles!A:A,Percentiles!D:D,999,0)</f>
        <v>999</v>
      </c>
      <c r="N417" s="11">
        <f t="shared" si="64"/>
        <v>0</v>
      </c>
      <c r="O417" s="11">
        <f t="shared" si="65"/>
        <v>0</v>
      </c>
      <c r="P417" s="11">
        <f t="shared" si="66"/>
        <v>0</v>
      </c>
    </row>
    <row r="418" spans="1:16" x14ac:dyDescent="0.25">
      <c r="A418" s="38"/>
      <c r="B418" s="39"/>
      <c r="C418" s="7">
        <f t="shared" si="60"/>
        <v>0</v>
      </c>
      <c r="D418" s="8">
        <f t="shared" si="69"/>
        <v>0</v>
      </c>
      <c r="E418" s="8">
        <f>IF(A418&gt;Settings!$B$4,Settings!$B$4,A418)</f>
        <v>0</v>
      </c>
      <c r="F418" s="8">
        <f>10^(Settings!$B$1+Settings!$B$2*E418+Settings!$B$3*E418^2)</f>
        <v>0.12732098798529648</v>
      </c>
      <c r="G418" s="9" t="str">
        <f t="shared" si="61"/>
        <v/>
      </c>
      <c r="H418" s="9" t="str">
        <f t="shared" si="67"/>
        <v/>
      </c>
      <c r="I418" s="9" t="str">
        <f t="shared" si="68"/>
        <v/>
      </c>
      <c r="J418" s="10">
        <f t="shared" si="62"/>
        <v>0</v>
      </c>
      <c r="K418" s="58">
        <f t="shared" si="63"/>
        <v>0</v>
      </c>
      <c r="L418" s="11">
        <f>_xlfn.XLOOKUP(K418,Percentiles!A:A,Percentiles!C:C,-999,0)</f>
        <v>-999</v>
      </c>
      <c r="M418" s="11">
        <f>_xlfn.XLOOKUP(K418,Percentiles!A:A,Percentiles!D:D,999,0)</f>
        <v>999</v>
      </c>
      <c r="N418" s="11">
        <f t="shared" si="64"/>
        <v>0</v>
      </c>
      <c r="O418" s="11">
        <f t="shared" si="65"/>
        <v>0</v>
      </c>
      <c r="P418" s="11">
        <f t="shared" si="66"/>
        <v>0</v>
      </c>
    </row>
    <row r="419" spans="1:16" x14ac:dyDescent="0.25">
      <c r="A419" s="38"/>
      <c r="B419" s="39"/>
      <c r="C419" s="7">
        <f t="shared" si="60"/>
        <v>0</v>
      </c>
      <c r="D419" s="8">
        <f t="shared" si="69"/>
        <v>0</v>
      </c>
      <c r="E419" s="8">
        <f>IF(A419&gt;Settings!$B$4,Settings!$B$4,A419)</f>
        <v>0</v>
      </c>
      <c r="F419" s="8">
        <f>10^(Settings!$B$1+Settings!$B$2*E419+Settings!$B$3*E419^2)</f>
        <v>0.12732098798529648</v>
      </c>
      <c r="G419" s="9" t="str">
        <f t="shared" si="61"/>
        <v/>
      </c>
      <c r="H419" s="9" t="str">
        <f t="shared" si="67"/>
        <v/>
      </c>
      <c r="I419" s="9" t="str">
        <f t="shared" si="68"/>
        <v/>
      </c>
      <c r="J419" s="10">
        <f t="shared" si="62"/>
        <v>0</v>
      </c>
      <c r="K419" s="58">
        <f t="shared" si="63"/>
        <v>0</v>
      </c>
      <c r="L419" s="11">
        <f>_xlfn.XLOOKUP(K419,Percentiles!A:A,Percentiles!C:C,-999,0)</f>
        <v>-999</v>
      </c>
      <c r="M419" s="11">
        <f>_xlfn.XLOOKUP(K419,Percentiles!A:A,Percentiles!D:D,999,0)</f>
        <v>999</v>
      </c>
      <c r="N419" s="11">
        <f t="shared" si="64"/>
        <v>0</v>
      </c>
      <c r="O419" s="11">
        <f t="shared" si="65"/>
        <v>0</v>
      </c>
      <c r="P419" s="11">
        <f t="shared" si="66"/>
        <v>0</v>
      </c>
    </row>
    <row r="420" spans="1:16" x14ac:dyDescent="0.25">
      <c r="A420" s="38"/>
      <c r="B420" s="39"/>
      <c r="C420" s="7">
        <f t="shared" si="60"/>
        <v>0</v>
      </c>
      <c r="D420" s="8">
        <f t="shared" si="69"/>
        <v>0</v>
      </c>
      <c r="E420" s="8">
        <f>IF(A420&gt;Settings!$B$4,Settings!$B$4,A420)</f>
        <v>0</v>
      </c>
      <c r="F420" s="8">
        <f>10^(Settings!$B$1+Settings!$B$2*E420+Settings!$B$3*E420^2)</f>
        <v>0.12732098798529648</v>
      </c>
      <c r="G420" s="9" t="str">
        <f t="shared" si="61"/>
        <v/>
      </c>
      <c r="H420" s="9" t="str">
        <f t="shared" si="67"/>
        <v/>
      </c>
      <c r="I420" s="9" t="str">
        <f t="shared" si="68"/>
        <v/>
      </c>
      <c r="J420" s="10">
        <f t="shared" si="62"/>
        <v>0</v>
      </c>
      <c r="K420" s="58">
        <f t="shared" si="63"/>
        <v>0</v>
      </c>
      <c r="L420" s="11">
        <f>_xlfn.XLOOKUP(K420,Percentiles!A:A,Percentiles!C:C,-999,0)</f>
        <v>-999</v>
      </c>
      <c r="M420" s="11">
        <f>_xlfn.XLOOKUP(K420,Percentiles!A:A,Percentiles!D:D,999,0)</f>
        <v>999</v>
      </c>
      <c r="N420" s="11">
        <f t="shared" si="64"/>
        <v>0</v>
      </c>
      <c r="O420" s="11">
        <f t="shared" si="65"/>
        <v>0</v>
      </c>
      <c r="P420" s="11">
        <f t="shared" si="66"/>
        <v>0</v>
      </c>
    </row>
    <row r="421" spans="1:16" x14ac:dyDescent="0.25">
      <c r="A421" s="38"/>
      <c r="B421" s="39"/>
      <c r="C421" s="7">
        <f t="shared" si="60"/>
        <v>0</v>
      </c>
      <c r="D421" s="8">
        <f t="shared" si="69"/>
        <v>0</v>
      </c>
      <c r="E421" s="8">
        <f>IF(A421&gt;Settings!$B$4,Settings!$B$4,A421)</f>
        <v>0</v>
      </c>
      <c r="F421" s="8">
        <f>10^(Settings!$B$1+Settings!$B$2*E421+Settings!$B$3*E421^2)</f>
        <v>0.12732098798529648</v>
      </c>
      <c r="G421" s="9" t="str">
        <f t="shared" si="61"/>
        <v/>
      </c>
      <c r="H421" s="9" t="str">
        <f t="shared" si="67"/>
        <v/>
      </c>
      <c r="I421" s="9" t="str">
        <f t="shared" si="68"/>
        <v/>
      </c>
      <c r="J421" s="10">
        <f t="shared" si="62"/>
        <v>0</v>
      </c>
      <c r="K421" s="58">
        <f t="shared" si="63"/>
        <v>0</v>
      </c>
      <c r="L421" s="11">
        <f>_xlfn.XLOOKUP(K421,Percentiles!A:A,Percentiles!C:C,-999,0)</f>
        <v>-999</v>
      </c>
      <c r="M421" s="11">
        <f>_xlfn.XLOOKUP(K421,Percentiles!A:A,Percentiles!D:D,999,0)</f>
        <v>999</v>
      </c>
      <c r="N421" s="11">
        <f t="shared" si="64"/>
        <v>0</v>
      </c>
      <c r="O421" s="11">
        <f t="shared" si="65"/>
        <v>0</v>
      </c>
      <c r="P421" s="11">
        <f t="shared" si="66"/>
        <v>0</v>
      </c>
    </row>
    <row r="422" spans="1:16" x14ac:dyDescent="0.25">
      <c r="A422" s="38"/>
      <c r="B422" s="39"/>
      <c r="C422" s="7">
        <f t="shared" si="60"/>
        <v>0</v>
      </c>
      <c r="D422" s="8">
        <f t="shared" si="69"/>
        <v>0</v>
      </c>
      <c r="E422" s="8">
        <f>IF(A422&gt;Settings!$B$4,Settings!$B$4,A422)</f>
        <v>0</v>
      </c>
      <c r="F422" s="8">
        <f>10^(Settings!$B$1+Settings!$B$2*E422+Settings!$B$3*E422^2)</f>
        <v>0.12732098798529648</v>
      </c>
      <c r="G422" s="9" t="str">
        <f t="shared" si="61"/>
        <v/>
      </c>
      <c r="H422" s="9" t="str">
        <f t="shared" si="67"/>
        <v/>
      </c>
      <c r="I422" s="9" t="str">
        <f t="shared" si="68"/>
        <v/>
      </c>
      <c r="J422" s="10">
        <f t="shared" si="62"/>
        <v>0</v>
      </c>
      <c r="K422" s="58">
        <f t="shared" si="63"/>
        <v>0</v>
      </c>
      <c r="L422" s="11">
        <f>_xlfn.XLOOKUP(K422,Percentiles!A:A,Percentiles!C:C,-999,0)</f>
        <v>-999</v>
      </c>
      <c r="M422" s="11">
        <f>_xlfn.XLOOKUP(K422,Percentiles!A:A,Percentiles!D:D,999,0)</f>
        <v>999</v>
      </c>
      <c r="N422" s="11">
        <f t="shared" si="64"/>
        <v>0</v>
      </c>
      <c r="O422" s="11">
        <f t="shared" si="65"/>
        <v>0</v>
      </c>
      <c r="P422" s="11">
        <f t="shared" si="66"/>
        <v>0</v>
      </c>
    </row>
    <row r="423" spans="1:16" x14ac:dyDescent="0.25">
      <c r="A423" s="38"/>
      <c r="B423" s="39"/>
      <c r="C423" s="7">
        <f t="shared" si="60"/>
        <v>0</v>
      </c>
      <c r="D423" s="8">
        <f t="shared" si="69"/>
        <v>0</v>
      </c>
      <c r="E423" s="8">
        <f>IF(A423&gt;Settings!$B$4,Settings!$B$4,A423)</f>
        <v>0</v>
      </c>
      <c r="F423" s="8">
        <f>10^(Settings!$B$1+Settings!$B$2*E423+Settings!$B$3*E423^2)</f>
        <v>0.12732098798529648</v>
      </c>
      <c r="G423" s="9" t="str">
        <f t="shared" si="61"/>
        <v/>
      </c>
      <c r="H423" s="9" t="str">
        <f t="shared" si="67"/>
        <v/>
      </c>
      <c r="I423" s="9" t="str">
        <f t="shared" si="68"/>
        <v/>
      </c>
      <c r="J423" s="10">
        <f t="shared" si="62"/>
        <v>0</v>
      </c>
      <c r="K423" s="58">
        <f t="shared" si="63"/>
        <v>0</v>
      </c>
      <c r="L423" s="11">
        <f>_xlfn.XLOOKUP(K423,Percentiles!A:A,Percentiles!C:C,-999,0)</f>
        <v>-999</v>
      </c>
      <c r="M423" s="11">
        <f>_xlfn.XLOOKUP(K423,Percentiles!A:A,Percentiles!D:D,999,0)</f>
        <v>999</v>
      </c>
      <c r="N423" s="11">
        <f t="shared" si="64"/>
        <v>0</v>
      </c>
      <c r="O423" s="11">
        <f t="shared" si="65"/>
        <v>0</v>
      </c>
      <c r="P423" s="11">
        <f t="shared" si="66"/>
        <v>0</v>
      </c>
    </row>
    <row r="424" spans="1:16" x14ac:dyDescent="0.25">
      <c r="A424" s="38"/>
      <c r="B424" s="39"/>
      <c r="C424" s="7">
        <f t="shared" si="60"/>
        <v>0</v>
      </c>
      <c r="D424" s="8">
        <f t="shared" si="69"/>
        <v>0</v>
      </c>
      <c r="E424" s="8">
        <f>IF(A424&gt;Settings!$B$4,Settings!$B$4,A424)</f>
        <v>0</v>
      </c>
      <c r="F424" s="8">
        <f>10^(Settings!$B$1+Settings!$B$2*E424+Settings!$B$3*E424^2)</f>
        <v>0.12732098798529648</v>
      </c>
      <c r="G424" s="9" t="str">
        <f t="shared" si="61"/>
        <v/>
      </c>
      <c r="H424" s="9" t="str">
        <f t="shared" si="67"/>
        <v/>
      </c>
      <c r="I424" s="9" t="str">
        <f t="shared" si="68"/>
        <v/>
      </c>
      <c r="J424" s="10">
        <f t="shared" si="62"/>
        <v>0</v>
      </c>
      <c r="K424" s="58">
        <f t="shared" si="63"/>
        <v>0</v>
      </c>
      <c r="L424" s="11">
        <f>_xlfn.XLOOKUP(K424,Percentiles!A:A,Percentiles!C:C,-999,0)</f>
        <v>-999</v>
      </c>
      <c r="M424" s="11">
        <f>_xlfn.XLOOKUP(K424,Percentiles!A:A,Percentiles!D:D,999,0)</f>
        <v>999</v>
      </c>
      <c r="N424" s="11">
        <f t="shared" si="64"/>
        <v>0</v>
      </c>
      <c r="O424" s="11">
        <f t="shared" si="65"/>
        <v>0</v>
      </c>
      <c r="P424" s="11">
        <f t="shared" si="66"/>
        <v>0</v>
      </c>
    </row>
    <row r="425" spans="1:16" x14ac:dyDescent="0.25">
      <c r="A425" s="38"/>
      <c r="B425" s="39"/>
      <c r="C425" s="7">
        <f t="shared" si="60"/>
        <v>0</v>
      </c>
      <c r="D425" s="8">
        <f t="shared" si="69"/>
        <v>0</v>
      </c>
      <c r="E425" s="8">
        <f>IF(A425&gt;Settings!$B$4,Settings!$B$4,A425)</f>
        <v>0</v>
      </c>
      <c r="F425" s="8">
        <f>10^(Settings!$B$1+Settings!$B$2*E425+Settings!$B$3*E425^2)</f>
        <v>0.12732098798529648</v>
      </c>
      <c r="G425" s="9" t="str">
        <f t="shared" si="61"/>
        <v/>
      </c>
      <c r="H425" s="9" t="str">
        <f t="shared" si="67"/>
        <v/>
      </c>
      <c r="I425" s="9" t="str">
        <f t="shared" si="68"/>
        <v/>
      </c>
      <c r="J425" s="10">
        <f t="shared" si="62"/>
        <v>0</v>
      </c>
      <c r="K425" s="58">
        <f t="shared" si="63"/>
        <v>0</v>
      </c>
      <c r="L425" s="11">
        <f>_xlfn.XLOOKUP(K425,Percentiles!A:A,Percentiles!C:C,-999,0)</f>
        <v>-999</v>
      </c>
      <c r="M425" s="11">
        <f>_xlfn.XLOOKUP(K425,Percentiles!A:A,Percentiles!D:D,999,0)</f>
        <v>999</v>
      </c>
      <c r="N425" s="11">
        <f t="shared" si="64"/>
        <v>0</v>
      </c>
      <c r="O425" s="11">
        <f t="shared" si="65"/>
        <v>0</v>
      </c>
      <c r="P425" s="11">
        <f t="shared" si="66"/>
        <v>0</v>
      </c>
    </row>
    <row r="426" spans="1:16" x14ac:dyDescent="0.25">
      <c r="A426" s="38"/>
      <c r="B426" s="39"/>
      <c r="C426" s="7">
        <f t="shared" si="60"/>
        <v>0</v>
      </c>
      <c r="D426" s="8">
        <f t="shared" si="69"/>
        <v>0</v>
      </c>
      <c r="E426" s="8">
        <f>IF(A426&gt;Settings!$B$4,Settings!$B$4,A426)</f>
        <v>0</v>
      </c>
      <c r="F426" s="8">
        <f>10^(Settings!$B$1+Settings!$B$2*E426+Settings!$B$3*E426^2)</f>
        <v>0.12732098798529648</v>
      </c>
      <c r="G426" s="9" t="str">
        <f t="shared" si="61"/>
        <v/>
      </c>
      <c r="H426" s="9" t="str">
        <f t="shared" si="67"/>
        <v/>
      </c>
      <c r="I426" s="9" t="str">
        <f t="shared" si="68"/>
        <v/>
      </c>
      <c r="J426" s="10">
        <f t="shared" si="62"/>
        <v>0</v>
      </c>
      <c r="K426" s="58">
        <f t="shared" si="63"/>
        <v>0</v>
      </c>
      <c r="L426" s="11">
        <f>_xlfn.XLOOKUP(K426,Percentiles!A:A,Percentiles!C:C,-999,0)</f>
        <v>-999</v>
      </c>
      <c r="M426" s="11">
        <f>_xlfn.XLOOKUP(K426,Percentiles!A:A,Percentiles!D:D,999,0)</f>
        <v>999</v>
      </c>
      <c r="N426" s="11">
        <f t="shared" si="64"/>
        <v>0</v>
      </c>
      <c r="O426" s="11">
        <f t="shared" si="65"/>
        <v>0</v>
      </c>
      <c r="P426" s="11">
        <f t="shared" si="66"/>
        <v>0</v>
      </c>
    </row>
    <row r="427" spans="1:16" x14ac:dyDescent="0.25">
      <c r="A427" s="38"/>
      <c r="B427" s="39"/>
      <c r="C427" s="7">
        <f t="shared" si="60"/>
        <v>0</v>
      </c>
      <c r="D427" s="8">
        <f t="shared" si="69"/>
        <v>0</v>
      </c>
      <c r="E427" s="8">
        <f>IF(A427&gt;Settings!$B$4,Settings!$B$4,A427)</f>
        <v>0</v>
      </c>
      <c r="F427" s="8">
        <f>10^(Settings!$B$1+Settings!$B$2*E427+Settings!$B$3*E427^2)</f>
        <v>0.12732098798529648</v>
      </c>
      <c r="G427" s="9" t="str">
        <f t="shared" si="61"/>
        <v/>
      </c>
      <c r="H427" s="9" t="str">
        <f t="shared" si="67"/>
        <v/>
      </c>
      <c r="I427" s="9" t="str">
        <f t="shared" si="68"/>
        <v/>
      </c>
      <c r="J427" s="10">
        <f t="shared" si="62"/>
        <v>0</v>
      </c>
      <c r="K427" s="58">
        <f t="shared" si="63"/>
        <v>0</v>
      </c>
      <c r="L427" s="11">
        <f>_xlfn.XLOOKUP(K427,Percentiles!A:A,Percentiles!C:C,-999,0)</f>
        <v>-999</v>
      </c>
      <c r="M427" s="11">
        <f>_xlfn.XLOOKUP(K427,Percentiles!A:A,Percentiles!D:D,999,0)</f>
        <v>999</v>
      </c>
      <c r="N427" s="11">
        <f t="shared" si="64"/>
        <v>0</v>
      </c>
      <c r="O427" s="11">
        <f t="shared" si="65"/>
        <v>0</v>
      </c>
      <c r="P427" s="11">
        <f t="shared" si="66"/>
        <v>0</v>
      </c>
    </row>
    <row r="428" spans="1:16" x14ac:dyDescent="0.25">
      <c r="A428" s="38"/>
      <c r="B428" s="39"/>
      <c r="C428" s="7">
        <f t="shared" si="60"/>
        <v>0</v>
      </c>
      <c r="D428" s="8">
        <f t="shared" si="69"/>
        <v>0</v>
      </c>
      <c r="E428" s="8">
        <f>IF(A428&gt;Settings!$B$4,Settings!$B$4,A428)</f>
        <v>0</v>
      </c>
      <c r="F428" s="8">
        <f>10^(Settings!$B$1+Settings!$B$2*E428+Settings!$B$3*E428^2)</f>
        <v>0.12732098798529648</v>
      </c>
      <c r="G428" s="9" t="str">
        <f t="shared" si="61"/>
        <v/>
      </c>
      <c r="H428" s="9" t="str">
        <f t="shared" si="67"/>
        <v/>
      </c>
      <c r="I428" s="9" t="str">
        <f t="shared" si="68"/>
        <v/>
      </c>
      <c r="J428" s="10">
        <f t="shared" si="62"/>
        <v>0</v>
      </c>
      <c r="K428" s="58">
        <f t="shared" si="63"/>
        <v>0</v>
      </c>
      <c r="L428" s="11">
        <f>_xlfn.XLOOKUP(K428,Percentiles!A:A,Percentiles!C:C,-999,0)</f>
        <v>-999</v>
      </c>
      <c r="M428" s="11">
        <f>_xlfn.XLOOKUP(K428,Percentiles!A:A,Percentiles!D:D,999,0)</f>
        <v>999</v>
      </c>
      <c r="N428" s="11">
        <f t="shared" si="64"/>
        <v>0</v>
      </c>
      <c r="O428" s="11">
        <f t="shared" si="65"/>
        <v>0</v>
      </c>
      <c r="P428" s="11">
        <f t="shared" si="66"/>
        <v>0</v>
      </c>
    </row>
    <row r="429" spans="1:16" x14ac:dyDescent="0.25">
      <c r="A429" s="38"/>
      <c r="B429" s="39"/>
      <c r="C429" s="7">
        <f t="shared" si="60"/>
        <v>0</v>
      </c>
      <c r="D429" s="8">
        <f t="shared" si="69"/>
        <v>0</v>
      </c>
      <c r="E429" s="8">
        <f>IF(A429&gt;Settings!$B$4,Settings!$B$4,A429)</f>
        <v>0</v>
      </c>
      <c r="F429" s="8">
        <f>10^(Settings!$B$1+Settings!$B$2*E429+Settings!$B$3*E429^2)</f>
        <v>0.12732098798529648</v>
      </c>
      <c r="G429" s="9" t="str">
        <f t="shared" si="61"/>
        <v/>
      </c>
      <c r="H429" s="9" t="str">
        <f t="shared" si="67"/>
        <v/>
      </c>
      <c r="I429" s="9" t="str">
        <f t="shared" si="68"/>
        <v/>
      </c>
      <c r="J429" s="10">
        <f t="shared" si="62"/>
        <v>0</v>
      </c>
      <c r="K429" s="58">
        <f t="shared" si="63"/>
        <v>0</v>
      </c>
      <c r="L429" s="11">
        <f>_xlfn.XLOOKUP(K429,Percentiles!A:A,Percentiles!C:C,-999,0)</f>
        <v>-999</v>
      </c>
      <c r="M429" s="11">
        <f>_xlfn.XLOOKUP(K429,Percentiles!A:A,Percentiles!D:D,999,0)</f>
        <v>999</v>
      </c>
      <c r="N429" s="11">
        <f t="shared" si="64"/>
        <v>0</v>
      </c>
      <c r="O429" s="11">
        <f t="shared" si="65"/>
        <v>0</v>
      </c>
      <c r="P429" s="11">
        <f t="shared" si="66"/>
        <v>0</v>
      </c>
    </row>
    <row r="430" spans="1:16" x14ac:dyDescent="0.25">
      <c r="A430" s="38"/>
      <c r="B430" s="39"/>
      <c r="C430" s="7">
        <f t="shared" si="60"/>
        <v>0</v>
      </c>
      <c r="D430" s="8">
        <f t="shared" si="69"/>
        <v>0</v>
      </c>
      <c r="E430" s="8">
        <f>IF(A430&gt;Settings!$B$4,Settings!$B$4,A430)</f>
        <v>0</v>
      </c>
      <c r="F430" s="8">
        <f>10^(Settings!$B$1+Settings!$B$2*E430+Settings!$B$3*E430^2)</f>
        <v>0.12732098798529648</v>
      </c>
      <c r="G430" s="9" t="str">
        <f t="shared" si="61"/>
        <v/>
      </c>
      <c r="H430" s="9" t="str">
        <f t="shared" si="67"/>
        <v/>
      </c>
      <c r="I430" s="9" t="str">
        <f t="shared" si="68"/>
        <v/>
      </c>
      <c r="J430" s="10">
        <f t="shared" si="62"/>
        <v>0</v>
      </c>
      <c r="K430" s="58">
        <f t="shared" si="63"/>
        <v>0</v>
      </c>
      <c r="L430" s="11">
        <f>_xlfn.XLOOKUP(K430,Percentiles!A:A,Percentiles!C:C,-999,0)</f>
        <v>-999</v>
      </c>
      <c r="M430" s="11">
        <f>_xlfn.XLOOKUP(K430,Percentiles!A:A,Percentiles!D:D,999,0)</f>
        <v>999</v>
      </c>
      <c r="N430" s="11">
        <f t="shared" si="64"/>
        <v>0</v>
      </c>
      <c r="O430" s="11">
        <f t="shared" si="65"/>
        <v>0</v>
      </c>
      <c r="P430" s="11">
        <f t="shared" si="66"/>
        <v>0</v>
      </c>
    </row>
    <row r="431" spans="1:16" x14ac:dyDescent="0.25">
      <c r="A431" s="38"/>
      <c r="B431" s="39"/>
      <c r="C431" s="7">
        <f t="shared" si="60"/>
        <v>0</v>
      </c>
      <c r="D431" s="8">
        <f t="shared" si="69"/>
        <v>0</v>
      </c>
      <c r="E431" s="8">
        <f>IF(A431&gt;Settings!$B$4,Settings!$B$4,A431)</f>
        <v>0</v>
      </c>
      <c r="F431" s="8">
        <f>10^(Settings!$B$1+Settings!$B$2*E431+Settings!$B$3*E431^2)</f>
        <v>0.12732098798529648</v>
      </c>
      <c r="G431" s="9" t="str">
        <f t="shared" si="61"/>
        <v/>
      </c>
      <c r="H431" s="9" t="str">
        <f t="shared" si="67"/>
        <v/>
      </c>
      <c r="I431" s="9" t="str">
        <f t="shared" si="68"/>
        <v/>
      </c>
      <c r="J431" s="10">
        <f t="shared" si="62"/>
        <v>0</v>
      </c>
      <c r="K431" s="58">
        <f t="shared" si="63"/>
        <v>0</v>
      </c>
      <c r="L431" s="11">
        <f>_xlfn.XLOOKUP(K431,Percentiles!A:A,Percentiles!C:C,-999,0)</f>
        <v>-999</v>
      </c>
      <c r="M431" s="11">
        <f>_xlfn.XLOOKUP(K431,Percentiles!A:A,Percentiles!D:D,999,0)</f>
        <v>999</v>
      </c>
      <c r="N431" s="11">
        <f t="shared" si="64"/>
        <v>0</v>
      </c>
      <c r="O431" s="11">
        <f t="shared" si="65"/>
        <v>0</v>
      </c>
      <c r="P431" s="11">
        <f t="shared" si="66"/>
        <v>0</v>
      </c>
    </row>
    <row r="432" spans="1:16" x14ac:dyDescent="0.25">
      <c r="A432" s="38"/>
      <c r="B432" s="39"/>
      <c r="C432" s="7">
        <f t="shared" si="60"/>
        <v>0</v>
      </c>
      <c r="D432" s="8">
        <f t="shared" si="69"/>
        <v>0</v>
      </c>
      <c r="E432" s="8">
        <f>IF(A432&gt;Settings!$B$4,Settings!$B$4,A432)</f>
        <v>0</v>
      </c>
      <c r="F432" s="8">
        <f>10^(Settings!$B$1+Settings!$B$2*E432+Settings!$B$3*E432^2)</f>
        <v>0.12732098798529648</v>
      </c>
      <c r="G432" s="9" t="str">
        <f t="shared" si="61"/>
        <v/>
      </c>
      <c r="H432" s="9" t="str">
        <f t="shared" si="67"/>
        <v/>
      </c>
      <c r="I432" s="9" t="str">
        <f t="shared" si="68"/>
        <v/>
      </c>
      <c r="J432" s="10">
        <f t="shared" si="62"/>
        <v>0</v>
      </c>
      <c r="K432" s="58">
        <f t="shared" si="63"/>
        <v>0</v>
      </c>
      <c r="L432" s="11">
        <f>_xlfn.XLOOKUP(K432,Percentiles!A:A,Percentiles!C:C,-999,0)</f>
        <v>-999</v>
      </c>
      <c r="M432" s="11">
        <f>_xlfn.XLOOKUP(K432,Percentiles!A:A,Percentiles!D:D,999,0)</f>
        <v>999</v>
      </c>
      <c r="N432" s="11">
        <f t="shared" si="64"/>
        <v>0</v>
      </c>
      <c r="O432" s="11">
        <f t="shared" si="65"/>
        <v>0</v>
      </c>
      <c r="P432" s="11">
        <f t="shared" si="66"/>
        <v>0</v>
      </c>
    </row>
    <row r="433" spans="1:16" x14ac:dyDescent="0.25">
      <c r="A433" s="38"/>
      <c r="B433" s="39"/>
      <c r="C433" s="7">
        <f t="shared" si="60"/>
        <v>0</v>
      </c>
      <c r="D433" s="8">
        <f t="shared" si="69"/>
        <v>0</v>
      </c>
      <c r="E433" s="8">
        <f>IF(A433&gt;Settings!$B$4,Settings!$B$4,A433)</f>
        <v>0</v>
      </c>
      <c r="F433" s="8">
        <f>10^(Settings!$B$1+Settings!$B$2*E433+Settings!$B$3*E433^2)</f>
        <v>0.12732098798529648</v>
      </c>
      <c r="G433" s="9" t="str">
        <f t="shared" si="61"/>
        <v/>
      </c>
      <c r="H433" s="9" t="str">
        <f t="shared" si="67"/>
        <v/>
      </c>
      <c r="I433" s="9" t="str">
        <f t="shared" si="68"/>
        <v/>
      </c>
      <c r="J433" s="10">
        <f t="shared" si="62"/>
        <v>0</v>
      </c>
      <c r="K433" s="58">
        <f t="shared" si="63"/>
        <v>0</v>
      </c>
      <c r="L433" s="11">
        <f>_xlfn.XLOOKUP(K433,Percentiles!A:A,Percentiles!C:C,-999,0)</f>
        <v>-999</v>
      </c>
      <c r="M433" s="11">
        <f>_xlfn.XLOOKUP(K433,Percentiles!A:A,Percentiles!D:D,999,0)</f>
        <v>999</v>
      </c>
      <c r="N433" s="11">
        <f t="shared" si="64"/>
        <v>0</v>
      </c>
      <c r="O433" s="11">
        <f t="shared" si="65"/>
        <v>0</v>
      </c>
      <c r="P433" s="11">
        <f t="shared" si="66"/>
        <v>0</v>
      </c>
    </row>
    <row r="434" spans="1:16" x14ac:dyDescent="0.25">
      <c r="A434" s="38"/>
      <c r="B434" s="39"/>
      <c r="C434" s="7">
        <f t="shared" si="60"/>
        <v>0</v>
      </c>
      <c r="D434" s="8">
        <f t="shared" si="69"/>
        <v>0</v>
      </c>
      <c r="E434" s="8">
        <f>IF(A434&gt;Settings!$B$4,Settings!$B$4,A434)</f>
        <v>0</v>
      </c>
      <c r="F434" s="8">
        <f>10^(Settings!$B$1+Settings!$B$2*E434+Settings!$B$3*E434^2)</f>
        <v>0.12732098798529648</v>
      </c>
      <c r="G434" s="9" t="str">
        <f t="shared" si="61"/>
        <v/>
      </c>
      <c r="H434" s="9" t="str">
        <f t="shared" si="67"/>
        <v/>
      </c>
      <c r="I434" s="9" t="str">
        <f t="shared" si="68"/>
        <v/>
      </c>
      <c r="J434" s="10">
        <f t="shared" si="62"/>
        <v>0</v>
      </c>
      <c r="K434" s="58">
        <f t="shared" si="63"/>
        <v>0</v>
      </c>
      <c r="L434" s="11">
        <f>_xlfn.XLOOKUP(K434,Percentiles!A:A,Percentiles!C:C,-999,0)</f>
        <v>-999</v>
      </c>
      <c r="M434" s="11">
        <f>_xlfn.XLOOKUP(K434,Percentiles!A:A,Percentiles!D:D,999,0)</f>
        <v>999</v>
      </c>
      <c r="N434" s="11">
        <f t="shared" si="64"/>
        <v>0</v>
      </c>
      <c r="O434" s="11">
        <f t="shared" si="65"/>
        <v>0</v>
      </c>
      <c r="P434" s="11">
        <f t="shared" si="66"/>
        <v>0</v>
      </c>
    </row>
    <row r="435" spans="1:16" x14ac:dyDescent="0.25">
      <c r="A435" s="38"/>
      <c r="B435" s="39"/>
      <c r="C435" s="7">
        <f t="shared" si="60"/>
        <v>0</v>
      </c>
      <c r="D435" s="8">
        <f t="shared" si="69"/>
        <v>0</v>
      </c>
      <c r="E435" s="8">
        <f>IF(A435&gt;Settings!$B$4,Settings!$B$4,A435)</f>
        <v>0</v>
      </c>
      <c r="F435" s="8">
        <f>10^(Settings!$B$1+Settings!$B$2*E435+Settings!$B$3*E435^2)</f>
        <v>0.12732098798529648</v>
      </c>
      <c r="G435" s="9" t="str">
        <f t="shared" si="61"/>
        <v/>
      </c>
      <c r="H435" s="9" t="str">
        <f t="shared" si="67"/>
        <v/>
      </c>
      <c r="I435" s="9" t="str">
        <f t="shared" si="68"/>
        <v/>
      </c>
      <c r="J435" s="10">
        <f t="shared" si="62"/>
        <v>0</v>
      </c>
      <c r="K435" s="58">
        <f t="shared" si="63"/>
        <v>0</v>
      </c>
      <c r="L435" s="11">
        <f>_xlfn.XLOOKUP(K435,Percentiles!A:A,Percentiles!C:C,-999,0)</f>
        <v>-999</v>
      </c>
      <c r="M435" s="11">
        <f>_xlfn.XLOOKUP(K435,Percentiles!A:A,Percentiles!D:D,999,0)</f>
        <v>999</v>
      </c>
      <c r="N435" s="11">
        <f t="shared" si="64"/>
        <v>0</v>
      </c>
      <c r="O435" s="11">
        <f t="shared" si="65"/>
        <v>0</v>
      </c>
      <c r="P435" s="11">
        <f t="shared" si="66"/>
        <v>0</v>
      </c>
    </row>
    <row r="436" spans="1:16" x14ac:dyDescent="0.25">
      <c r="A436" s="38"/>
      <c r="B436" s="39"/>
      <c r="C436" s="7">
        <f t="shared" si="60"/>
        <v>0</v>
      </c>
      <c r="D436" s="8">
        <f t="shared" si="69"/>
        <v>0</v>
      </c>
      <c r="E436" s="8">
        <f>IF(A436&gt;Settings!$B$4,Settings!$B$4,A436)</f>
        <v>0</v>
      </c>
      <c r="F436" s="8">
        <f>10^(Settings!$B$1+Settings!$B$2*E436+Settings!$B$3*E436^2)</f>
        <v>0.12732098798529648</v>
      </c>
      <c r="G436" s="9" t="str">
        <f t="shared" si="61"/>
        <v/>
      </c>
      <c r="H436" s="9" t="str">
        <f t="shared" si="67"/>
        <v/>
      </c>
      <c r="I436" s="9" t="str">
        <f t="shared" si="68"/>
        <v/>
      </c>
      <c r="J436" s="10">
        <f t="shared" si="62"/>
        <v>0</v>
      </c>
      <c r="K436" s="58">
        <f t="shared" si="63"/>
        <v>0</v>
      </c>
      <c r="L436" s="11">
        <f>_xlfn.XLOOKUP(K436,Percentiles!A:A,Percentiles!C:C,-999,0)</f>
        <v>-999</v>
      </c>
      <c r="M436" s="11">
        <f>_xlfn.XLOOKUP(K436,Percentiles!A:A,Percentiles!D:D,999,0)</f>
        <v>999</v>
      </c>
      <c r="N436" s="11">
        <f t="shared" si="64"/>
        <v>0</v>
      </c>
      <c r="O436" s="11">
        <f t="shared" si="65"/>
        <v>0</v>
      </c>
      <c r="P436" s="11">
        <f t="shared" si="66"/>
        <v>0</v>
      </c>
    </row>
    <row r="437" spans="1:16" x14ac:dyDescent="0.25">
      <c r="A437" s="38"/>
      <c r="B437" s="39"/>
      <c r="C437" s="7">
        <f t="shared" si="60"/>
        <v>0</v>
      </c>
      <c r="D437" s="8">
        <f t="shared" si="69"/>
        <v>0</v>
      </c>
      <c r="E437" s="8">
        <f>IF(A437&gt;Settings!$B$4,Settings!$B$4,A437)</f>
        <v>0</v>
      </c>
      <c r="F437" s="8">
        <f>10^(Settings!$B$1+Settings!$B$2*E437+Settings!$B$3*E437^2)</f>
        <v>0.12732098798529648</v>
      </c>
      <c r="G437" s="9" t="str">
        <f t="shared" si="61"/>
        <v/>
      </c>
      <c r="H437" s="9" t="str">
        <f t="shared" si="67"/>
        <v/>
      </c>
      <c r="I437" s="9" t="str">
        <f t="shared" si="68"/>
        <v/>
      </c>
      <c r="J437" s="10">
        <f t="shared" si="62"/>
        <v>0</v>
      </c>
      <c r="K437" s="58">
        <f t="shared" si="63"/>
        <v>0</v>
      </c>
      <c r="L437" s="11">
        <f>_xlfn.XLOOKUP(K437,Percentiles!A:A,Percentiles!C:C,-999,0)</f>
        <v>-999</v>
      </c>
      <c r="M437" s="11">
        <f>_xlfn.XLOOKUP(K437,Percentiles!A:A,Percentiles!D:D,999,0)</f>
        <v>999</v>
      </c>
      <c r="N437" s="11">
        <f t="shared" si="64"/>
        <v>0</v>
      </c>
      <c r="O437" s="11">
        <f t="shared" si="65"/>
        <v>0</v>
      </c>
      <c r="P437" s="11">
        <f t="shared" si="66"/>
        <v>0</v>
      </c>
    </row>
    <row r="438" spans="1:16" x14ac:dyDescent="0.25">
      <c r="A438" s="38"/>
      <c r="B438" s="39"/>
      <c r="C438" s="7">
        <f t="shared" si="60"/>
        <v>0</v>
      </c>
      <c r="D438" s="8">
        <f t="shared" si="69"/>
        <v>0</v>
      </c>
      <c r="E438" s="8">
        <f>IF(A438&gt;Settings!$B$4,Settings!$B$4,A438)</f>
        <v>0</v>
      </c>
      <c r="F438" s="8">
        <f>10^(Settings!$B$1+Settings!$B$2*E438+Settings!$B$3*E438^2)</f>
        <v>0.12732098798529648</v>
      </c>
      <c r="G438" s="9" t="str">
        <f t="shared" si="61"/>
        <v/>
      </c>
      <c r="H438" s="9" t="str">
        <f t="shared" si="67"/>
        <v/>
      </c>
      <c r="I438" s="9" t="str">
        <f t="shared" si="68"/>
        <v/>
      </c>
      <c r="J438" s="10">
        <f t="shared" si="62"/>
        <v>0</v>
      </c>
      <c r="K438" s="58">
        <f t="shared" si="63"/>
        <v>0</v>
      </c>
      <c r="L438" s="11">
        <f>_xlfn.XLOOKUP(K438,Percentiles!A:A,Percentiles!C:C,-999,0)</f>
        <v>-999</v>
      </c>
      <c r="M438" s="11">
        <f>_xlfn.XLOOKUP(K438,Percentiles!A:A,Percentiles!D:D,999,0)</f>
        <v>999</v>
      </c>
      <c r="N438" s="11">
        <f t="shared" si="64"/>
        <v>0</v>
      </c>
      <c r="O438" s="11">
        <f t="shared" si="65"/>
        <v>0</v>
      </c>
      <c r="P438" s="11">
        <f t="shared" si="66"/>
        <v>0</v>
      </c>
    </row>
    <row r="439" spans="1:16" x14ac:dyDescent="0.25">
      <c r="A439" s="38"/>
      <c r="B439" s="39"/>
      <c r="C439" s="7">
        <f t="shared" si="60"/>
        <v>0</v>
      </c>
      <c r="D439" s="8">
        <f t="shared" si="69"/>
        <v>0</v>
      </c>
      <c r="E439" s="8">
        <f>IF(A439&gt;Settings!$B$4,Settings!$B$4,A439)</f>
        <v>0</v>
      </c>
      <c r="F439" s="8">
        <f>10^(Settings!$B$1+Settings!$B$2*E439+Settings!$B$3*E439^2)</f>
        <v>0.12732098798529648</v>
      </c>
      <c r="G439" s="9" t="str">
        <f t="shared" si="61"/>
        <v/>
      </c>
      <c r="H439" s="9" t="str">
        <f t="shared" si="67"/>
        <v/>
      </c>
      <c r="I439" s="9" t="str">
        <f t="shared" si="68"/>
        <v/>
      </c>
      <c r="J439" s="10">
        <f t="shared" si="62"/>
        <v>0</v>
      </c>
      <c r="K439" s="58">
        <f t="shared" si="63"/>
        <v>0</v>
      </c>
      <c r="L439" s="11">
        <f>_xlfn.XLOOKUP(K439,Percentiles!A:A,Percentiles!C:C,-999,0)</f>
        <v>-999</v>
      </c>
      <c r="M439" s="11">
        <f>_xlfn.XLOOKUP(K439,Percentiles!A:A,Percentiles!D:D,999,0)</f>
        <v>999</v>
      </c>
      <c r="N439" s="11">
        <f t="shared" si="64"/>
        <v>0</v>
      </c>
      <c r="O439" s="11">
        <f t="shared" si="65"/>
        <v>0</v>
      </c>
      <c r="P439" s="11">
        <f t="shared" si="66"/>
        <v>0</v>
      </c>
    </row>
    <row r="440" spans="1:16" x14ac:dyDescent="0.25">
      <c r="A440" s="38"/>
      <c r="B440" s="39"/>
      <c r="C440" s="7">
        <f t="shared" si="60"/>
        <v>0</v>
      </c>
      <c r="D440" s="8">
        <f t="shared" si="69"/>
        <v>0</v>
      </c>
      <c r="E440" s="8">
        <f>IF(A440&gt;Settings!$B$4,Settings!$B$4,A440)</f>
        <v>0</v>
      </c>
      <c r="F440" s="8">
        <f>10^(Settings!$B$1+Settings!$B$2*E440+Settings!$B$3*E440^2)</f>
        <v>0.12732098798529648</v>
      </c>
      <c r="G440" s="9" t="str">
        <f t="shared" si="61"/>
        <v/>
      </c>
      <c r="H440" s="9" t="str">
        <f t="shared" si="67"/>
        <v/>
      </c>
      <c r="I440" s="9" t="str">
        <f t="shared" si="68"/>
        <v/>
      </c>
      <c r="J440" s="10">
        <f t="shared" si="62"/>
        <v>0</v>
      </c>
      <c r="K440" s="58">
        <f t="shared" si="63"/>
        <v>0</v>
      </c>
      <c r="L440" s="11">
        <f>_xlfn.XLOOKUP(K440,Percentiles!A:A,Percentiles!C:C,-999,0)</f>
        <v>-999</v>
      </c>
      <c r="M440" s="11">
        <f>_xlfn.XLOOKUP(K440,Percentiles!A:A,Percentiles!D:D,999,0)</f>
        <v>999</v>
      </c>
      <c r="N440" s="11">
        <f t="shared" si="64"/>
        <v>0</v>
      </c>
      <c r="O440" s="11">
        <f t="shared" si="65"/>
        <v>0</v>
      </c>
      <c r="P440" s="11">
        <f t="shared" si="66"/>
        <v>0</v>
      </c>
    </row>
    <row r="441" spans="1:16" x14ac:dyDescent="0.25">
      <c r="A441" s="38"/>
      <c r="B441" s="39"/>
      <c r="C441" s="7">
        <f t="shared" si="60"/>
        <v>0</v>
      </c>
      <c r="D441" s="8">
        <f t="shared" si="69"/>
        <v>0</v>
      </c>
      <c r="E441" s="8">
        <f>IF(A441&gt;Settings!$B$4,Settings!$B$4,A441)</f>
        <v>0</v>
      </c>
      <c r="F441" s="8">
        <f>10^(Settings!$B$1+Settings!$B$2*E441+Settings!$B$3*E441^2)</f>
        <v>0.12732098798529648</v>
      </c>
      <c r="G441" s="9" t="str">
        <f t="shared" si="61"/>
        <v/>
      </c>
      <c r="H441" s="9" t="str">
        <f t="shared" si="67"/>
        <v/>
      </c>
      <c r="I441" s="9" t="str">
        <f t="shared" si="68"/>
        <v/>
      </c>
      <c r="J441" s="10">
        <f t="shared" si="62"/>
        <v>0</v>
      </c>
      <c r="K441" s="58">
        <f t="shared" si="63"/>
        <v>0</v>
      </c>
      <c r="L441" s="11">
        <f>_xlfn.XLOOKUP(K441,Percentiles!A:A,Percentiles!C:C,-999,0)</f>
        <v>-999</v>
      </c>
      <c r="M441" s="11">
        <f>_xlfn.XLOOKUP(K441,Percentiles!A:A,Percentiles!D:D,999,0)</f>
        <v>999</v>
      </c>
      <c r="N441" s="11">
        <f t="shared" si="64"/>
        <v>0</v>
      </c>
      <c r="O441" s="11">
        <f t="shared" si="65"/>
        <v>0</v>
      </c>
      <c r="P441" s="11">
        <f t="shared" si="66"/>
        <v>0</v>
      </c>
    </row>
    <row r="442" spans="1:16" x14ac:dyDescent="0.25">
      <c r="A442" s="38"/>
      <c r="B442" s="39"/>
      <c r="C442" s="7">
        <f t="shared" si="60"/>
        <v>0</v>
      </c>
      <c r="D442" s="8">
        <f t="shared" si="69"/>
        <v>0</v>
      </c>
      <c r="E442" s="8">
        <f>IF(A442&gt;Settings!$B$4,Settings!$B$4,A442)</f>
        <v>0</v>
      </c>
      <c r="F442" s="8">
        <f>10^(Settings!$B$1+Settings!$B$2*E442+Settings!$B$3*E442^2)</f>
        <v>0.12732098798529648</v>
      </c>
      <c r="G442" s="9" t="str">
        <f t="shared" si="61"/>
        <v/>
      </c>
      <c r="H442" s="9" t="str">
        <f t="shared" si="67"/>
        <v/>
      </c>
      <c r="I442" s="9" t="str">
        <f t="shared" si="68"/>
        <v/>
      </c>
      <c r="J442" s="10">
        <f t="shared" si="62"/>
        <v>0</v>
      </c>
      <c r="K442" s="58">
        <f t="shared" si="63"/>
        <v>0</v>
      </c>
      <c r="L442" s="11">
        <f>_xlfn.XLOOKUP(K442,Percentiles!A:A,Percentiles!C:C,-999,0)</f>
        <v>-999</v>
      </c>
      <c r="M442" s="11">
        <f>_xlfn.XLOOKUP(K442,Percentiles!A:A,Percentiles!D:D,999,0)</f>
        <v>999</v>
      </c>
      <c r="N442" s="11">
        <f t="shared" si="64"/>
        <v>0</v>
      </c>
      <c r="O442" s="11">
        <f t="shared" si="65"/>
        <v>0</v>
      </c>
      <c r="P442" s="11">
        <f t="shared" si="66"/>
        <v>0</v>
      </c>
    </row>
    <row r="443" spans="1:16" x14ac:dyDescent="0.25">
      <c r="A443" s="38"/>
      <c r="B443" s="39"/>
      <c r="C443" s="7">
        <f t="shared" si="60"/>
        <v>0</v>
      </c>
      <c r="D443" s="8">
        <f t="shared" si="69"/>
        <v>0</v>
      </c>
      <c r="E443" s="8">
        <f>IF(A443&gt;Settings!$B$4,Settings!$B$4,A443)</f>
        <v>0</v>
      </c>
      <c r="F443" s="8">
        <f>10^(Settings!$B$1+Settings!$B$2*E443+Settings!$B$3*E443^2)</f>
        <v>0.12732098798529648</v>
      </c>
      <c r="G443" s="9" t="str">
        <f t="shared" si="61"/>
        <v/>
      </c>
      <c r="H443" s="9" t="str">
        <f t="shared" si="67"/>
        <v/>
      </c>
      <c r="I443" s="9" t="str">
        <f t="shared" si="68"/>
        <v/>
      </c>
      <c r="J443" s="10">
        <f t="shared" si="62"/>
        <v>0</v>
      </c>
      <c r="K443" s="58">
        <f t="shared" si="63"/>
        <v>0</v>
      </c>
      <c r="L443" s="11">
        <f>_xlfn.XLOOKUP(K443,Percentiles!A:A,Percentiles!C:C,-999,0)</f>
        <v>-999</v>
      </c>
      <c r="M443" s="11">
        <f>_xlfn.XLOOKUP(K443,Percentiles!A:A,Percentiles!D:D,999,0)</f>
        <v>999</v>
      </c>
      <c r="N443" s="11">
        <f t="shared" si="64"/>
        <v>0</v>
      </c>
      <c r="O443" s="11">
        <f t="shared" si="65"/>
        <v>0</v>
      </c>
      <c r="P443" s="11">
        <f t="shared" si="66"/>
        <v>0</v>
      </c>
    </row>
    <row r="444" spans="1:16" x14ac:dyDescent="0.25">
      <c r="A444" s="38"/>
      <c r="B444" s="39"/>
      <c r="C444" s="7">
        <f t="shared" si="60"/>
        <v>0</v>
      </c>
      <c r="D444" s="8">
        <f t="shared" si="69"/>
        <v>0</v>
      </c>
      <c r="E444" s="8">
        <f>IF(A444&gt;Settings!$B$4,Settings!$B$4,A444)</f>
        <v>0</v>
      </c>
      <c r="F444" s="8">
        <f>10^(Settings!$B$1+Settings!$B$2*E444+Settings!$B$3*E444^2)</f>
        <v>0.12732098798529648</v>
      </c>
      <c r="G444" s="9" t="str">
        <f t="shared" si="61"/>
        <v/>
      </c>
      <c r="H444" s="9" t="str">
        <f t="shared" si="67"/>
        <v/>
      </c>
      <c r="I444" s="9" t="str">
        <f t="shared" si="68"/>
        <v/>
      </c>
      <c r="J444" s="10">
        <f t="shared" si="62"/>
        <v>0</v>
      </c>
      <c r="K444" s="58">
        <f t="shared" si="63"/>
        <v>0</v>
      </c>
      <c r="L444" s="11">
        <f>_xlfn.XLOOKUP(K444,Percentiles!A:A,Percentiles!C:C,-999,0)</f>
        <v>-999</v>
      </c>
      <c r="M444" s="11">
        <f>_xlfn.XLOOKUP(K444,Percentiles!A:A,Percentiles!D:D,999,0)</f>
        <v>999</v>
      </c>
      <c r="N444" s="11">
        <f t="shared" si="64"/>
        <v>0</v>
      </c>
      <c r="O444" s="11">
        <f t="shared" si="65"/>
        <v>0</v>
      </c>
      <c r="P444" s="11">
        <f t="shared" si="66"/>
        <v>0</v>
      </c>
    </row>
    <row r="445" spans="1:16" x14ac:dyDescent="0.25">
      <c r="A445" s="38"/>
      <c r="B445" s="39"/>
      <c r="C445" s="7">
        <f t="shared" si="60"/>
        <v>0</v>
      </c>
      <c r="D445" s="8">
        <f t="shared" si="69"/>
        <v>0</v>
      </c>
      <c r="E445" s="8">
        <f>IF(A445&gt;Settings!$B$4,Settings!$B$4,A445)</f>
        <v>0</v>
      </c>
      <c r="F445" s="8">
        <f>10^(Settings!$B$1+Settings!$B$2*E445+Settings!$B$3*E445^2)</f>
        <v>0.12732098798529648</v>
      </c>
      <c r="G445" s="9" t="str">
        <f t="shared" si="61"/>
        <v/>
      </c>
      <c r="H445" s="9" t="str">
        <f t="shared" si="67"/>
        <v/>
      </c>
      <c r="I445" s="9" t="str">
        <f t="shared" si="68"/>
        <v/>
      </c>
      <c r="J445" s="10">
        <f t="shared" si="62"/>
        <v>0</v>
      </c>
      <c r="K445" s="58">
        <f t="shared" si="63"/>
        <v>0</v>
      </c>
      <c r="L445" s="11">
        <f>_xlfn.XLOOKUP(K445,Percentiles!A:A,Percentiles!C:C,-999,0)</f>
        <v>-999</v>
      </c>
      <c r="M445" s="11">
        <f>_xlfn.XLOOKUP(K445,Percentiles!A:A,Percentiles!D:D,999,0)</f>
        <v>999</v>
      </c>
      <c r="N445" s="11">
        <f t="shared" si="64"/>
        <v>0</v>
      </c>
      <c r="O445" s="11">
        <f t="shared" si="65"/>
        <v>0</v>
      </c>
      <c r="P445" s="11">
        <f t="shared" si="66"/>
        <v>0</v>
      </c>
    </row>
    <row r="446" spans="1:16" x14ac:dyDescent="0.25">
      <c r="A446" s="38"/>
      <c r="B446" s="39"/>
      <c r="C446" s="7">
        <f t="shared" si="60"/>
        <v>0</v>
      </c>
      <c r="D446" s="8">
        <f t="shared" si="69"/>
        <v>0</v>
      </c>
      <c r="E446" s="8">
        <f>IF(A446&gt;Settings!$B$4,Settings!$B$4,A446)</f>
        <v>0</v>
      </c>
      <c r="F446" s="8">
        <f>10^(Settings!$B$1+Settings!$B$2*E446+Settings!$B$3*E446^2)</f>
        <v>0.12732098798529648</v>
      </c>
      <c r="G446" s="9" t="str">
        <f t="shared" si="61"/>
        <v/>
      </c>
      <c r="H446" s="9" t="str">
        <f t="shared" si="67"/>
        <v/>
      </c>
      <c r="I446" s="9" t="str">
        <f t="shared" si="68"/>
        <v/>
      </c>
      <c r="J446" s="10">
        <f t="shared" si="62"/>
        <v>0</v>
      </c>
      <c r="K446" s="58">
        <f t="shared" si="63"/>
        <v>0</v>
      </c>
      <c r="L446" s="11">
        <f>_xlfn.XLOOKUP(K446,Percentiles!A:A,Percentiles!C:C,-999,0)</f>
        <v>-999</v>
      </c>
      <c r="M446" s="11">
        <f>_xlfn.XLOOKUP(K446,Percentiles!A:A,Percentiles!D:D,999,0)</f>
        <v>999</v>
      </c>
      <c r="N446" s="11">
        <f t="shared" si="64"/>
        <v>0</v>
      </c>
      <c r="O446" s="11">
        <f t="shared" si="65"/>
        <v>0</v>
      </c>
      <c r="P446" s="11">
        <f t="shared" si="66"/>
        <v>0</v>
      </c>
    </row>
    <row r="447" spans="1:16" x14ac:dyDescent="0.25">
      <c r="A447" s="38"/>
      <c r="B447" s="39"/>
      <c r="C447" s="7">
        <f t="shared" si="60"/>
        <v>0</v>
      </c>
      <c r="D447" s="8">
        <f t="shared" si="69"/>
        <v>0</v>
      </c>
      <c r="E447" s="8">
        <f>IF(A447&gt;Settings!$B$4,Settings!$B$4,A447)</f>
        <v>0</v>
      </c>
      <c r="F447" s="8">
        <f>10^(Settings!$B$1+Settings!$B$2*E447+Settings!$B$3*E447^2)</f>
        <v>0.12732098798529648</v>
      </c>
      <c r="G447" s="9" t="str">
        <f t="shared" si="61"/>
        <v/>
      </c>
      <c r="H447" s="9" t="str">
        <f t="shared" si="67"/>
        <v/>
      </c>
      <c r="I447" s="9" t="str">
        <f t="shared" si="68"/>
        <v/>
      </c>
      <c r="J447" s="10">
        <f t="shared" si="62"/>
        <v>0</v>
      </c>
      <c r="K447" s="58">
        <f t="shared" si="63"/>
        <v>0</v>
      </c>
      <c r="L447" s="11">
        <f>_xlfn.XLOOKUP(K447,Percentiles!A:A,Percentiles!C:C,-999,0)</f>
        <v>-999</v>
      </c>
      <c r="M447" s="11">
        <f>_xlfn.XLOOKUP(K447,Percentiles!A:A,Percentiles!D:D,999,0)</f>
        <v>999</v>
      </c>
      <c r="N447" s="11">
        <f t="shared" si="64"/>
        <v>0</v>
      </c>
      <c r="O447" s="11">
        <f t="shared" si="65"/>
        <v>0</v>
      </c>
      <c r="P447" s="11">
        <f t="shared" si="66"/>
        <v>0</v>
      </c>
    </row>
    <row r="448" spans="1:16" x14ac:dyDescent="0.25">
      <c r="A448" s="38"/>
      <c r="B448" s="39"/>
      <c r="C448" s="7">
        <f t="shared" si="60"/>
        <v>0</v>
      </c>
      <c r="D448" s="8">
        <f t="shared" si="69"/>
        <v>0</v>
      </c>
      <c r="E448" s="8">
        <f>IF(A448&gt;Settings!$B$4,Settings!$B$4,A448)</f>
        <v>0</v>
      </c>
      <c r="F448" s="8">
        <f>10^(Settings!$B$1+Settings!$B$2*E448+Settings!$B$3*E448^2)</f>
        <v>0.12732098798529648</v>
      </c>
      <c r="G448" s="9" t="str">
        <f t="shared" si="61"/>
        <v/>
      </c>
      <c r="H448" s="9" t="str">
        <f t="shared" si="67"/>
        <v/>
      </c>
      <c r="I448" s="9" t="str">
        <f t="shared" si="68"/>
        <v/>
      </c>
      <c r="J448" s="10">
        <f t="shared" si="62"/>
        <v>0</v>
      </c>
      <c r="K448" s="58">
        <f t="shared" si="63"/>
        <v>0</v>
      </c>
      <c r="L448" s="11">
        <f>_xlfn.XLOOKUP(K448,Percentiles!A:A,Percentiles!C:C,-999,0)</f>
        <v>-999</v>
      </c>
      <c r="M448" s="11">
        <f>_xlfn.XLOOKUP(K448,Percentiles!A:A,Percentiles!D:D,999,0)</f>
        <v>999</v>
      </c>
      <c r="N448" s="11">
        <f t="shared" si="64"/>
        <v>0</v>
      </c>
      <c r="O448" s="11">
        <f t="shared" si="65"/>
        <v>0</v>
      </c>
      <c r="P448" s="11">
        <f t="shared" si="66"/>
        <v>0</v>
      </c>
    </row>
    <row r="449" spans="1:16" x14ac:dyDescent="0.25">
      <c r="A449" s="38"/>
      <c r="B449" s="39"/>
      <c r="C449" s="7">
        <f t="shared" si="60"/>
        <v>0</v>
      </c>
      <c r="D449" s="8">
        <f t="shared" si="69"/>
        <v>0</v>
      </c>
      <c r="E449" s="8">
        <f>IF(A449&gt;Settings!$B$4,Settings!$B$4,A449)</f>
        <v>0</v>
      </c>
      <c r="F449" s="8">
        <f>10^(Settings!$B$1+Settings!$B$2*E449+Settings!$B$3*E449^2)</f>
        <v>0.12732098798529648</v>
      </c>
      <c r="G449" s="9" t="str">
        <f t="shared" si="61"/>
        <v/>
      </c>
      <c r="H449" s="9" t="str">
        <f t="shared" si="67"/>
        <v/>
      </c>
      <c r="I449" s="9" t="str">
        <f t="shared" si="68"/>
        <v/>
      </c>
      <c r="J449" s="10">
        <f t="shared" si="62"/>
        <v>0</v>
      </c>
      <c r="K449" s="58">
        <f t="shared" si="63"/>
        <v>0</v>
      </c>
      <c r="L449" s="11">
        <f>_xlfn.XLOOKUP(K449,Percentiles!A:A,Percentiles!C:C,-999,0)</f>
        <v>-999</v>
      </c>
      <c r="M449" s="11">
        <f>_xlfn.XLOOKUP(K449,Percentiles!A:A,Percentiles!D:D,999,0)</f>
        <v>999</v>
      </c>
      <c r="N449" s="11">
        <f t="shared" si="64"/>
        <v>0</v>
      </c>
      <c r="O449" s="11">
        <f t="shared" si="65"/>
        <v>0</v>
      </c>
      <c r="P449" s="11">
        <f t="shared" si="66"/>
        <v>0</v>
      </c>
    </row>
    <row r="450" spans="1:16" x14ac:dyDescent="0.25">
      <c r="A450" s="38"/>
      <c r="B450" s="39"/>
      <c r="C450" s="7">
        <f t="shared" ref="C450:C513" si="70">IF(B450&gt;4,1,0)</f>
        <v>0</v>
      </c>
      <c r="D450" s="8">
        <f t="shared" si="69"/>
        <v>0</v>
      </c>
      <c r="E450" s="8">
        <f>IF(A450&gt;Settings!$B$4,Settings!$B$4,A450)</f>
        <v>0</v>
      </c>
      <c r="F450" s="8">
        <f>10^(Settings!$B$1+Settings!$B$2*E450+Settings!$B$3*E450^2)</f>
        <v>0.12732098798529648</v>
      </c>
      <c r="G450" s="9" t="str">
        <f t="shared" ref="G450:G513" si="71">IF(D450=1,B450-F450,"")</f>
        <v/>
      </c>
      <c r="H450" s="9" t="str">
        <f t="shared" si="67"/>
        <v/>
      </c>
      <c r="I450" s="9" t="str">
        <f t="shared" si="68"/>
        <v/>
      </c>
      <c r="J450" s="10">
        <f t="shared" ref="J450:J513" si="72">IF(B450&gt;4,4,B450)</f>
        <v>0</v>
      </c>
      <c r="K450" s="58">
        <f t="shared" ref="K450:K513" si="73">ROUND(A450,1)</f>
        <v>0</v>
      </c>
      <c r="L450" s="11">
        <f>_xlfn.XLOOKUP(K450,Percentiles!A:A,Percentiles!C:C,-999,0)</f>
        <v>-999</v>
      </c>
      <c r="M450" s="11">
        <f>_xlfn.XLOOKUP(K450,Percentiles!A:A,Percentiles!D:D,999,0)</f>
        <v>999</v>
      </c>
      <c r="N450" s="11">
        <f t="shared" ref="N450:N513" si="74">IF(B450&lt;L450,1,0)</f>
        <v>0</v>
      </c>
      <c r="O450" s="11">
        <f t="shared" ref="O450:O513" si="75">IF(B450&gt;M450,1,0)</f>
        <v>0</v>
      </c>
      <c r="P450" s="11">
        <f t="shared" ref="P450:P513" si="76">IF(AND(B450&gt;=L450,B450&lt;=M450,L450&gt;0,M450&lt;900),1,0)</f>
        <v>0</v>
      </c>
    </row>
    <row r="451" spans="1:16" x14ac:dyDescent="0.25">
      <c r="A451" s="38"/>
      <c r="B451" s="39"/>
      <c r="C451" s="7">
        <f t="shared" si="70"/>
        <v>0</v>
      </c>
      <c r="D451" s="8">
        <f t="shared" si="69"/>
        <v>0</v>
      </c>
      <c r="E451" s="8">
        <f>IF(A451&gt;Settings!$B$4,Settings!$B$4,A451)</f>
        <v>0</v>
      </c>
      <c r="F451" s="8">
        <f>10^(Settings!$B$1+Settings!$B$2*E451+Settings!$B$3*E451^2)</f>
        <v>0.12732098798529648</v>
      </c>
      <c r="G451" s="9" t="str">
        <f t="shared" si="71"/>
        <v/>
      </c>
      <c r="H451" s="9" t="str">
        <f t="shared" ref="H451:H514" si="77">IF(D451=1,LOG10(B451/F451),"")</f>
        <v/>
      </c>
      <c r="I451" s="9" t="str">
        <f t="shared" ref="I451:I514" si="78">IF(D451=1,ABS(H451-MEDIAN(H:H)),"")</f>
        <v/>
      </c>
      <c r="J451" s="10">
        <f t="shared" si="72"/>
        <v>0</v>
      </c>
      <c r="K451" s="58">
        <f t="shared" si="73"/>
        <v>0</v>
      </c>
      <c r="L451" s="11">
        <f>_xlfn.XLOOKUP(K451,Percentiles!A:A,Percentiles!C:C,-999,0)</f>
        <v>-999</v>
      </c>
      <c r="M451" s="11">
        <f>_xlfn.XLOOKUP(K451,Percentiles!A:A,Percentiles!D:D,999,0)</f>
        <v>999</v>
      </c>
      <c r="N451" s="11">
        <f t="shared" si="74"/>
        <v>0</v>
      </c>
      <c r="O451" s="11">
        <f t="shared" si="75"/>
        <v>0</v>
      </c>
      <c r="P451" s="11">
        <f t="shared" si="76"/>
        <v>0</v>
      </c>
    </row>
    <row r="452" spans="1:16" x14ac:dyDescent="0.25">
      <c r="A452" s="38"/>
      <c r="B452" s="39"/>
      <c r="C452" s="7">
        <f t="shared" si="70"/>
        <v>0</v>
      </c>
      <c r="D452" s="8">
        <f t="shared" si="69"/>
        <v>0</v>
      </c>
      <c r="E452" s="8">
        <f>IF(A452&gt;Settings!$B$4,Settings!$B$4,A452)</f>
        <v>0</v>
      </c>
      <c r="F452" s="8">
        <f>10^(Settings!$B$1+Settings!$B$2*E452+Settings!$B$3*E452^2)</f>
        <v>0.12732098798529648</v>
      </c>
      <c r="G452" s="9" t="str">
        <f t="shared" si="71"/>
        <v/>
      </c>
      <c r="H452" s="9" t="str">
        <f t="shared" si="77"/>
        <v/>
      </c>
      <c r="I452" s="9" t="str">
        <f t="shared" si="78"/>
        <v/>
      </c>
      <c r="J452" s="10">
        <f t="shared" si="72"/>
        <v>0</v>
      </c>
      <c r="K452" s="58">
        <f t="shared" si="73"/>
        <v>0</v>
      </c>
      <c r="L452" s="11">
        <f>_xlfn.XLOOKUP(K452,Percentiles!A:A,Percentiles!C:C,-999,0)</f>
        <v>-999</v>
      </c>
      <c r="M452" s="11">
        <f>_xlfn.XLOOKUP(K452,Percentiles!A:A,Percentiles!D:D,999,0)</f>
        <v>999</v>
      </c>
      <c r="N452" s="11">
        <f t="shared" si="74"/>
        <v>0</v>
      </c>
      <c r="O452" s="11">
        <f t="shared" si="75"/>
        <v>0</v>
      </c>
      <c r="P452" s="11">
        <f t="shared" si="76"/>
        <v>0</v>
      </c>
    </row>
    <row r="453" spans="1:16" x14ac:dyDescent="0.25">
      <c r="A453" s="38"/>
      <c r="B453" s="39"/>
      <c r="C453" s="7">
        <f t="shared" si="70"/>
        <v>0</v>
      </c>
      <c r="D453" s="8">
        <f t="shared" ref="D453:D516" si="79">IF(A453&gt;45,1,0)*IF(A453&lt;=85,1,0)</f>
        <v>0</v>
      </c>
      <c r="E453" s="8">
        <f>IF(A453&gt;Settings!$B$4,Settings!$B$4,A453)</f>
        <v>0</v>
      </c>
      <c r="F453" s="8">
        <f>10^(Settings!$B$1+Settings!$B$2*E453+Settings!$B$3*E453^2)</f>
        <v>0.12732098798529648</v>
      </c>
      <c r="G453" s="9" t="str">
        <f t="shared" si="71"/>
        <v/>
      </c>
      <c r="H453" s="9" t="str">
        <f t="shared" si="77"/>
        <v/>
      </c>
      <c r="I453" s="9" t="str">
        <f t="shared" si="78"/>
        <v/>
      </c>
      <c r="J453" s="10">
        <f t="shared" si="72"/>
        <v>0</v>
      </c>
      <c r="K453" s="58">
        <f t="shared" si="73"/>
        <v>0</v>
      </c>
      <c r="L453" s="11">
        <f>_xlfn.XLOOKUP(K453,Percentiles!A:A,Percentiles!C:C,-999,0)</f>
        <v>-999</v>
      </c>
      <c r="M453" s="11">
        <f>_xlfn.XLOOKUP(K453,Percentiles!A:A,Percentiles!D:D,999,0)</f>
        <v>999</v>
      </c>
      <c r="N453" s="11">
        <f t="shared" si="74"/>
        <v>0</v>
      </c>
      <c r="O453" s="11">
        <f t="shared" si="75"/>
        <v>0</v>
      </c>
      <c r="P453" s="11">
        <f t="shared" si="76"/>
        <v>0</v>
      </c>
    </row>
    <row r="454" spans="1:16" x14ac:dyDescent="0.25">
      <c r="A454" s="38"/>
      <c r="B454" s="39"/>
      <c r="C454" s="7">
        <f t="shared" si="70"/>
        <v>0</v>
      </c>
      <c r="D454" s="8">
        <f t="shared" si="79"/>
        <v>0</v>
      </c>
      <c r="E454" s="8">
        <f>IF(A454&gt;Settings!$B$4,Settings!$B$4,A454)</f>
        <v>0</v>
      </c>
      <c r="F454" s="8">
        <f>10^(Settings!$B$1+Settings!$B$2*E454+Settings!$B$3*E454^2)</f>
        <v>0.12732098798529648</v>
      </c>
      <c r="G454" s="9" t="str">
        <f t="shared" si="71"/>
        <v/>
      </c>
      <c r="H454" s="9" t="str">
        <f t="shared" si="77"/>
        <v/>
      </c>
      <c r="I454" s="9" t="str">
        <f t="shared" si="78"/>
        <v/>
      </c>
      <c r="J454" s="10">
        <f t="shared" si="72"/>
        <v>0</v>
      </c>
      <c r="K454" s="58">
        <f t="shared" si="73"/>
        <v>0</v>
      </c>
      <c r="L454" s="11">
        <f>_xlfn.XLOOKUP(K454,Percentiles!A:A,Percentiles!C:C,-999,0)</f>
        <v>-999</v>
      </c>
      <c r="M454" s="11">
        <f>_xlfn.XLOOKUP(K454,Percentiles!A:A,Percentiles!D:D,999,0)</f>
        <v>999</v>
      </c>
      <c r="N454" s="11">
        <f t="shared" si="74"/>
        <v>0</v>
      </c>
      <c r="O454" s="11">
        <f t="shared" si="75"/>
        <v>0</v>
      </c>
      <c r="P454" s="11">
        <f t="shared" si="76"/>
        <v>0</v>
      </c>
    </row>
    <row r="455" spans="1:16" x14ac:dyDescent="0.25">
      <c r="A455" s="38"/>
      <c r="B455" s="39"/>
      <c r="C455" s="7">
        <f t="shared" si="70"/>
        <v>0</v>
      </c>
      <c r="D455" s="8">
        <f t="shared" si="79"/>
        <v>0</v>
      </c>
      <c r="E455" s="8">
        <f>IF(A455&gt;Settings!$B$4,Settings!$B$4,A455)</f>
        <v>0</v>
      </c>
      <c r="F455" s="8">
        <f>10^(Settings!$B$1+Settings!$B$2*E455+Settings!$B$3*E455^2)</f>
        <v>0.12732098798529648</v>
      </c>
      <c r="G455" s="9" t="str">
        <f t="shared" si="71"/>
        <v/>
      </c>
      <c r="H455" s="9" t="str">
        <f t="shared" si="77"/>
        <v/>
      </c>
      <c r="I455" s="9" t="str">
        <f t="shared" si="78"/>
        <v/>
      </c>
      <c r="J455" s="10">
        <f t="shared" si="72"/>
        <v>0</v>
      </c>
      <c r="K455" s="58">
        <f t="shared" si="73"/>
        <v>0</v>
      </c>
      <c r="L455" s="11">
        <f>_xlfn.XLOOKUP(K455,Percentiles!A:A,Percentiles!C:C,-999,0)</f>
        <v>-999</v>
      </c>
      <c r="M455" s="11">
        <f>_xlfn.XLOOKUP(K455,Percentiles!A:A,Percentiles!D:D,999,0)</f>
        <v>999</v>
      </c>
      <c r="N455" s="11">
        <f t="shared" si="74"/>
        <v>0</v>
      </c>
      <c r="O455" s="11">
        <f t="shared" si="75"/>
        <v>0</v>
      </c>
      <c r="P455" s="11">
        <f t="shared" si="76"/>
        <v>0</v>
      </c>
    </row>
    <row r="456" spans="1:16" x14ac:dyDescent="0.25">
      <c r="A456" s="38"/>
      <c r="B456" s="39"/>
      <c r="C456" s="7">
        <f t="shared" si="70"/>
        <v>0</v>
      </c>
      <c r="D456" s="8">
        <f t="shared" si="79"/>
        <v>0</v>
      </c>
      <c r="E456" s="8">
        <f>IF(A456&gt;Settings!$B$4,Settings!$B$4,A456)</f>
        <v>0</v>
      </c>
      <c r="F456" s="8">
        <f>10^(Settings!$B$1+Settings!$B$2*E456+Settings!$B$3*E456^2)</f>
        <v>0.12732098798529648</v>
      </c>
      <c r="G456" s="9" t="str">
        <f t="shared" si="71"/>
        <v/>
      </c>
      <c r="H456" s="9" t="str">
        <f t="shared" si="77"/>
        <v/>
      </c>
      <c r="I456" s="9" t="str">
        <f t="shared" si="78"/>
        <v/>
      </c>
      <c r="J456" s="10">
        <f t="shared" si="72"/>
        <v>0</v>
      </c>
      <c r="K456" s="58">
        <f t="shared" si="73"/>
        <v>0</v>
      </c>
      <c r="L456" s="11">
        <f>_xlfn.XLOOKUP(K456,Percentiles!A:A,Percentiles!C:C,-999,0)</f>
        <v>-999</v>
      </c>
      <c r="M456" s="11">
        <f>_xlfn.XLOOKUP(K456,Percentiles!A:A,Percentiles!D:D,999,0)</f>
        <v>999</v>
      </c>
      <c r="N456" s="11">
        <f t="shared" si="74"/>
        <v>0</v>
      </c>
      <c r="O456" s="11">
        <f t="shared" si="75"/>
        <v>0</v>
      </c>
      <c r="P456" s="11">
        <f t="shared" si="76"/>
        <v>0</v>
      </c>
    </row>
    <row r="457" spans="1:16" x14ac:dyDescent="0.25">
      <c r="A457" s="38"/>
      <c r="B457" s="39"/>
      <c r="C457" s="7">
        <f t="shared" si="70"/>
        <v>0</v>
      </c>
      <c r="D457" s="8">
        <f t="shared" si="79"/>
        <v>0</v>
      </c>
      <c r="E457" s="8">
        <f>IF(A457&gt;Settings!$B$4,Settings!$B$4,A457)</f>
        <v>0</v>
      </c>
      <c r="F457" s="8">
        <f>10^(Settings!$B$1+Settings!$B$2*E457+Settings!$B$3*E457^2)</f>
        <v>0.12732098798529648</v>
      </c>
      <c r="G457" s="9" t="str">
        <f t="shared" si="71"/>
        <v/>
      </c>
      <c r="H457" s="9" t="str">
        <f t="shared" si="77"/>
        <v/>
      </c>
      <c r="I457" s="9" t="str">
        <f t="shared" si="78"/>
        <v/>
      </c>
      <c r="J457" s="10">
        <f t="shared" si="72"/>
        <v>0</v>
      </c>
      <c r="K457" s="58">
        <f t="shared" si="73"/>
        <v>0</v>
      </c>
      <c r="L457" s="11">
        <f>_xlfn.XLOOKUP(K457,Percentiles!A:A,Percentiles!C:C,-999,0)</f>
        <v>-999</v>
      </c>
      <c r="M457" s="11">
        <f>_xlfn.XLOOKUP(K457,Percentiles!A:A,Percentiles!D:D,999,0)</f>
        <v>999</v>
      </c>
      <c r="N457" s="11">
        <f t="shared" si="74"/>
        <v>0</v>
      </c>
      <c r="O457" s="11">
        <f t="shared" si="75"/>
        <v>0</v>
      </c>
      <c r="P457" s="11">
        <f t="shared" si="76"/>
        <v>0</v>
      </c>
    </row>
    <row r="458" spans="1:16" x14ac:dyDescent="0.25">
      <c r="A458" s="38"/>
      <c r="B458" s="39"/>
      <c r="C458" s="7">
        <f t="shared" si="70"/>
        <v>0</v>
      </c>
      <c r="D458" s="8">
        <f t="shared" si="79"/>
        <v>0</v>
      </c>
      <c r="E458" s="8">
        <f>IF(A458&gt;Settings!$B$4,Settings!$B$4,A458)</f>
        <v>0</v>
      </c>
      <c r="F458" s="8">
        <f>10^(Settings!$B$1+Settings!$B$2*E458+Settings!$B$3*E458^2)</f>
        <v>0.12732098798529648</v>
      </c>
      <c r="G458" s="9" t="str">
        <f t="shared" si="71"/>
        <v/>
      </c>
      <c r="H458" s="9" t="str">
        <f t="shared" si="77"/>
        <v/>
      </c>
      <c r="I458" s="9" t="str">
        <f t="shared" si="78"/>
        <v/>
      </c>
      <c r="J458" s="10">
        <f t="shared" si="72"/>
        <v>0</v>
      </c>
      <c r="K458" s="58">
        <f t="shared" si="73"/>
        <v>0</v>
      </c>
      <c r="L458" s="11">
        <f>_xlfn.XLOOKUP(K458,Percentiles!A:A,Percentiles!C:C,-999,0)</f>
        <v>-999</v>
      </c>
      <c r="M458" s="11">
        <f>_xlfn.XLOOKUP(K458,Percentiles!A:A,Percentiles!D:D,999,0)</f>
        <v>999</v>
      </c>
      <c r="N458" s="11">
        <f t="shared" si="74"/>
        <v>0</v>
      </c>
      <c r="O458" s="11">
        <f t="shared" si="75"/>
        <v>0</v>
      </c>
      <c r="P458" s="11">
        <f t="shared" si="76"/>
        <v>0</v>
      </c>
    </row>
    <row r="459" spans="1:16" x14ac:dyDescent="0.25">
      <c r="A459" s="38"/>
      <c r="B459" s="39"/>
      <c r="C459" s="7">
        <f t="shared" si="70"/>
        <v>0</v>
      </c>
      <c r="D459" s="8">
        <f t="shared" si="79"/>
        <v>0</v>
      </c>
      <c r="E459" s="8">
        <f>IF(A459&gt;Settings!$B$4,Settings!$B$4,A459)</f>
        <v>0</v>
      </c>
      <c r="F459" s="8">
        <f>10^(Settings!$B$1+Settings!$B$2*E459+Settings!$B$3*E459^2)</f>
        <v>0.12732098798529648</v>
      </c>
      <c r="G459" s="9" t="str">
        <f t="shared" si="71"/>
        <v/>
      </c>
      <c r="H459" s="9" t="str">
        <f t="shared" si="77"/>
        <v/>
      </c>
      <c r="I459" s="9" t="str">
        <f t="shared" si="78"/>
        <v/>
      </c>
      <c r="J459" s="10">
        <f t="shared" si="72"/>
        <v>0</v>
      </c>
      <c r="K459" s="58">
        <f t="shared" si="73"/>
        <v>0</v>
      </c>
      <c r="L459" s="11">
        <f>_xlfn.XLOOKUP(K459,Percentiles!A:A,Percentiles!C:C,-999,0)</f>
        <v>-999</v>
      </c>
      <c r="M459" s="11">
        <f>_xlfn.XLOOKUP(K459,Percentiles!A:A,Percentiles!D:D,999,0)</f>
        <v>999</v>
      </c>
      <c r="N459" s="11">
        <f t="shared" si="74"/>
        <v>0</v>
      </c>
      <c r="O459" s="11">
        <f t="shared" si="75"/>
        <v>0</v>
      </c>
      <c r="P459" s="11">
        <f t="shared" si="76"/>
        <v>0</v>
      </c>
    </row>
    <row r="460" spans="1:16" x14ac:dyDescent="0.25">
      <c r="A460" s="38"/>
      <c r="B460" s="39"/>
      <c r="C460" s="7">
        <f t="shared" si="70"/>
        <v>0</v>
      </c>
      <c r="D460" s="8">
        <f t="shared" si="79"/>
        <v>0</v>
      </c>
      <c r="E460" s="8">
        <f>IF(A460&gt;Settings!$B$4,Settings!$B$4,A460)</f>
        <v>0</v>
      </c>
      <c r="F460" s="8">
        <f>10^(Settings!$B$1+Settings!$B$2*E460+Settings!$B$3*E460^2)</f>
        <v>0.12732098798529648</v>
      </c>
      <c r="G460" s="9" t="str">
        <f t="shared" si="71"/>
        <v/>
      </c>
      <c r="H460" s="9" t="str">
        <f t="shared" si="77"/>
        <v/>
      </c>
      <c r="I460" s="9" t="str">
        <f t="shared" si="78"/>
        <v/>
      </c>
      <c r="J460" s="10">
        <f t="shared" si="72"/>
        <v>0</v>
      </c>
      <c r="K460" s="58">
        <f t="shared" si="73"/>
        <v>0</v>
      </c>
      <c r="L460" s="11">
        <f>_xlfn.XLOOKUP(K460,Percentiles!A:A,Percentiles!C:C,-999,0)</f>
        <v>-999</v>
      </c>
      <c r="M460" s="11">
        <f>_xlfn.XLOOKUP(K460,Percentiles!A:A,Percentiles!D:D,999,0)</f>
        <v>999</v>
      </c>
      <c r="N460" s="11">
        <f t="shared" si="74"/>
        <v>0</v>
      </c>
      <c r="O460" s="11">
        <f t="shared" si="75"/>
        <v>0</v>
      </c>
      <c r="P460" s="11">
        <f t="shared" si="76"/>
        <v>0</v>
      </c>
    </row>
    <row r="461" spans="1:16" x14ac:dyDescent="0.25">
      <c r="A461" s="38"/>
      <c r="B461" s="39"/>
      <c r="C461" s="7">
        <f t="shared" si="70"/>
        <v>0</v>
      </c>
      <c r="D461" s="8">
        <f t="shared" si="79"/>
        <v>0</v>
      </c>
      <c r="E461" s="8">
        <f>IF(A461&gt;Settings!$B$4,Settings!$B$4,A461)</f>
        <v>0</v>
      </c>
      <c r="F461" s="8">
        <f>10^(Settings!$B$1+Settings!$B$2*E461+Settings!$B$3*E461^2)</f>
        <v>0.12732098798529648</v>
      </c>
      <c r="G461" s="9" t="str">
        <f t="shared" si="71"/>
        <v/>
      </c>
      <c r="H461" s="9" t="str">
        <f t="shared" si="77"/>
        <v/>
      </c>
      <c r="I461" s="9" t="str">
        <f t="shared" si="78"/>
        <v/>
      </c>
      <c r="J461" s="10">
        <f t="shared" si="72"/>
        <v>0</v>
      </c>
      <c r="K461" s="58">
        <f t="shared" si="73"/>
        <v>0</v>
      </c>
      <c r="L461" s="11">
        <f>_xlfn.XLOOKUP(K461,Percentiles!A:A,Percentiles!C:C,-999,0)</f>
        <v>-999</v>
      </c>
      <c r="M461" s="11">
        <f>_xlfn.XLOOKUP(K461,Percentiles!A:A,Percentiles!D:D,999,0)</f>
        <v>999</v>
      </c>
      <c r="N461" s="11">
        <f t="shared" si="74"/>
        <v>0</v>
      </c>
      <c r="O461" s="11">
        <f t="shared" si="75"/>
        <v>0</v>
      </c>
      <c r="P461" s="11">
        <f t="shared" si="76"/>
        <v>0</v>
      </c>
    </row>
    <row r="462" spans="1:16" x14ac:dyDescent="0.25">
      <c r="A462" s="38"/>
      <c r="B462" s="39"/>
      <c r="C462" s="7">
        <f t="shared" si="70"/>
        <v>0</v>
      </c>
      <c r="D462" s="8">
        <f t="shared" si="79"/>
        <v>0</v>
      </c>
      <c r="E462" s="8">
        <f>IF(A462&gt;Settings!$B$4,Settings!$B$4,A462)</f>
        <v>0</v>
      </c>
      <c r="F462" s="8">
        <f>10^(Settings!$B$1+Settings!$B$2*E462+Settings!$B$3*E462^2)</f>
        <v>0.12732098798529648</v>
      </c>
      <c r="G462" s="9" t="str">
        <f t="shared" si="71"/>
        <v/>
      </c>
      <c r="H462" s="9" t="str">
        <f t="shared" si="77"/>
        <v/>
      </c>
      <c r="I462" s="9" t="str">
        <f t="shared" si="78"/>
        <v/>
      </c>
      <c r="J462" s="10">
        <f t="shared" si="72"/>
        <v>0</v>
      </c>
      <c r="K462" s="58">
        <f t="shared" si="73"/>
        <v>0</v>
      </c>
      <c r="L462" s="11">
        <f>_xlfn.XLOOKUP(K462,Percentiles!A:A,Percentiles!C:C,-999,0)</f>
        <v>-999</v>
      </c>
      <c r="M462" s="11">
        <f>_xlfn.XLOOKUP(K462,Percentiles!A:A,Percentiles!D:D,999,0)</f>
        <v>999</v>
      </c>
      <c r="N462" s="11">
        <f t="shared" si="74"/>
        <v>0</v>
      </c>
      <c r="O462" s="11">
        <f t="shared" si="75"/>
        <v>0</v>
      </c>
      <c r="P462" s="11">
        <f t="shared" si="76"/>
        <v>0</v>
      </c>
    </row>
    <row r="463" spans="1:16" x14ac:dyDescent="0.25">
      <c r="A463" s="38"/>
      <c r="B463" s="39"/>
      <c r="C463" s="7">
        <f t="shared" si="70"/>
        <v>0</v>
      </c>
      <c r="D463" s="8">
        <f t="shared" si="79"/>
        <v>0</v>
      </c>
      <c r="E463" s="8">
        <f>IF(A463&gt;Settings!$B$4,Settings!$B$4,A463)</f>
        <v>0</v>
      </c>
      <c r="F463" s="8">
        <f>10^(Settings!$B$1+Settings!$B$2*E463+Settings!$B$3*E463^2)</f>
        <v>0.12732098798529648</v>
      </c>
      <c r="G463" s="9" t="str">
        <f t="shared" si="71"/>
        <v/>
      </c>
      <c r="H463" s="9" t="str">
        <f t="shared" si="77"/>
        <v/>
      </c>
      <c r="I463" s="9" t="str">
        <f t="shared" si="78"/>
        <v/>
      </c>
      <c r="J463" s="10">
        <f t="shared" si="72"/>
        <v>0</v>
      </c>
      <c r="K463" s="58">
        <f t="shared" si="73"/>
        <v>0</v>
      </c>
      <c r="L463" s="11">
        <f>_xlfn.XLOOKUP(K463,Percentiles!A:A,Percentiles!C:C,-999,0)</f>
        <v>-999</v>
      </c>
      <c r="M463" s="11">
        <f>_xlfn.XLOOKUP(K463,Percentiles!A:A,Percentiles!D:D,999,0)</f>
        <v>999</v>
      </c>
      <c r="N463" s="11">
        <f t="shared" si="74"/>
        <v>0</v>
      </c>
      <c r="O463" s="11">
        <f t="shared" si="75"/>
        <v>0</v>
      </c>
      <c r="P463" s="11">
        <f t="shared" si="76"/>
        <v>0</v>
      </c>
    </row>
    <row r="464" spans="1:16" x14ac:dyDescent="0.25">
      <c r="A464" s="38"/>
      <c r="B464" s="39"/>
      <c r="C464" s="7">
        <f t="shared" si="70"/>
        <v>0</v>
      </c>
      <c r="D464" s="8">
        <f t="shared" si="79"/>
        <v>0</v>
      </c>
      <c r="E464" s="8">
        <f>IF(A464&gt;Settings!$B$4,Settings!$B$4,A464)</f>
        <v>0</v>
      </c>
      <c r="F464" s="8">
        <f>10^(Settings!$B$1+Settings!$B$2*E464+Settings!$B$3*E464^2)</f>
        <v>0.12732098798529648</v>
      </c>
      <c r="G464" s="9" t="str">
        <f t="shared" si="71"/>
        <v/>
      </c>
      <c r="H464" s="9" t="str">
        <f t="shared" si="77"/>
        <v/>
      </c>
      <c r="I464" s="9" t="str">
        <f t="shared" si="78"/>
        <v/>
      </c>
      <c r="J464" s="10">
        <f t="shared" si="72"/>
        <v>0</v>
      </c>
      <c r="K464" s="58">
        <f t="shared" si="73"/>
        <v>0</v>
      </c>
      <c r="L464" s="11">
        <f>_xlfn.XLOOKUP(K464,Percentiles!A:A,Percentiles!C:C,-999,0)</f>
        <v>-999</v>
      </c>
      <c r="M464" s="11">
        <f>_xlfn.XLOOKUP(K464,Percentiles!A:A,Percentiles!D:D,999,0)</f>
        <v>999</v>
      </c>
      <c r="N464" s="11">
        <f t="shared" si="74"/>
        <v>0</v>
      </c>
      <c r="O464" s="11">
        <f t="shared" si="75"/>
        <v>0</v>
      </c>
      <c r="P464" s="11">
        <f t="shared" si="76"/>
        <v>0</v>
      </c>
    </row>
    <row r="465" spans="1:16" x14ac:dyDescent="0.25">
      <c r="A465" s="38"/>
      <c r="B465" s="39"/>
      <c r="C465" s="7">
        <f t="shared" si="70"/>
        <v>0</v>
      </c>
      <c r="D465" s="8">
        <f t="shared" si="79"/>
        <v>0</v>
      </c>
      <c r="E465" s="8">
        <f>IF(A465&gt;Settings!$B$4,Settings!$B$4,A465)</f>
        <v>0</v>
      </c>
      <c r="F465" s="8">
        <f>10^(Settings!$B$1+Settings!$B$2*E465+Settings!$B$3*E465^2)</f>
        <v>0.12732098798529648</v>
      </c>
      <c r="G465" s="9" t="str">
        <f t="shared" si="71"/>
        <v/>
      </c>
      <c r="H465" s="9" t="str">
        <f t="shared" si="77"/>
        <v/>
      </c>
      <c r="I465" s="9" t="str">
        <f t="shared" si="78"/>
        <v/>
      </c>
      <c r="J465" s="10">
        <f t="shared" si="72"/>
        <v>0</v>
      </c>
      <c r="K465" s="58">
        <f t="shared" si="73"/>
        <v>0</v>
      </c>
      <c r="L465" s="11">
        <f>_xlfn.XLOOKUP(K465,Percentiles!A:A,Percentiles!C:C,-999,0)</f>
        <v>-999</v>
      </c>
      <c r="M465" s="11">
        <f>_xlfn.XLOOKUP(K465,Percentiles!A:A,Percentiles!D:D,999,0)</f>
        <v>999</v>
      </c>
      <c r="N465" s="11">
        <f t="shared" si="74"/>
        <v>0</v>
      </c>
      <c r="O465" s="11">
        <f t="shared" si="75"/>
        <v>0</v>
      </c>
      <c r="P465" s="11">
        <f t="shared" si="76"/>
        <v>0</v>
      </c>
    </row>
    <row r="466" spans="1:16" x14ac:dyDescent="0.25">
      <c r="A466" s="38"/>
      <c r="B466" s="39"/>
      <c r="C466" s="7">
        <f t="shared" si="70"/>
        <v>0</v>
      </c>
      <c r="D466" s="8">
        <f t="shared" si="79"/>
        <v>0</v>
      </c>
      <c r="E466" s="8">
        <f>IF(A466&gt;Settings!$B$4,Settings!$B$4,A466)</f>
        <v>0</v>
      </c>
      <c r="F466" s="8">
        <f>10^(Settings!$B$1+Settings!$B$2*E466+Settings!$B$3*E466^2)</f>
        <v>0.12732098798529648</v>
      </c>
      <c r="G466" s="9" t="str">
        <f t="shared" si="71"/>
        <v/>
      </c>
      <c r="H466" s="9" t="str">
        <f t="shared" si="77"/>
        <v/>
      </c>
      <c r="I466" s="9" t="str">
        <f t="shared" si="78"/>
        <v/>
      </c>
      <c r="J466" s="10">
        <f t="shared" si="72"/>
        <v>0</v>
      </c>
      <c r="K466" s="58">
        <f t="shared" si="73"/>
        <v>0</v>
      </c>
      <c r="L466" s="11">
        <f>_xlfn.XLOOKUP(K466,Percentiles!A:A,Percentiles!C:C,-999,0)</f>
        <v>-999</v>
      </c>
      <c r="M466" s="11">
        <f>_xlfn.XLOOKUP(K466,Percentiles!A:A,Percentiles!D:D,999,0)</f>
        <v>999</v>
      </c>
      <c r="N466" s="11">
        <f t="shared" si="74"/>
        <v>0</v>
      </c>
      <c r="O466" s="11">
        <f t="shared" si="75"/>
        <v>0</v>
      </c>
      <c r="P466" s="11">
        <f t="shared" si="76"/>
        <v>0</v>
      </c>
    </row>
    <row r="467" spans="1:16" x14ac:dyDescent="0.25">
      <c r="A467" s="38"/>
      <c r="B467" s="39"/>
      <c r="C467" s="7">
        <f t="shared" si="70"/>
        <v>0</v>
      </c>
      <c r="D467" s="8">
        <f t="shared" si="79"/>
        <v>0</v>
      </c>
      <c r="E467" s="8">
        <f>IF(A467&gt;Settings!$B$4,Settings!$B$4,A467)</f>
        <v>0</v>
      </c>
      <c r="F467" s="8">
        <f>10^(Settings!$B$1+Settings!$B$2*E467+Settings!$B$3*E467^2)</f>
        <v>0.12732098798529648</v>
      </c>
      <c r="G467" s="9" t="str">
        <f t="shared" si="71"/>
        <v/>
      </c>
      <c r="H467" s="9" t="str">
        <f t="shared" si="77"/>
        <v/>
      </c>
      <c r="I467" s="9" t="str">
        <f t="shared" si="78"/>
        <v/>
      </c>
      <c r="J467" s="10">
        <f t="shared" si="72"/>
        <v>0</v>
      </c>
      <c r="K467" s="58">
        <f t="shared" si="73"/>
        <v>0</v>
      </c>
      <c r="L467" s="11">
        <f>_xlfn.XLOOKUP(K467,Percentiles!A:A,Percentiles!C:C,-999,0)</f>
        <v>-999</v>
      </c>
      <c r="M467" s="11">
        <f>_xlfn.XLOOKUP(K467,Percentiles!A:A,Percentiles!D:D,999,0)</f>
        <v>999</v>
      </c>
      <c r="N467" s="11">
        <f t="shared" si="74"/>
        <v>0</v>
      </c>
      <c r="O467" s="11">
        <f t="shared" si="75"/>
        <v>0</v>
      </c>
      <c r="P467" s="11">
        <f t="shared" si="76"/>
        <v>0</v>
      </c>
    </row>
    <row r="468" spans="1:16" x14ac:dyDescent="0.25">
      <c r="A468" s="38"/>
      <c r="B468" s="39"/>
      <c r="C468" s="7">
        <f t="shared" si="70"/>
        <v>0</v>
      </c>
      <c r="D468" s="8">
        <f t="shared" si="79"/>
        <v>0</v>
      </c>
      <c r="E468" s="8">
        <f>IF(A468&gt;Settings!$B$4,Settings!$B$4,A468)</f>
        <v>0</v>
      </c>
      <c r="F468" s="8">
        <f>10^(Settings!$B$1+Settings!$B$2*E468+Settings!$B$3*E468^2)</f>
        <v>0.12732098798529648</v>
      </c>
      <c r="G468" s="9" t="str">
        <f t="shared" si="71"/>
        <v/>
      </c>
      <c r="H468" s="9" t="str">
        <f t="shared" si="77"/>
        <v/>
      </c>
      <c r="I468" s="9" t="str">
        <f t="shared" si="78"/>
        <v/>
      </c>
      <c r="J468" s="10">
        <f t="shared" si="72"/>
        <v>0</v>
      </c>
      <c r="K468" s="58">
        <f t="shared" si="73"/>
        <v>0</v>
      </c>
      <c r="L468" s="11">
        <f>_xlfn.XLOOKUP(K468,Percentiles!A:A,Percentiles!C:C,-999,0)</f>
        <v>-999</v>
      </c>
      <c r="M468" s="11">
        <f>_xlfn.XLOOKUP(K468,Percentiles!A:A,Percentiles!D:D,999,0)</f>
        <v>999</v>
      </c>
      <c r="N468" s="11">
        <f t="shared" si="74"/>
        <v>0</v>
      </c>
      <c r="O468" s="11">
        <f t="shared" si="75"/>
        <v>0</v>
      </c>
      <c r="P468" s="11">
        <f t="shared" si="76"/>
        <v>0</v>
      </c>
    </row>
    <row r="469" spans="1:16" x14ac:dyDescent="0.25">
      <c r="A469" s="38"/>
      <c r="B469" s="39"/>
      <c r="C469" s="7">
        <f t="shared" si="70"/>
        <v>0</v>
      </c>
      <c r="D469" s="8">
        <f t="shared" si="79"/>
        <v>0</v>
      </c>
      <c r="E469" s="8">
        <f>IF(A469&gt;Settings!$B$4,Settings!$B$4,A469)</f>
        <v>0</v>
      </c>
      <c r="F469" s="8">
        <f>10^(Settings!$B$1+Settings!$B$2*E469+Settings!$B$3*E469^2)</f>
        <v>0.12732098798529648</v>
      </c>
      <c r="G469" s="9" t="str">
        <f t="shared" si="71"/>
        <v/>
      </c>
      <c r="H469" s="9" t="str">
        <f t="shared" si="77"/>
        <v/>
      </c>
      <c r="I469" s="9" t="str">
        <f t="shared" si="78"/>
        <v/>
      </c>
      <c r="J469" s="10">
        <f t="shared" si="72"/>
        <v>0</v>
      </c>
      <c r="K469" s="58">
        <f t="shared" si="73"/>
        <v>0</v>
      </c>
      <c r="L469" s="11">
        <f>_xlfn.XLOOKUP(K469,Percentiles!A:A,Percentiles!C:C,-999,0)</f>
        <v>-999</v>
      </c>
      <c r="M469" s="11">
        <f>_xlfn.XLOOKUP(K469,Percentiles!A:A,Percentiles!D:D,999,0)</f>
        <v>999</v>
      </c>
      <c r="N469" s="11">
        <f t="shared" si="74"/>
        <v>0</v>
      </c>
      <c r="O469" s="11">
        <f t="shared" si="75"/>
        <v>0</v>
      </c>
      <c r="P469" s="11">
        <f t="shared" si="76"/>
        <v>0</v>
      </c>
    </row>
    <row r="470" spans="1:16" x14ac:dyDescent="0.25">
      <c r="A470" s="38"/>
      <c r="B470" s="39"/>
      <c r="C470" s="7">
        <f t="shared" si="70"/>
        <v>0</v>
      </c>
      <c r="D470" s="8">
        <f t="shared" si="79"/>
        <v>0</v>
      </c>
      <c r="E470" s="8">
        <f>IF(A470&gt;Settings!$B$4,Settings!$B$4,A470)</f>
        <v>0</v>
      </c>
      <c r="F470" s="8">
        <f>10^(Settings!$B$1+Settings!$B$2*E470+Settings!$B$3*E470^2)</f>
        <v>0.12732098798529648</v>
      </c>
      <c r="G470" s="9" t="str">
        <f t="shared" si="71"/>
        <v/>
      </c>
      <c r="H470" s="9" t="str">
        <f t="shared" si="77"/>
        <v/>
      </c>
      <c r="I470" s="9" t="str">
        <f t="shared" si="78"/>
        <v/>
      </c>
      <c r="J470" s="10">
        <f t="shared" si="72"/>
        <v>0</v>
      </c>
      <c r="K470" s="58">
        <f t="shared" si="73"/>
        <v>0</v>
      </c>
      <c r="L470" s="11">
        <f>_xlfn.XLOOKUP(K470,Percentiles!A:A,Percentiles!C:C,-999,0)</f>
        <v>-999</v>
      </c>
      <c r="M470" s="11">
        <f>_xlfn.XLOOKUP(K470,Percentiles!A:A,Percentiles!D:D,999,0)</f>
        <v>999</v>
      </c>
      <c r="N470" s="11">
        <f t="shared" si="74"/>
        <v>0</v>
      </c>
      <c r="O470" s="11">
        <f t="shared" si="75"/>
        <v>0</v>
      </c>
      <c r="P470" s="11">
        <f t="shared" si="76"/>
        <v>0</v>
      </c>
    </row>
    <row r="471" spans="1:16" x14ac:dyDescent="0.25">
      <c r="A471" s="38"/>
      <c r="B471" s="39"/>
      <c r="C471" s="7">
        <f t="shared" si="70"/>
        <v>0</v>
      </c>
      <c r="D471" s="8">
        <f t="shared" si="79"/>
        <v>0</v>
      </c>
      <c r="E471" s="8">
        <f>IF(A471&gt;Settings!$B$4,Settings!$B$4,A471)</f>
        <v>0</v>
      </c>
      <c r="F471" s="8">
        <f>10^(Settings!$B$1+Settings!$B$2*E471+Settings!$B$3*E471^2)</f>
        <v>0.12732098798529648</v>
      </c>
      <c r="G471" s="9" t="str">
        <f t="shared" si="71"/>
        <v/>
      </c>
      <c r="H471" s="9" t="str">
        <f t="shared" si="77"/>
        <v/>
      </c>
      <c r="I471" s="9" t="str">
        <f t="shared" si="78"/>
        <v/>
      </c>
      <c r="J471" s="10">
        <f t="shared" si="72"/>
        <v>0</v>
      </c>
      <c r="K471" s="58">
        <f t="shared" si="73"/>
        <v>0</v>
      </c>
      <c r="L471" s="11">
        <f>_xlfn.XLOOKUP(K471,Percentiles!A:A,Percentiles!C:C,-999,0)</f>
        <v>-999</v>
      </c>
      <c r="M471" s="11">
        <f>_xlfn.XLOOKUP(K471,Percentiles!A:A,Percentiles!D:D,999,0)</f>
        <v>999</v>
      </c>
      <c r="N471" s="11">
        <f t="shared" si="74"/>
        <v>0</v>
      </c>
      <c r="O471" s="11">
        <f t="shared" si="75"/>
        <v>0</v>
      </c>
      <c r="P471" s="11">
        <f t="shared" si="76"/>
        <v>0</v>
      </c>
    </row>
    <row r="472" spans="1:16" x14ac:dyDescent="0.25">
      <c r="A472" s="38"/>
      <c r="B472" s="39"/>
      <c r="C472" s="7">
        <f t="shared" si="70"/>
        <v>0</v>
      </c>
      <c r="D472" s="8">
        <f t="shared" si="79"/>
        <v>0</v>
      </c>
      <c r="E472" s="8">
        <f>IF(A472&gt;Settings!$B$4,Settings!$B$4,A472)</f>
        <v>0</v>
      </c>
      <c r="F472" s="8">
        <f>10^(Settings!$B$1+Settings!$B$2*E472+Settings!$B$3*E472^2)</f>
        <v>0.12732098798529648</v>
      </c>
      <c r="G472" s="9" t="str">
        <f t="shared" si="71"/>
        <v/>
      </c>
      <c r="H472" s="9" t="str">
        <f t="shared" si="77"/>
        <v/>
      </c>
      <c r="I472" s="9" t="str">
        <f t="shared" si="78"/>
        <v/>
      </c>
      <c r="J472" s="10">
        <f t="shared" si="72"/>
        <v>0</v>
      </c>
      <c r="K472" s="58">
        <f t="shared" si="73"/>
        <v>0</v>
      </c>
      <c r="L472" s="11">
        <f>_xlfn.XLOOKUP(K472,Percentiles!A:A,Percentiles!C:C,-999,0)</f>
        <v>-999</v>
      </c>
      <c r="M472" s="11">
        <f>_xlfn.XLOOKUP(K472,Percentiles!A:A,Percentiles!D:D,999,0)</f>
        <v>999</v>
      </c>
      <c r="N472" s="11">
        <f t="shared" si="74"/>
        <v>0</v>
      </c>
      <c r="O472" s="11">
        <f t="shared" si="75"/>
        <v>0</v>
      </c>
      <c r="P472" s="11">
        <f t="shared" si="76"/>
        <v>0</v>
      </c>
    </row>
    <row r="473" spans="1:16" x14ac:dyDescent="0.25">
      <c r="A473" s="38"/>
      <c r="B473" s="39"/>
      <c r="C473" s="7">
        <f t="shared" si="70"/>
        <v>0</v>
      </c>
      <c r="D473" s="8">
        <f t="shared" si="79"/>
        <v>0</v>
      </c>
      <c r="E473" s="8">
        <f>IF(A473&gt;Settings!$B$4,Settings!$B$4,A473)</f>
        <v>0</v>
      </c>
      <c r="F473" s="8">
        <f>10^(Settings!$B$1+Settings!$B$2*E473+Settings!$B$3*E473^2)</f>
        <v>0.12732098798529648</v>
      </c>
      <c r="G473" s="9" t="str">
        <f t="shared" si="71"/>
        <v/>
      </c>
      <c r="H473" s="9" t="str">
        <f t="shared" si="77"/>
        <v/>
      </c>
      <c r="I473" s="9" t="str">
        <f t="shared" si="78"/>
        <v/>
      </c>
      <c r="J473" s="10">
        <f t="shared" si="72"/>
        <v>0</v>
      </c>
      <c r="K473" s="58">
        <f t="shared" si="73"/>
        <v>0</v>
      </c>
      <c r="L473" s="11">
        <f>_xlfn.XLOOKUP(K473,Percentiles!A:A,Percentiles!C:C,-999,0)</f>
        <v>-999</v>
      </c>
      <c r="M473" s="11">
        <f>_xlfn.XLOOKUP(K473,Percentiles!A:A,Percentiles!D:D,999,0)</f>
        <v>999</v>
      </c>
      <c r="N473" s="11">
        <f t="shared" si="74"/>
        <v>0</v>
      </c>
      <c r="O473" s="11">
        <f t="shared" si="75"/>
        <v>0</v>
      </c>
      <c r="P473" s="11">
        <f t="shared" si="76"/>
        <v>0</v>
      </c>
    </row>
    <row r="474" spans="1:16" x14ac:dyDescent="0.25">
      <c r="A474" s="38"/>
      <c r="B474" s="39"/>
      <c r="C474" s="7">
        <f t="shared" si="70"/>
        <v>0</v>
      </c>
      <c r="D474" s="8">
        <f t="shared" si="79"/>
        <v>0</v>
      </c>
      <c r="E474" s="8">
        <f>IF(A474&gt;Settings!$B$4,Settings!$B$4,A474)</f>
        <v>0</v>
      </c>
      <c r="F474" s="8">
        <f>10^(Settings!$B$1+Settings!$B$2*E474+Settings!$B$3*E474^2)</f>
        <v>0.12732098798529648</v>
      </c>
      <c r="G474" s="9" t="str">
        <f t="shared" si="71"/>
        <v/>
      </c>
      <c r="H474" s="9" t="str">
        <f t="shared" si="77"/>
        <v/>
      </c>
      <c r="I474" s="9" t="str">
        <f t="shared" si="78"/>
        <v/>
      </c>
      <c r="J474" s="10">
        <f t="shared" si="72"/>
        <v>0</v>
      </c>
      <c r="K474" s="58">
        <f t="shared" si="73"/>
        <v>0</v>
      </c>
      <c r="L474" s="11">
        <f>_xlfn.XLOOKUP(K474,Percentiles!A:A,Percentiles!C:C,-999,0)</f>
        <v>-999</v>
      </c>
      <c r="M474" s="11">
        <f>_xlfn.XLOOKUP(K474,Percentiles!A:A,Percentiles!D:D,999,0)</f>
        <v>999</v>
      </c>
      <c r="N474" s="11">
        <f t="shared" si="74"/>
        <v>0</v>
      </c>
      <c r="O474" s="11">
        <f t="shared" si="75"/>
        <v>0</v>
      </c>
      <c r="P474" s="11">
        <f t="shared" si="76"/>
        <v>0</v>
      </c>
    </row>
    <row r="475" spans="1:16" x14ac:dyDescent="0.25">
      <c r="A475" s="38"/>
      <c r="B475" s="39"/>
      <c r="C475" s="7">
        <f t="shared" si="70"/>
        <v>0</v>
      </c>
      <c r="D475" s="8">
        <f t="shared" si="79"/>
        <v>0</v>
      </c>
      <c r="E475" s="8">
        <f>IF(A475&gt;Settings!$B$4,Settings!$B$4,A475)</f>
        <v>0</v>
      </c>
      <c r="F475" s="8">
        <f>10^(Settings!$B$1+Settings!$B$2*E475+Settings!$B$3*E475^2)</f>
        <v>0.12732098798529648</v>
      </c>
      <c r="G475" s="9" t="str">
        <f t="shared" si="71"/>
        <v/>
      </c>
      <c r="H475" s="9" t="str">
        <f t="shared" si="77"/>
        <v/>
      </c>
      <c r="I475" s="9" t="str">
        <f t="shared" si="78"/>
        <v/>
      </c>
      <c r="J475" s="10">
        <f t="shared" si="72"/>
        <v>0</v>
      </c>
      <c r="K475" s="58">
        <f t="shared" si="73"/>
        <v>0</v>
      </c>
      <c r="L475" s="11">
        <f>_xlfn.XLOOKUP(K475,Percentiles!A:A,Percentiles!C:C,-999,0)</f>
        <v>-999</v>
      </c>
      <c r="M475" s="11">
        <f>_xlfn.XLOOKUP(K475,Percentiles!A:A,Percentiles!D:D,999,0)</f>
        <v>999</v>
      </c>
      <c r="N475" s="11">
        <f t="shared" si="74"/>
        <v>0</v>
      </c>
      <c r="O475" s="11">
        <f t="shared" si="75"/>
        <v>0</v>
      </c>
      <c r="P475" s="11">
        <f t="shared" si="76"/>
        <v>0</v>
      </c>
    </row>
    <row r="476" spans="1:16" x14ac:dyDescent="0.25">
      <c r="A476" s="38"/>
      <c r="B476" s="39"/>
      <c r="C476" s="7">
        <f t="shared" si="70"/>
        <v>0</v>
      </c>
      <c r="D476" s="8">
        <f t="shared" si="79"/>
        <v>0</v>
      </c>
      <c r="E476" s="8">
        <f>IF(A476&gt;Settings!$B$4,Settings!$B$4,A476)</f>
        <v>0</v>
      </c>
      <c r="F476" s="8">
        <f>10^(Settings!$B$1+Settings!$B$2*E476+Settings!$B$3*E476^2)</f>
        <v>0.12732098798529648</v>
      </c>
      <c r="G476" s="9" t="str">
        <f t="shared" si="71"/>
        <v/>
      </c>
      <c r="H476" s="9" t="str">
        <f t="shared" si="77"/>
        <v/>
      </c>
      <c r="I476" s="9" t="str">
        <f t="shared" si="78"/>
        <v/>
      </c>
      <c r="J476" s="10">
        <f t="shared" si="72"/>
        <v>0</v>
      </c>
      <c r="K476" s="58">
        <f t="shared" si="73"/>
        <v>0</v>
      </c>
      <c r="L476" s="11">
        <f>_xlfn.XLOOKUP(K476,Percentiles!A:A,Percentiles!C:C,-999,0)</f>
        <v>-999</v>
      </c>
      <c r="M476" s="11">
        <f>_xlfn.XLOOKUP(K476,Percentiles!A:A,Percentiles!D:D,999,0)</f>
        <v>999</v>
      </c>
      <c r="N476" s="11">
        <f t="shared" si="74"/>
        <v>0</v>
      </c>
      <c r="O476" s="11">
        <f t="shared" si="75"/>
        <v>0</v>
      </c>
      <c r="P476" s="11">
        <f t="shared" si="76"/>
        <v>0</v>
      </c>
    </row>
    <row r="477" spans="1:16" x14ac:dyDescent="0.25">
      <c r="A477" s="38"/>
      <c r="B477" s="39"/>
      <c r="C477" s="7">
        <f t="shared" si="70"/>
        <v>0</v>
      </c>
      <c r="D477" s="8">
        <f t="shared" si="79"/>
        <v>0</v>
      </c>
      <c r="E477" s="8">
        <f>IF(A477&gt;Settings!$B$4,Settings!$B$4,A477)</f>
        <v>0</v>
      </c>
      <c r="F477" s="8">
        <f>10^(Settings!$B$1+Settings!$B$2*E477+Settings!$B$3*E477^2)</f>
        <v>0.12732098798529648</v>
      </c>
      <c r="G477" s="9" t="str">
        <f t="shared" si="71"/>
        <v/>
      </c>
      <c r="H477" s="9" t="str">
        <f t="shared" si="77"/>
        <v/>
      </c>
      <c r="I477" s="9" t="str">
        <f t="shared" si="78"/>
        <v/>
      </c>
      <c r="J477" s="10">
        <f t="shared" si="72"/>
        <v>0</v>
      </c>
      <c r="K477" s="58">
        <f t="shared" si="73"/>
        <v>0</v>
      </c>
      <c r="L477" s="11">
        <f>_xlfn.XLOOKUP(K477,Percentiles!A:A,Percentiles!C:C,-999,0)</f>
        <v>-999</v>
      </c>
      <c r="M477" s="11">
        <f>_xlfn.XLOOKUP(K477,Percentiles!A:A,Percentiles!D:D,999,0)</f>
        <v>999</v>
      </c>
      <c r="N477" s="11">
        <f t="shared" si="74"/>
        <v>0</v>
      </c>
      <c r="O477" s="11">
        <f t="shared" si="75"/>
        <v>0</v>
      </c>
      <c r="P477" s="11">
        <f t="shared" si="76"/>
        <v>0</v>
      </c>
    </row>
    <row r="478" spans="1:16" x14ac:dyDescent="0.25">
      <c r="A478" s="38"/>
      <c r="B478" s="39"/>
      <c r="C478" s="7">
        <f t="shared" si="70"/>
        <v>0</v>
      </c>
      <c r="D478" s="8">
        <f t="shared" si="79"/>
        <v>0</v>
      </c>
      <c r="E478" s="8">
        <f>IF(A478&gt;Settings!$B$4,Settings!$B$4,A478)</f>
        <v>0</v>
      </c>
      <c r="F478" s="8">
        <f>10^(Settings!$B$1+Settings!$B$2*E478+Settings!$B$3*E478^2)</f>
        <v>0.12732098798529648</v>
      </c>
      <c r="G478" s="9" t="str">
        <f t="shared" si="71"/>
        <v/>
      </c>
      <c r="H478" s="9" t="str">
        <f t="shared" si="77"/>
        <v/>
      </c>
      <c r="I478" s="9" t="str">
        <f t="shared" si="78"/>
        <v/>
      </c>
      <c r="J478" s="10">
        <f t="shared" si="72"/>
        <v>0</v>
      </c>
      <c r="K478" s="58">
        <f t="shared" si="73"/>
        <v>0</v>
      </c>
      <c r="L478" s="11">
        <f>_xlfn.XLOOKUP(K478,Percentiles!A:A,Percentiles!C:C,-999,0)</f>
        <v>-999</v>
      </c>
      <c r="M478" s="11">
        <f>_xlfn.XLOOKUP(K478,Percentiles!A:A,Percentiles!D:D,999,0)</f>
        <v>999</v>
      </c>
      <c r="N478" s="11">
        <f t="shared" si="74"/>
        <v>0</v>
      </c>
      <c r="O478" s="11">
        <f t="shared" si="75"/>
        <v>0</v>
      </c>
      <c r="P478" s="11">
        <f t="shared" si="76"/>
        <v>0</v>
      </c>
    </row>
    <row r="479" spans="1:16" x14ac:dyDescent="0.25">
      <c r="A479" s="38"/>
      <c r="B479" s="39"/>
      <c r="C479" s="7">
        <f t="shared" si="70"/>
        <v>0</v>
      </c>
      <c r="D479" s="8">
        <f t="shared" si="79"/>
        <v>0</v>
      </c>
      <c r="E479" s="8">
        <f>IF(A479&gt;Settings!$B$4,Settings!$B$4,A479)</f>
        <v>0</v>
      </c>
      <c r="F479" s="8">
        <f>10^(Settings!$B$1+Settings!$B$2*E479+Settings!$B$3*E479^2)</f>
        <v>0.12732098798529648</v>
      </c>
      <c r="G479" s="9" t="str">
        <f t="shared" si="71"/>
        <v/>
      </c>
      <c r="H479" s="9" t="str">
        <f t="shared" si="77"/>
        <v/>
      </c>
      <c r="I479" s="9" t="str">
        <f t="shared" si="78"/>
        <v/>
      </c>
      <c r="J479" s="10">
        <f t="shared" si="72"/>
        <v>0</v>
      </c>
      <c r="K479" s="58">
        <f t="shared" si="73"/>
        <v>0</v>
      </c>
      <c r="L479" s="11">
        <f>_xlfn.XLOOKUP(K479,Percentiles!A:A,Percentiles!C:C,-999,0)</f>
        <v>-999</v>
      </c>
      <c r="M479" s="11">
        <f>_xlfn.XLOOKUP(K479,Percentiles!A:A,Percentiles!D:D,999,0)</f>
        <v>999</v>
      </c>
      <c r="N479" s="11">
        <f t="shared" si="74"/>
        <v>0</v>
      </c>
      <c r="O479" s="11">
        <f t="shared" si="75"/>
        <v>0</v>
      </c>
      <c r="P479" s="11">
        <f t="shared" si="76"/>
        <v>0</v>
      </c>
    </row>
    <row r="480" spans="1:16" x14ac:dyDescent="0.25">
      <c r="A480" s="38"/>
      <c r="B480" s="39"/>
      <c r="C480" s="7">
        <f t="shared" si="70"/>
        <v>0</v>
      </c>
      <c r="D480" s="8">
        <f t="shared" si="79"/>
        <v>0</v>
      </c>
      <c r="E480" s="8">
        <f>IF(A480&gt;Settings!$B$4,Settings!$B$4,A480)</f>
        <v>0</v>
      </c>
      <c r="F480" s="8">
        <f>10^(Settings!$B$1+Settings!$B$2*E480+Settings!$B$3*E480^2)</f>
        <v>0.12732098798529648</v>
      </c>
      <c r="G480" s="9" t="str">
        <f t="shared" si="71"/>
        <v/>
      </c>
      <c r="H480" s="9" t="str">
        <f t="shared" si="77"/>
        <v/>
      </c>
      <c r="I480" s="9" t="str">
        <f t="shared" si="78"/>
        <v/>
      </c>
      <c r="J480" s="10">
        <f t="shared" si="72"/>
        <v>0</v>
      </c>
      <c r="K480" s="58">
        <f t="shared" si="73"/>
        <v>0</v>
      </c>
      <c r="L480" s="11">
        <f>_xlfn.XLOOKUP(K480,Percentiles!A:A,Percentiles!C:C,-999,0)</f>
        <v>-999</v>
      </c>
      <c r="M480" s="11">
        <f>_xlfn.XLOOKUP(K480,Percentiles!A:A,Percentiles!D:D,999,0)</f>
        <v>999</v>
      </c>
      <c r="N480" s="11">
        <f t="shared" si="74"/>
        <v>0</v>
      </c>
      <c r="O480" s="11">
        <f t="shared" si="75"/>
        <v>0</v>
      </c>
      <c r="P480" s="11">
        <f t="shared" si="76"/>
        <v>0</v>
      </c>
    </row>
    <row r="481" spans="1:16" x14ac:dyDescent="0.25">
      <c r="A481" s="38"/>
      <c r="B481" s="39"/>
      <c r="C481" s="7">
        <f t="shared" si="70"/>
        <v>0</v>
      </c>
      <c r="D481" s="8">
        <f t="shared" si="79"/>
        <v>0</v>
      </c>
      <c r="E481" s="8">
        <f>IF(A481&gt;Settings!$B$4,Settings!$B$4,A481)</f>
        <v>0</v>
      </c>
      <c r="F481" s="8">
        <f>10^(Settings!$B$1+Settings!$B$2*E481+Settings!$B$3*E481^2)</f>
        <v>0.12732098798529648</v>
      </c>
      <c r="G481" s="9" t="str">
        <f t="shared" si="71"/>
        <v/>
      </c>
      <c r="H481" s="9" t="str">
        <f t="shared" si="77"/>
        <v/>
      </c>
      <c r="I481" s="9" t="str">
        <f t="shared" si="78"/>
        <v/>
      </c>
      <c r="J481" s="10">
        <f t="shared" si="72"/>
        <v>0</v>
      </c>
      <c r="K481" s="58">
        <f t="shared" si="73"/>
        <v>0</v>
      </c>
      <c r="L481" s="11">
        <f>_xlfn.XLOOKUP(K481,Percentiles!A:A,Percentiles!C:C,-999,0)</f>
        <v>-999</v>
      </c>
      <c r="M481" s="11">
        <f>_xlfn.XLOOKUP(K481,Percentiles!A:A,Percentiles!D:D,999,0)</f>
        <v>999</v>
      </c>
      <c r="N481" s="11">
        <f t="shared" si="74"/>
        <v>0</v>
      </c>
      <c r="O481" s="11">
        <f t="shared" si="75"/>
        <v>0</v>
      </c>
      <c r="P481" s="11">
        <f t="shared" si="76"/>
        <v>0</v>
      </c>
    </row>
    <row r="482" spans="1:16" x14ac:dyDescent="0.25">
      <c r="A482" s="38"/>
      <c r="B482" s="39"/>
      <c r="C482" s="7">
        <f t="shared" si="70"/>
        <v>0</v>
      </c>
      <c r="D482" s="8">
        <f t="shared" si="79"/>
        <v>0</v>
      </c>
      <c r="E482" s="8">
        <f>IF(A482&gt;Settings!$B$4,Settings!$B$4,A482)</f>
        <v>0</v>
      </c>
      <c r="F482" s="8">
        <f>10^(Settings!$B$1+Settings!$B$2*E482+Settings!$B$3*E482^2)</f>
        <v>0.12732098798529648</v>
      </c>
      <c r="G482" s="9" t="str">
        <f t="shared" si="71"/>
        <v/>
      </c>
      <c r="H482" s="9" t="str">
        <f t="shared" si="77"/>
        <v/>
      </c>
      <c r="I482" s="9" t="str">
        <f t="shared" si="78"/>
        <v/>
      </c>
      <c r="J482" s="10">
        <f t="shared" si="72"/>
        <v>0</v>
      </c>
      <c r="K482" s="58">
        <f t="shared" si="73"/>
        <v>0</v>
      </c>
      <c r="L482" s="11">
        <f>_xlfn.XLOOKUP(K482,Percentiles!A:A,Percentiles!C:C,-999,0)</f>
        <v>-999</v>
      </c>
      <c r="M482" s="11">
        <f>_xlfn.XLOOKUP(K482,Percentiles!A:A,Percentiles!D:D,999,0)</f>
        <v>999</v>
      </c>
      <c r="N482" s="11">
        <f t="shared" si="74"/>
        <v>0</v>
      </c>
      <c r="O482" s="11">
        <f t="shared" si="75"/>
        <v>0</v>
      </c>
      <c r="P482" s="11">
        <f t="shared" si="76"/>
        <v>0</v>
      </c>
    </row>
    <row r="483" spans="1:16" x14ac:dyDescent="0.25">
      <c r="A483" s="38"/>
      <c r="B483" s="39"/>
      <c r="C483" s="7">
        <f t="shared" si="70"/>
        <v>0</v>
      </c>
      <c r="D483" s="8">
        <f t="shared" si="79"/>
        <v>0</v>
      </c>
      <c r="E483" s="8">
        <f>IF(A483&gt;Settings!$B$4,Settings!$B$4,A483)</f>
        <v>0</v>
      </c>
      <c r="F483" s="8">
        <f>10^(Settings!$B$1+Settings!$B$2*E483+Settings!$B$3*E483^2)</f>
        <v>0.12732098798529648</v>
      </c>
      <c r="G483" s="9" t="str">
        <f t="shared" si="71"/>
        <v/>
      </c>
      <c r="H483" s="9" t="str">
        <f t="shared" si="77"/>
        <v/>
      </c>
      <c r="I483" s="9" t="str">
        <f t="shared" si="78"/>
        <v/>
      </c>
      <c r="J483" s="10">
        <f t="shared" si="72"/>
        <v>0</v>
      </c>
      <c r="K483" s="58">
        <f t="shared" si="73"/>
        <v>0</v>
      </c>
      <c r="L483" s="11">
        <f>_xlfn.XLOOKUP(K483,Percentiles!A:A,Percentiles!C:C,-999,0)</f>
        <v>-999</v>
      </c>
      <c r="M483" s="11">
        <f>_xlfn.XLOOKUP(K483,Percentiles!A:A,Percentiles!D:D,999,0)</f>
        <v>999</v>
      </c>
      <c r="N483" s="11">
        <f t="shared" si="74"/>
        <v>0</v>
      </c>
      <c r="O483" s="11">
        <f t="shared" si="75"/>
        <v>0</v>
      </c>
      <c r="P483" s="11">
        <f t="shared" si="76"/>
        <v>0</v>
      </c>
    </row>
    <row r="484" spans="1:16" x14ac:dyDescent="0.25">
      <c r="A484" s="38"/>
      <c r="B484" s="39"/>
      <c r="C484" s="7">
        <f t="shared" si="70"/>
        <v>0</v>
      </c>
      <c r="D484" s="8">
        <f t="shared" si="79"/>
        <v>0</v>
      </c>
      <c r="E484" s="8">
        <f>IF(A484&gt;Settings!$B$4,Settings!$B$4,A484)</f>
        <v>0</v>
      </c>
      <c r="F484" s="8">
        <f>10^(Settings!$B$1+Settings!$B$2*E484+Settings!$B$3*E484^2)</f>
        <v>0.12732098798529648</v>
      </c>
      <c r="G484" s="9" t="str">
        <f t="shared" si="71"/>
        <v/>
      </c>
      <c r="H484" s="9" t="str">
        <f t="shared" si="77"/>
        <v/>
      </c>
      <c r="I484" s="9" t="str">
        <f t="shared" si="78"/>
        <v/>
      </c>
      <c r="J484" s="10">
        <f t="shared" si="72"/>
        <v>0</v>
      </c>
      <c r="K484" s="58">
        <f t="shared" si="73"/>
        <v>0</v>
      </c>
      <c r="L484" s="11">
        <f>_xlfn.XLOOKUP(K484,Percentiles!A:A,Percentiles!C:C,-999,0)</f>
        <v>-999</v>
      </c>
      <c r="M484" s="11">
        <f>_xlfn.XLOOKUP(K484,Percentiles!A:A,Percentiles!D:D,999,0)</f>
        <v>999</v>
      </c>
      <c r="N484" s="11">
        <f t="shared" si="74"/>
        <v>0</v>
      </c>
      <c r="O484" s="11">
        <f t="shared" si="75"/>
        <v>0</v>
      </c>
      <c r="P484" s="11">
        <f t="shared" si="76"/>
        <v>0</v>
      </c>
    </row>
    <row r="485" spans="1:16" x14ac:dyDescent="0.25">
      <c r="A485" s="38"/>
      <c r="B485" s="39"/>
      <c r="C485" s="7">
        <f t="shared" si="70"/>
        <v>0</v>
      </c>
      <c r="D485" s="8">
        <f t="shared" si="79"/>
        <v>0</v>
      </c>
      <c r="E485" s="8">
        <f>IF(A485&gt;Settings!$B$4,Settings!$B$4,A485)</f>
        <v>0</v>
      </c>
      <c r="F485" s="8">
        <f>10^(Settings!$B$1+Settings!$B$2*E485+Settings!$B$3*E485^2)</f>
        <v>0.12732098798529648</v>
      </c>
      <c r="G485" s="9" t="str">
        <f t="shared" si="71"/>
        <v/>
      </c>
      <c r="H485" s="9" t="str">
        <f t="shared" si="77"/>
        <v/>
      </c>
      <c r="I485" s="9" t="str">
        <f t="shared" si="78"/>
        <v/>
      </c>
      <c r="J485" s="10">
        <f t="shared" si="72"/>
        <v>0</v>
      </c>
      <c r="K485" s="58">
        <f t="shared" si="73"/>
        <v>0</v>
      </c>
      <c r="L485" s="11">
        <f>_xlfn.XLOOKUP(K485,Percentiles!A:A,Percentiles!C:C,-999,0)</f>
        <v>-999</v>
      </c>
      <c r="M485" s="11">
        <f>_xlfn.XLOOKUP(K485,Percentiles!A:A,Percentiles!D:D,999,0)</f>
        <v>999</v>
      </c>
      <c r="N485" s="11">
        <f t="shared" si="74"/>
        <v>0</v>
      </c>
      <c r="O485" s="11">
        <f t="shared" si="75"/>
        <v>0</v>
      </c>
      <c r="P485" s="11">
        <f t="shared" si="76"/>
        <v>0</v>
      </c>
    </row>
    <row r="486" spans="1:16" x14ac:dyDescent="0.25">
      <c r="A486" s="38"/>
      <c r="B486" s="39"/>
      <c r="C486" s="7">
        <f t="shared" si="70"/>
        <v>0</v>
      </c>
      <c r="D486" s="8">
        <f t="shared" si="79"/>
        <v>0</v>
      </c>
      <c r="E486" s="8">
        <f>IF(A486&gt;Settings!$B$4,Settings!$B$4,A486)</f>
        <v>0</v>
      </c>
      <c r="F486" s="8">
        <f>10^(Settings!$B$1+Settings!$B$2*E486+Settings!$B$3*E486^2)</f>
        <v>0.12732098798529648</v>
      </c>
      <c r="G486" s="9" t="str">
        <f t="shared" si="71"/>
        <v/>
      </c>
      <c r="H486" s="9" t="str">
        <f t="shared" si="77"/>
        <v/>
      </c>
      <c r="I486" s="9" t="str">
        <f t="shared" si="78"/>
        <v/>
      </c>
      <c r="J486" s="10">
        <f t="shared" si="72"/>
        <v>0</v>
      </c>
      <c r="K486" s="58">
        <f t="shared" si="73"/>
        <v>0</v>
      </c>
      <c r="L486" s="11">
        <f>_xlfn.XLOOKUP(K486,Percentiles!A:A,Percentiles!C:C,-999,0)</f>
        <v>-999</v>
      </c>
      <c r="M486" s="11">
        <f>_xlfn.XLOOKUP(K486,Percentiles!A:A,Percentiles!D:D,999,0)</f>
        <v>999</v>
      </c>
      <c r="N486" s="11">
        <f t="shared" si="74"/>
        <v>0</v>
      </c>
      <c r="O486" s="11">
        <f t="shared" si="75"/>
        <v>0</v>
      </c>
      <c r="P486" s="11">
        <f t="shared" si="76"/>
        <v>0</v>
      </c>
    </row>
    <row r="487" spans="1:16" x14ac:dyDescent="0.25">
      <c r="A487" s="38"/>
      <c r="B487" s="39"/>
      <c r="C487" s="7">
        <f t="shared" si="70"/>
        <v>0</v>
      </c>
      <c r="D487" s="8">
        <f t="shared" si="79"/>
        <v>0</v>
      </c>
      <c r="E487" s="8">
        <f>IF(A487&gt;Settings!$B$4,Settings!$B$4,A487)</f>
        <v>0</v>
      </c>
      <c r="F487" s="8">
        <f>10^(Settings!$B$1+Settings!$B$2*E487+Settings!$B$3*E487^2)</f>
        <v>0.12732098798529648</v>
      </c>
      <c r="G487" s="9" t="str">
        <f t="shared" si="71"/>
        <v/>
      </c>
      <c r="H487" s="9" t="str">
        <f t="shared" si="77"/>
        <v/>
      </c>
      <c r="I487" s="9" t="str">
        <f t="shared" si="78"/>
        <v/>
      </c>
      <c r="J487" s="10">
        <f t="shared" si="72"/>
        <v>0</v>
      </c>
      <c r="K487" s="58">
        <f t="shared" si="73"/>
        <v>0</v>
      </c>
      <c r="L487" s="11">
        <f>_xlfn.XLOOKUP(K487,Percentiles!A:A,Percentiles!C:C,-999,0)</f>
        <v>-999</v>
      </c>
      <c r="M487" s="11">
        <f>_xlfn.XLOOKUP(K487,Percentiles!A:A,Percentiles!D:D,999,0)</f>
        <v>999</v>
      </c>
      <c r="N487" s="11">
        <f t="shared" si="74"/>
        <v>0</v>
      </c>
      <c r="O487" s="11">
        <f t="shared" si="75"/>
        <v>0</v>
      </c>
      <c r="P487" s="11">
        <f t="shared" si="76"/>
        <v>0</v>
      </c>
    </row>
    <row r="488" spans="1:16" x14ac:dyDescent="0.25">
      <c r="A488" s="38"/>
      <c r="B488" s="39"/>
      <c r="C488" s="7">
        <f t="shared" si="70"/>
        <v>0</v>
      </c>
      <c r="D488" s="8">
        <f t="shared" si="79"/>
        <v>0</v>
      </c>
      <c r="E488" s="8">
        <f>IF(A488&gt;Settings!$B$4,Settings!$B$4,A488)</f>
        <v>0</v>
      </c>
      <c r="F488" s="8">
        <f>10^(Settings!$B$1+Settings!$B$2*E488+Settings!$B$3*E488^2)</f>
        <v>0.12732098798529648</v>
      </c>
      <c r="G488" s="9" t="str">
        <f t="shared" si="71"/>
        <v/>
      </c>
      <c r="H488" s="9" t="str">
        <f t="shared" si="77"/>
        <v/>
      </c>
      <c r="I488" s="9" t="str">
        <f t="shared" si="78"/>
        <v/>
      </c>
      <c r="J488" s="10">
        <f t="shared" si="72"/>
        <v>0</v>
      </c>
      <c r="K488" s="58">
        <f t="shared" si="73"/>
        <v>0</v>
      </c>
      <c r="L488" s="11">
        <f>_xlfn.XLOOKUP(K488,Percentiles!A:A,Percentiles!C:C,-999,0)</f>
        <v>-999</v>
      </c>
      <c r="M488" s="11">
        <f>_xlfn.XLOOKUP(K488,Percentiles!A:A,Percentiles!D:D,999,0)</f>
        <v>999</v>
      </c>
      <c r="N488" s="11">
        <f t="shared" si="74"/>
        <v>0</v>
      </c>
      <c r="O488" s="11">
        <f t="shared" si="75"/>
        <v>0</v>
      </c>
      <c r="P488" s="11">
        <f t="shared" si="76"/>
        <v>0</v>
      </c>
    </row>
    <row r="489" spans="1:16" x14ac:dyDescent="0.25">
      <c r="A489" s="38"/>
      <c r="B489" s="39"/>
      <c r="C489" s="7">
        <f t="shared" si="70"/>
        <v>0</v>
      </c>
      <c r="D489" s="8">
        <f t="shared" si="79"/>
        <v>0</v>
      </c>
      <c r="E489" s="8">
        <f>IF(A489&gt;Settings!$B$4,Settings!$B$4,A489)</f>
        <v>0</v>
      </c>
      <c r="F489" s="8">
        <f>10^(Settings!$B$1+Settings!$B$2*E489+Settings!$B$3*E489^2)</f>
        <v>0.12732098798529648</v>
      </c>
      <c r="G489" s="9" t="str">
        <f t="shared" si="71"/>
        <v/>
      </c>
      <c r="H489" s="9" t="str">
        <f t="shared" si="77"/>
        <v/>
      </c>
      <c r="I489" s="9" t="str">
        <f t="shared" si="78"/>
        <v/>
      </c>
      <c r="J489" s="10">
        <f t="shared" si="72"/>
        <v>0</v>
      </c>
      <c r="K489" s="58">
        <f t="shared" si="73"/>
        <v>0</v>
      </c>
      <c r="L489" s="11">
        <f>_xlfn.XLOOKUP(K489,Percentiles!A:A,Percentiles!C:C,-999,0)</f>
        <v>-999</v>
      </c>
      <c r="M489" s="11">
        <f>_xlfn.XLOOKUP(K489,Percentiles!A:A,Percentiles!D:D,999,0)</f>
        <v>999</v>
      </c>
      <c r="N489" s="11">
        <f t="shared" si="74"/>
        <v>0</v>
      </c>
      <c r="O489" s="11">
        <f t="shared" si="75"/>
        <v>0</v>
      </c>
      <c r="P489" s="11">
        <f t="shared" si="76"/>
        <v>0</v>
      </c>
    </row>
    <row r="490" spans="1:16" x14ac:dyDescent="0.25">
      <c r="A490" s="38"/>
      <c r="B490" s="39"/>
      <c r="C490" s="7">
        <f t="shared" si="70"/>
        <v>0</v>
      </c>
      <c r="D490" s="8">
        <f t="shared" si="79"/>
        <v>0</v>
      </c>
      <c r="E490" s="8">
        <f>IF(A490&gt;Settings!$B$4,Settings!$B$4,A490)</f>
        <v>0</v>
      </c>
      <c r="F490" s="8">
        <f>10^(Settings!$B$1+Settings!$B$2*E490+Settings!$B$3*E490^2)</f>
        <v>0.12732098798529648</v>
      </c>
      <c r="G490" s="9" t="str">
        <f t="shared" si="71"/>
        <v/>
      </c>
      <c r="H490" s="9" t="str">
        <f t="shared" si="77"/>
        <v/>
      </c>
      <c r="I490" s="9" t="str">
        <f t="shared" si="78"/>
        <v/>
      </c>
      <c r="J490" s="10">
        <f t="shared" si="72"/>
        <v>0</v>
      </c>
      <c r="K490" s="58">
        <f t="shared" si="73"/>
        <v>0</v>
      </c>
      <c r="L490" s="11">
        <f>_xlfn.XLOOKUP(K490,Percentiles!A:A,Percentiles!C:C,-999,0)</f>
        <v>-999</v>
      </c>
      <c r="M490" s="11">
        <f>_xlfn.XLOOKUP(K490,Percentiles!A:A,Percentiles!D:D,999,0)</f>
        <v>999</v>
      </c>
      <c r="N490" s="11">
        <f t="shared" si="74"/>
        <v>0</v>
      </c>
      <c r="O490" s="11">
        <f t="shared" si="75"/>
        <v>0</v>
      </c>
      <c r="P490" s="11">
        <f t="shared" si="76"/>
        <v>0</v>
      </c>
    </row>
    <row r="491" spans="1:16" x14ac:dyDescent="0.25">
      <c r="A491" s="38"/>
      <c r="B491" s="39"/>
      <c r="C491" s="7">
        <f t="shared" si="70"/>
        <v>0</v>
      </c>
      <c r="D491" s="8">
        <f t="shared" si="79"/>
        <v>0</v>
      </c>
      <c r="E491" s="8">
        <f>IF(A491&gt;Settings!$B$4,Settings!$B$4,A491)</f>
        <v>0</v>
      </c>
      <c r="F491" s="8">
        <f>10^(Settings!$B$1+Settings!$B$2*E491+Settings!$B$3*E491^2)</f>
        <v>0.12732098798529648</v>
      </c>
      <c r="G491" s="9" t="str">
        <f t="shared" si="71"/>
        <v/>
      </c>
      <c r="H491" s="9" t="str">
        <f t="shared" si="77"/>
        <v/>
      </c>
      <c r="I491" s="9" t="str">
        <f t="shared" si="78"/>
        <v/>
      </c>
      <c r="J491" s="10">
        <f t="shared" si="72"/>
        <v>0</v>
      </c>
      <c r="K491" s="58">
        <f t="shared" si="73"/>
        <v>0</v>
      </c>
      <c r="L491" s="11">
        <f>_xlfn.XLOOKUP(K491,Percentiles!A:A,Percentiles!C:C,-999,0)</f>
        <v>-999</v>
      </c>
      <c r="M491" s="11">
        <f>_xlfn.XLOOKUP(K491,Percentiles!A:A,Percentiles!D:D,999,0)</f>
        <v>999</v>
      </c>
      <c r="N491" s="11">
        <f t="shared" si="74"/>
        <v>0</v>
      </c>
      <c r="O491" s="11">
        <f t="shared" si="75"/>
        <v>0</v>
      </c>
      <c r="P491" s="11">
        <f t="shared" si="76"/>
        <v>0</v>
      </c>
    </row>
    <row r="492" spans="1:16" x14ac:dyDescent="0.25">
      <c r="A492" s="38"/>
      <c r="B492" s="39"/>
      <c r="C492" s="7">
        <f t="shared" si="70"/>
        <v>0</v>
      </c>
      <c r="D492" s="8">
        <f t="shared" si="79"/>
        <v>0</v>
      </c>
      <c r="E492" s="8">
        <f>IF(A492&gt;Settings!$B$4,Settings!$B$4,A492)</f>
        <v>0</v>
      </c>
      <c r="F492" s="8">
        <f>10^(Settings!$B$1+Settings!$B$2*E492+Settings!$B$3*E492^2)</f>
        <v>0.12732098798529648</v>
      </c>
      <c r="G492" s="9" t="str">
        <f t="shared" si="71"/>
        <v/>
      </c>
      <c r="H492" s="9" t="str">
        <f t="shared" si="77"/>
        <v/>
      </c>
      <c r="I492" s="9" t="str">
        <f t="shared" si="78"/>
        <v/>
      </c>
      <c r="J492" s="10">
        <f t="shared" si="72"/>
        <v>0</v>
      </c>
      <c r="K492" s="58">
        <f t="shared" si="73"/>
        <v>0</v>
      </c>
      <c r="L492" s="11">
        <f>_xlfn.XLOOKUP(K492,Percentiles!A:A,Percentiles!C:C,-999,0)</f>
        <v>-999</v>
      </c>
      <c r="M492" s="11">
        <f>_xlfn.XLOOKUP(K492,Percentiles!A:A,Percentiles!D:D,999,0)</f>
        <v>999</v>
      </c>
      <c r="N492" s="11">
        <f t="shared" si="74"/>
        <v>0</v>
      </c>
      <c r="O492" s="11">
        <f t="shared" si="75"/>
        <v>0</v>
      </c>
      <c r="P492" s="11">
        <f t="shared" si="76"/>
        <v>0</v>
      </c>
    </row>
    <row r="493" spans="1:16" x14ac:dyDescent="0.25">
      <c r="A493" s="38"/>
      <c r="B493" s="39"/>
      <c r="C493" s="7">
        <f t="shared" si="70"/>
        <v>0</v>
      </c>
      <c r="D493" s="8">
        <f t="shared" si="79"/>
        <v>0</v>
      </c>
      <c r="E493" s="8">
        <f>IF(A493&gt;Settings!$B$4,Settings!$B$4,A493)</f>
        <v>0</v>
      </c>
      <c r="F493" s="8">
        <f>10^(Settings!$B$1+Settings!$B$2*E493+Settings!$B$3*E493^2)</f>
        <v>0.12732098798529648</v>
      </c>
      <c r="G493" s="9" t="str">
        <f t="shared" si="71"/>
        <v/>
      </c>
      <c r="H493" s="9" t="str">
        <f t="shared" si="77"/>
        <v/>
      </c>
      <c r="I493" s="9" t="str">
        <f t="shared" si="78"/>
        <v/>
      </c>
      <c r="J493" s="10">
        <f t="shared" si="72"/>
        <v>0</v>
      </c>
      <c r="K493" s="58">
        <f t="shared" si="73"/>
        <v>0</v>
      </c>
      <c r="L493" s="11">
        <f>_xlfn.XLOOKUP(K493,Percentiles!A:A,Percentiles!C:C,-999,0)</f>
        <v>-999</v>
      </c>
      <c r="M493" s="11">
        <f>_xlfn.XLOOKUP(K493,Percentiles!A:A,Percentiles!D:D,999,0)</f>
        <v>999</v>
      </c>
      <c r="N493" s="11">
        <f t="shared" si="74"/>
        <v>0</v>
      </c>
      <c r="O493" s="11">
        <f t="shared" si="75"/>
        <v>0</v>
      </c>
      <c r="P493" s="11">
        <f t="shared" si="76"/>
        <v>0</v>
      </c>
    </row>
    <row r="494" spans="1:16" x14ac:dyDescent="0.25">
      <c r="A494" s="38"/>
      <c r="B494" s="39"/>
      <c r="C494" s="7">
        <f t="shared" si="70"/>
        <v>0</v>
      </c>
      <c r="D494" s="8">
        <f t="shared" si="79"/>
        <v>0</v>
      </c>
      <c r="E494" s="8">
        <f>IF(A494&gt;Settings!$B$4,Settings!$B$4,A494)</f>
        <v>0</v>
      </c>
      <c r="F494" s="8">
        <f>10^(Settings!$B$1+Settings!$B$2*E494+Settings!$B$3*E494^2)</f>
        <v>0.12732098798529648</v>
      </c>
      <c r="G494" s="9" t="str">
        <f t="shared" si="71"/>
        <v/>
      </c>
      <c r="H494" s="9" t="str">
        <f t="shared" si="77"/>
        <v/>
      </c>
      <c r="I494" s="9" t="str">
        <f t="shared" si="78"/>
        <v/>
      </c>
      <c r="J494" s="10">
        <f t="shared" si="72"/>
        <v>0</v>
      </c>
      <c r="K494" s="58">
        <f t="shared" si="73"/>
        <v>0</v>
      </c>
      <c r="L494" s="11">
        <f>_xlfn.XLOOKUP(K494,Percentiles!A:A,Percentiles!C:C,-999,0)</f>
        <v>-999</v>
      </c>
      <c r="M494" s="11">
        <f>_xlfn.XLOOKUP(K494,Percentiles!A:A,Percentiles!D:D,999,0)</f>
        <v>999</v>
      </c>
      <c r="N494" s="11">
        <f t="shared" si="74"/>
        <v>0</v>
      </c>
      <c r="O494" s="11">
        <f t="shared" si="75"/>
        <v>0</v>
      </c>
      <c r="P494" s="11">
        <f t="shared" si="76"/>
        <v>0</v>
      </c>
    </row>
    <row r="495" spans="1:16" x14ac:dyDescent="0.25">
      <c r="A495" s="38"/>
      <c r="B495" s="39"/>
      <c r="C495" s="7">
        <f t="shared" si="70"/>
        <v>0</v>
      </c>
      <c r="D495" s="8">
        <f t="shared" si="79"/>
        <v>0</v>
      </c>
      <c r="E495" s="8">
        <f>IF(A495&gt;Settings!$B$4,Settings!$B$4,A495)</f>
        <v>0</v>
      </c>
      <c r="F495" s="8">
        <f>10^(Settings!$B$1+Settings!$B$2*E495+Settings!$B$3*E495^2)</f>
        <v>0.12732098798529648</v>
      </c>
      <c r="G495" s="9" t="str">
        <f t="shared" si="71"/>
        <v/>
      </c>
      <c r="H495" s="9" t="str">
        <f t="shared" si="77"/>
        <v/>
      </c>
      <c r="I495" s="9" t="str">
        <f t="shared" si="78"/>
        <v/>
      </c>
      <c r="J495" s="10">
        <f t="shared" si="72"/>
        <v>0</v>
      </c>
      <c r="K495" s="58">
        <f t="shared" si="73"/>
        <v>0</v>
      </c>
      <c r="L495" s="11">
        <f>_xlfn.XLOOKUP(K495,Percentiles!A:A,Percentiles!C:C,-999,0)</f>
        <v>-999</v>
      </c>
      <c r="M495" s="11">
        <f>_xlfn.XLOOKUP(K495,Percentiles!A:A,Percentiles!D:D,999,0)</f>
        <v>999</v>
      </c>
      <c r="N495" s="11">
        <f t="shared" si="74"/>
        <v>0</v>
      </c>
      <c r="O495" s="11">
        <f t="shared" si="75"/>
        <v>0</v>
      </c>
      <c r="P495" s="11">
        <f t="shared" si="76"/>
        <v>0</v>
      </c>
    </row>
    <row r="496" spans="1:16" x14ac:dyDescent="0.25">
      <c r="A496" s="38"/>
      <c r="B496" s="39"/>
      <c r="C496" s="7">
        <f t="shared" si="70"/>
        <v>0</v>
      </c>
      <c r="D496" s="8">
        <f t="shared" si="79"/>
        <v>0</v>
      </c>
      <c r="E496" s="8">
        <f>IF(A496&gt;Settings!$B$4,Settings!$B$4,A496)</f>
        <v>0</v>
      </c>
      <c r="F496" s="8">
        <f>10^(Settings!$B$1+Settings!$B$2*E496+Settings!$B$3*E496^2)</f>
        <v>0.12732098798529648</v>
      </c>
      <c r="G496" s="9" t="str">
        <f t="shared" si="71"/>
        <v/>
      </c>
      <c r="H496" s="9" t="str">
        <f t="shared" si="77"/>
        <v/>
      </c>
      <c r="I496" s="9" t="str">
        <f t="shared" si="78"/>
        <v/>
      </c>
      <c r="J496" s="10">
        <f t="shared" si="72"/>
        <v>0</v>
      </c>
      <c r="K496" s="58">
        <f t="shared" si="73"/>
        <v>0</v>
      </c>
      <c r="L496" s="11">
        <f>_xlfn.XLOOKUP(K496,Percentiles!A:A,Percentiles!C:C,-999,0)</f>
        <v>-999</v>
      </c>
      <c r="M496" s="11">
        <f>_xlfn.XLOOKUP(K496,Percentiles!A:A,Percentiles!D:D,999,0)</f>
        <v>999</v>
      </c>
      <c r="N496" s="11">
        <f t="shared" si="74"/>
        <v>0</v>
      </c>
      <c r="O496" s="11">
        <f t="shared" si="75"/>
        <v>0</v>
      </c>
      <c r="P496" s="11">
        <f t="shared" si="76"/>
        <v>0</v>
      </c>
    </row>
    <row r="497" spans="1:16" x14ac:dyDescent="0.25">
      <c r="A497" s="38"/>
      <c r="B497" s="39"/>
      <c r="C497" s="7">
        <f t="shared" si="70"/>
        <v>0</v>
      </c>
      <c r="D497" s="8">
        <f t="shared" si="79"/>
        <v>0</v>
      </c>
      <c r="E497" s="8">
        <f>IF(A497&gt;Settings!$B$4,Settings!$B$4,A497)</f>
        <v>0</v>
      </c>
      <c r="F497" s="8">
        <f>10^(Settings!$B$1+Settings!$B$2*E497+Settings!$B$3*E497^2)</f>
        <v>0.12732098798529648</v>
      </c>
      <c r="G497" s="9" t="str">
        <f t="shared" si="71"/>
        <v/>
      </c>
      <c r="H497" s="9" t="str">
        <f t="shared" si="77"/>
        <v/>
      </c>
      <c r="I497" s="9" t="str">
        <f t="shared" si="78"/>
        <v/>
      </c>
      <c r="J497" s="10">
        <f t="shared" si="72"/>
        <v>0</v>
      </c>
      <c r="K497" s="58">
        <f t="shared" si="73"/>
        <v>0</v>
      </c>
      <c r="L497" s="11">
        <f>_xlfn.XLOOKUP(K497,Percentiles!A:A,Percentiles!C:C,-999,0)</f>
        <v>-999</v>
      </c>
      <c r="M497" s="11">
        <f>_xlfn.XLOOKUP(K497,Percentiles!A:A,Percentiles!D:D,999,0)</f>
        <v>999</v>
      </c>
      <c r="N497" s="11">
        <f t="shared" si="74"/>
        <v>0</v>
      </c>
      <c r="O497" s="11">
        <f t="shared" si="75"/>
        <v>0</v>
      </c>
      <c r="P497" s="11">
        <f t="shared" si="76"/>
        <v>0</v>
      </c>
    </row>
    <row r="498" spans="1:16" x14ac:dyDescent="0.25">
      <c r="A498" s="38"/>
      <c r="B498" s="39"/>
      <c r="C498" s="7">
        <f t="shared" si="70"/>
        <v>0</v>
      </c>
      <c r="D498" s="8">
        <f t="shared" si="79"/>
        <v>0</v>
      </c>
      <c r="E498" s="8">
        <f>IF(A498&gt;Settings!$B$4,Settings!$B$4,A498)</f>
        <v>0</v>
      </c>
      <c r="F498" s="8">
        <f>10^(Settings!$B$1+Settings!$B$2*E498+Settings!$B$3*E498^2)</f>
        <v>0.12732098798529648</v>
      </c>
      <c r="G498" s="9" t="str">
        <f t="shared" si="71"/>
        <v/>
      </c>
      <c r="H498" s="9" t="str">
        <f t="shared" si="77"/>
        <v/>
      </c>
      <c r="I498" s="9" t="str">
        <f t="shared" si="78"/>
        <v/>
      </c>
      <c r="J498" s="10">
        <f t="shared" si="72"/>
        <v>0</v>
      </c>
      <c r="K498" s="58">
        <f t="shared" si="73"/>
        <v>0</v>
      </c>
      <c r="L498" s="11">
        <f>_xlfn.XLOOKUP(K498,Percentiles!A:A,Percentiles!C:C,-999,0)</f>
        <v>-999</v>
      </c>
      <c r="M498" s="11">
        <f>_xlfn.XLOOKUP(K498,Percentiles!A:A,Percentiles!D:D,999,0)</f>
        <v>999</v>
      </c>
      <c r="N498" s="11">
        <f t="shared" si="74"/>
        <v>0</v>
      </c>
      <c r="O498" s="11">
        <f t="shared" si="75"/>
        <v>0</v>
      </c>
      <c r="P498" s="11">
        <f t="shared" si="76"/>
        <v>0</v>
      </c>
    </row>
    <row r="499" spans="1:16" x14ac:dyDescent="0.25">
      <c r="A499" s="38"/>
      <c r="B499" s="39"/>
      <c r="C499" s="7">
        <f t="shared" si="70"/>
        <v>0</v>
      </c>
      <c r="D499" s="8">
        <f t="shared" si="79"/>
        <v>0</v>
      </c>
      <c r="E499" s="8">
        <f>IF(A499&gt;Settings!$B$4,Settings!$B$4,A499)</f>
        <v>0</v>
      </c>
      <c r="F499" s="8">
        <f>10^(Settings!$B$1+Settings!$B$2*E499+Settings!$B$3*E499^2)</f>
        <v>0.12732098798529648</v>
      </c>
      <c r="G499" s="9" t="str">
        <f t="shared" si="71"/>
        <v/>
      </c>
      <c r="H499" s="9" t="str">
        <f t="shared" si="77"/>
        <v/>
      </c>
      <c r="I499" s="9" t="str">
        <f t="shared" si="78"/>
        <v/>
      </c>
      <c r="J499" s="10">
        <f t="shared" si="72"/>
        <v>0</v>
      </c>
      <c r="K499" s="58">
        <f t="shared" si="73"/>
        <v>0</v>
      </c>
      <c r="L499" s="11">
        <f>_xlfn.XLOOKUP(K499,Percentiles!A:A,Percentiles!C:C,-999,0)</f>
        <v>-999</v>
      </c>
      <c r="M499" s="11">
        <f>_xlfn.XLOOKUP(K499,Percentiles!A:A,Percentiles!D:D,999,0)</f>
        <v>999</v>
      </c>
      <c r="N499" s="11">
        <f t="shared" si="74"/>
        <v>0</v>
      </c>
      <c r="O499" s="11">
        <f t="shared" si="75"/>
        <v>0</v>
      </c>
      <c r="P499" s="11">
        <f t="shared" si="76"/>
        <v>0</v>
      </c>
    </row>
    <row r="500" spans="1:16" x14ac:dyDescent="0.25">
      <c r="A500" s="38"/>
      <c r="B500" s="39"/>
      <c r="C500" s="7">
        <f t="shared" si="70"/>
        <v>0</v>
      </c>
      <c r="D500" s="8">
        <f t="shared" si="79"/>
        <v>0</v>
      </c>
      <c r="E500" s="8">
        <f>IF(A500&gt;Settings!$B$4,Settings!$B$4,A500)</f>
        <v>0</v>
      </c>
      <c r="F500" s="8">
        <f>10^(Settings!$B$1+Settings!$B$2*E500+Settings!$B$3*E500^2)</f>
        <v>0.12732098798529648</v>
      </c>
      <c r="G500" s="9" t="str">
        <f t="shared" si="71"/>
        <v/>
      </c>
      <c r="H500" s="9" t="str">
        <f t="shared" si="77"/>
        <v/>
      </c>
      <c r="I500" s="9" t="str">
        <f t="shared" si="78"/>
        <v/>
      </c>
      <c r="J500" s="10">
        <f t="shared" si="72"/>
        <v>0</v>
      </c>
      <c r="K500" s="58">
        <f t="shared" si="73"/>
        <v>0</v>
      </c>
      <c r="L500" s="11">
        <f>_xlfn.XLOOKUP(K500,Percentiles!A:A,Percentiles!C:C,-999,0)</f>
        <v>-999</v>
      </c>
      <c r="M500" s="11">
        <f>_xlfn.XLOOKUP(K500,Percentiles!A:A,Percentiles!D:D,999,0)</f>
        <v>999</v>
      </c>
      <c r="N500" s="11">
        <f t="shared" si="74"/>
        <v>0</v>
      </c>
      <c r="O500" s="11">
        <f t="shared" si="75"/>
        <v>0</v>
      </c>
      <c r="P500" s="11">
        <f t="shared" si="76"/>
        <v>0</v>
      </c>
    </row>
    <row r="501" spans="1:16" x14ac:dyDescent="0.25">
      <c r="A501" s="38"/>
      <c r="B501" s="39"/>
      <c r="C501" s="7">
        <f t="shared" si="70"/>
        <v>0</v>
      </c>
      <c r="D501" s="8">
        <f t="shared" si="79"/>
        <v>0</v>
      </c>
      <c r="E501" s="8">
        <f>IF(A501&gt;Settings!$B$4,Settings!$B$4,A501)</f>
        <v>0</v>
      </c>
      <c r="F501" s="8">
        <f>10^(Settings!$B$1+Settings!$B$2*E501+Settings!$B$3*E501^2)</f>
        <v>0.12732098798529648</v>
      </c>
      <c r="G501" s="9" t="str">
        <f t="shared" si="71"/>
        <v/>
      </c>
      <c r="H501" s="9" t="str">
        <f t="shared" si="77"/>
        <v/>
      </c>
      <c r="I501" s="9" t="str">
        <f t="shared" si="78"/>
        <v/>
      </c>
      <c r="J501" s="10">
        <f t="shared" si="72"/>
        <v>0</v>
      </c>
      <c r="K501" s="58">
        <f t="shared" si="73"/>
        <v>0</v>
      </c>
      <c r="L501" s="11">
        <f>_xlfn.XLOOKUP(K501,Percentiles!A:A,Percentiles!C:C,-999,0)</f>
        <v>-999</v>
      </c>
      <c r="M501" s="11">
        <f>_xlfn.XLOOKUP(K501,Percentiles!A:A,Percentiles!D:D,999,0)</f>
        <v>999</v>
      </c>
      <c r="N501" s="11">
        <f t="shared" si="74"/>
        <v>0</v>
      </c>
      <c r="O501" s="11">
        <f t="shared" si="75"/>
        <v>0</v>
      </c>
      <c r="P501" s="11">
        <f t="shared" si="76"/>
        <v>0</v>
      </c>
    </row>
    <row r="502" spans="1:16" x14ac:dyDescent="0.25">
      <c r="A502" s="38"/>
      <c r="B502" s="39"/>
      <c r="C502" s="7">
        <f t="shared" si="70"/>
        <v>0</v>
      </c>
      <c r="D502" s="8">
        <f t="shared" si="79"/>
        <v>0</v>
      </c>
      <c r="E502" s="8">
        <f>IF(A502&gt;Settings!$B$4,Settings!$B$4,A502)</f>
        <v>0</v>
      </c>
      <c r="F502" s="8">
        <f>10^(Settings!$B$1+Settings!$B$2*E502+Settings!$B$3*E502^2)</f>
        <v>0.12732098798529648</v>
      </c>
      <c r="G502" s="9" t="str">
        <f t="shared" si="71"/>
        <v/>
      </c>
      <c r="H502" s="9" t="str">
        <f t="shared" si="77"/>
        <v/>
      </c>
      <c r="I502" s="9" t="str">
        <f t="shared" si="78"/>
        <v/>
      </c>
      <c r="J502" s="10">
        <f t="shared" si="72"/>
        <v>0</v>
      </c>
      <c r="K502" s="58">
        <f t="shared" si="73"/>
        <v>0</v>
      </c>
      <c r="L502" s="11">
        <f>_xlfn.XLOOKUP(K502,Percentiles!A:A,Percentiles!C:C,-999,0)</f>
        <v>-999</v>
      </c>
      <c r="M502" s="11">
        <f>_xlfn.XLOOKUP(K502,Percentiles!A:A,Percentiles!D:D,999,0)</f>
        <v>999</v>
      </c>
      <c r="N502" s="11">
        <f t="shared" si="74"/>
        <v>0</v>
      </c>
      <c r="O502" s="11">
        <f t="shared" si="75"/>
        <v>0</v>
      </c>
      <c r="P502" s="11">
        <f t="shared" si="76"/>
        <v>0</v>
      </c>
    </row>
    <row r="503" spans="1:16" x14ac:dyDescent="0.25">
      <c r="A503" s="38"/>
      <c r="B503" s="39"/>
      <c r="C503" s="7">
        <f t="shared" si="70"/>
        <v>0</v>
      </c>
      <c r="D503" s="8">
        <f t="shared" si="79"/>
        <v>0</v>
      </c>
      <c r="E503" s="8">
        <f>IF(A503&gt;Settings!$B$4,Settings!$B$4,A503)</f>
        <v>0</v>
      </c>
      <c r="F503" s="8">
        <f>10^(Settings!$B$1+Settings!$B$2*E503+Settings!$B$3*E503^2)</f>
        <v>0.12732098798529648</v>
      </c>
      <c r="G503" s="9" t="str">
        <f t="shared" si="71"/>
        <v/>
      </c>
      <c r="H503" s="9" t="str">
        <f t="shared" si="77"/>
        <v/>
      </c>
      <c r="I503" s="9" t="str">
        <f t="shared" si="78"/>
        <v/>
      </c>
      <c r="J503" s="10">
        <f t="shared" si="72"/>
        <v>0</v>
      </c>
      <c r="K503" s="58">
        <f t="shared" si="73"/>
        <v>0</v>
      </c>
      <c r="L503" s="11">
        <f>_xlfn.XLOOKUP(K503,Percentiles!A:A,Percentiles!C:C,-999,0)</f>
        <v>-999</v>
      </c>
      <c r="M503" s="11">
        <f>_xlfn.XLOOKUP(K503,Percentiles!A:A,Percentiles!D:D,999,0)</f>
        <v>999</v>
      </c>
      <c r="N503" s="11">
        <f t="shared" si="74"/>
        <v>0</v>
      </c>
      <c r="O503" s="11">
        <f t="shared" si="75"/>
        <v>0</v>
      </c>
      <c r="P503" s="11">
        <f t="shared" si="76"/>
        <v>0</v>
      </c>
    </row>
    <row r="504" spans="1:16" x14ac:dyDescent="0.25">
      <c r="A504" s="38"/>
      <c r="B504" s="39"/>
      <c r="C504" s="7">
        <f t="shared" si="70"/>
        <v>0</v>
      </c>
      <c r="D504" s="8">
        <f t="shared" si="79"/>
        <v>0</v>
      </c>
      <c r="E504" s="8">
        <f>IF(A504&gt;Settings!$B$4,Settings!$B$4,A504)</f>
        <v>0</v>
      </c>
      <c r="F504" s="8">
        <f>10^(Settings!$B$1+Settings!$B$2*E504+Settings!$B$3*E504^2)</f>
        <v>0.12732098798529648</v>
      </c>
      <c r="G504" s="9" t="str">
        <f t="shared" si="71"/>
        <v/>
      </c>
      <c r="H504" s="9" t="str">
        <f t="shared" si="77"/>
        <v/>
      </c>
      <c r="I504" s="9" t="str">
        <f t="shared" si="78"/>
        <v/>
      </c>
      <c r="J504" s="10">
        <f t="shared" si="72"/>
        <v>0</v>
      </c>
      <c r="K504" s="58">
        <f t="shared" si="73"/>
        <v>0</v>
      </c>
      <c r="L504" s="11">
        <f>_xlfn.XLOOKUP(K504,Percentiles!A:A,Percentiles!C:C,-999,0)</f>
        <v>-999</v>
      </c>
      <c r="M504" s="11">
        <f>_xlfn.XLOOKUP(K504,Percentiles!A:A,Percentiles!D:D,999,0)</f>
        <v>999</v>
      </c>
      <c r="N504" s="11">
        <f t="shared" si="74"/>
        <v>0</v>
      </c>
      <c r="O504" s="11">
        <f t="shared" si="75"/>
        <v>0</v>
      </c>
      <c r="P504" s="11">
        <f t="shared" si="76"/>
        <v>0</v>
      </c>
    </row>
    <row r="505" spans="1:16" x14ac:dyDescent="0.25">
      <c r="A505" s="38"/>
      <c r="B505" s="39"/>
      <c r="C505" s="7">
        <f t="shared" si="70"/>
        <v>0</v>
      </c>
      <c r="D505" s="8">
        <f t="shared" si="79"/>
        <v>0</v>
      </c>
      <c r="E505" s="8">
        <f>IF(A505&gt;Settings!$B$4,Settings!$B$4,A505)</f>
        <v>0</v>
      </c>
      <c r="F505" s="8">
        <f>10^(Settings!$B$1+Settings!$B$2*E505+Settings!$B$3*E505^2)</f>
        <v>0.12732098798529648</v>
      </c>
      <c r="G505" s="9" t="str">
        <f t="shared" si="71"/>
        <v/>
      </c>
      <c r="H505" s="9" t="str">
        <f t="shared" si="77"/>
        <v/>
      </c>
      <c r="I505" s="9" t="str">
        <f t="shared" si="78"/>
        <v/>
      </c>
      <c r="J505" s="10">
        <f t="shared" si="72"/>
        <v>0</v>
      </c>
      <c r="K505" s="58">
        <f t="shared" si="73"/>
        <v>0</v>
      </c>
      <c r="L505" s="11">
        <f>_xlfn.XLOOKUP(K505,Percentiles!A:A,Percentiles!C:C,-999,0)</f>
        <v>-999</v>
      </c>
      <c r="M505" s="11">
        <f>_xlfn.XLOOKUP(K505,Percentiles!A:A,Percentiles!D:D,999,0)</f>
        <v>999</v>
      </c>
      <c r="N505" s="11">
        <f t="shared" si="74"/>
        <v>0</v>
      </c>
      <c r="O505" s="11">
        <f t="shared" si="75"/>
        <v>0</v>
      </c>
      <c r="P505" s="11">
        <f t="shared" si="76"/>
        <v>0</v>
      </c>
    </row>
    <row r="506" spans="1:16" x14ac:dyDescent="0.25">
      <c r="A506" s="38"/>
      <c r="B506" s="39"/>
      <c r="C506" s="7">
        <f t="shared" si="70"/>
        <v>0</v>
      </c>
      <c r="D506" s="8">
        <f t="shared" si="79"/>
        <v>0</v>
      </c>
      <c r="E506" s="8">
        <f>IF(A506&gt;Settings!$B$4,Settings!$B$4,A506)</f>
        <v>0</v>
      </c>
      <c r="F506" s="8">
        <f>10^(Settings!$B$1+Settings!$B$2*E506+Settings!$B$3*E506^2)</f>
        <v>0.12732098798529648</v>
      </c>
      <c r="G506" s="9" t="str">
        <f t="shared" si="71"/>
        <v/>
      </c>
      <c r="H506" s="9" t="str">
        <f t="shared" si="77"/>
        <v/>
      </c>
      <c r="I506" s="9" t="str">
        <f t="shared" si="78"/>
        <v/>
      </c>
      <c r="J506" s="10">
        <f t="shared" si="72"/>
        <v>0</v>
      </c>
      <c r="K506" s="58">
        <f t="shared" si="73"/>
        <v>0</v>
      </c>
      <c r="L506" s="11">
        <f>_xlfn.XLOOKUP(K506,Percentiles!A:A,Percentiles!C:C,-999,0)</f>
        <v>-999</v>
      </c>
      <c r="M506" s="11">
        <f>_xlfn.XLOOKUP(K506,Percentiles!A:A,Percentiles!D:D,999,0)</f>
        <v>999</v>
      </c>
      <c r="N506" s="11">
        <f t="shared" si="74"/>
        <v>0</v>
      </c>
      <c r="O506" s="11">
        <f t="shared" si="75"/>
        <v>0</v>
      </c>
      <c r="P506" s="11">
        <f t="shared" si="76"/>
        <v>0</v>
      </c>
    </row>
    <row r="507" spans="1:16" x14ac:dyDescent="0.25">
      <c r="A507" s="38"/>
      <c r="B507" s="39"/>
      <c r="C507" s="7">
        <f t="shared" si="70"/>
        <v>0</v>
      </c>
      <c r="D507" s="8">
        <f t="shared" si="79"/>
        <v>0</v>
      </c>
      <c r="E507" s="8">
        <f>IF(A507&gt;Settings!$B$4,Settings!$B$4,A507)</f>
        <v>0</v>
      </c>
      <c r="F507" s="8">
        <f>10^(Settings!$B$1+Settings!$B$2*E507+Settings!$B$3*E507^2)</f>
        <v>0.12732098798529648</v>
      </c>
      <c r="G507" s="9" t="str">
        <f t="shared" si="71"/>
        <v/>
      </c>
      <c r="H507" s="9" t="str">
        <f t="shared" si="77"/>
        <v/>
      </c>
      <c r="I507" s="9" t="str">
        <f t="shared" si="78"/>
        <v/>
      </c>
      <c r="J507" s="10">
        <f t="shared" si="72"/>
        <v>0</v>
      </c>
      <c r="K507" s="58">
        <f t="shared" si="73"/>
        <v>0</v>
      </c>
      <c r="L507" s="11">
        <f>_xlfn.XLOOKUP(K507,Percentiles!A:A,Percentiles!C:C,-999,0)</f>
        <v>-999</v>
      </c>
      <c r="M507" s="11">
        <f>_xlfn.XLOOKUP(K507,Percentiles!A:A,Percentiles!D:D,999,0)</f>
        <v>999</v>
      </c>
      <c r="N507" s="11">
        <f t="shared" si="74"/>
        <v>0</v>
      </c>
      <c r="O507" s="11">
        <f t="shared" si="75"/>
        <v>0</v>
      </c>
      <c r="P507" s="11">
        <f t="shared" si="76"/>
        <v>0</v>
      </c>
    </row>
    <row r="508" spans="1:16" x14ac:dyDescent="0.25">
      <c r="A508" s="38"/>
      <c r="B508" s="39"/>
      <c r="C508" s="7">
        <f t="shared" si="70"/>
        <v>0</v>
      </c>
      <c r="D508" s="8">
        <f t="shared" si="79"/>
        <v>0</v>
      </c>
      <c r="E508" s="8">
        <f>IF(A508&gt;Settings!$B$4,Settings!$B$4,A508)</f>
        <v>0</v>
      </c>
      <c r="F508" s="8">
        <f>10^(Settings!$B$1+Settings!$B$2*E508+Settings!$B$3*E508^2)</f>
        <v>0.12732098798529648</v>
      </c>
      <c r="G508" s="9" t="str">
        <f t="shared" si="71"/>
        <v/>
      </c>
      <c r="H508" s="9" t="str">
        <f t="shared" si="77"/>
        <v/>
      </c>
      <c r="I508" s="9" t="str">
        <f t="shared" si="78"/>
        <v/>
      </c>
      <c r="J508" s="10">
        <f t="shared" si="72"/>
        <v>0</v>
      </c>
      <c r="K508" s="58">
        <f t="shared" si="73"/>
        <v>0</v>
      </c>
      <c r="L508" s="11">
        <f>_xlfn.XLOOKUP(K508,Percentiles!A:A,Percentiles!C:C,-999,0)</f>
        <v>-999</v>
      </c>
      <c r="M508" s="11">
        <f>_xlfn.XLOOKUP(K508,Percentiles!A:A,Percentiles!D:D,999,0)</f>
        <v>999</v>
      </c>
      <c r="N508" s="11">
        <f t="shared" si="74"/>
        <v>0</v>
      </c>
      <c r="O508" s="11">
        <f t="shared" si="75"/>
        <v>0</v>
      </c>
      <c r="P508" s="11">
        <f t="shared" si="76"/>
        <v>0</v>
      </c>
    </row>
    <row r="509" spans="1:16" x14ac:dyDescent="0.25">
      <c r="A509" s="38"/>
      <c r="B509" s="39"/>
      <c r="C509" s="7">
        <f t="shared" si="70"/>
        <v>0</v>
      </c>
      <c r="D509" s="8">
        <f t="shared" si="79"/>
        <v>0</v>
      </c>
      <c r="E509" s="8">
        <f>IF(A509&gt;Settings!$B$4,Settings!$B$4,A509)</f>
        <v>0</v>
      </c>
      <c r="F509" s="8">
        <f>10^(Settings!$B$1+Settings!$B$2*E509+Settings!$B$3*E509^2)</f>
        <v>0.12732098798529648</v>
      </c>
      <c r="G509" s="9" t="str">
        <f t="shared" si="71"/>
        <v/>
      </c>
      <c r="H509" s="9" t="str">
        <f t="shared" si="77"/>
        <v/>
      </c>
      <c r="I509" s="9" t="str">
        <f t="shared" si="78"/>
        <v/>
      </c>
      <c r="J509" s="10">
        <f t="shared" si="72"/>
        <v>0</v>
      </c>
      <c r="K509" s="58">
        <f t="shared" si="73"/>
        <v>0</v>
      </c>
      <c r="L509" s="11">
        <f>_xlfn.XLOOKUP(K509,Percentiles!A:A,Percentiles!C:C,-999,0)</f>
        <v>-999</v>
      </c>
      <c r="M509" s="11">
        <f>_xlfn.XLOOKUP(K509,Percentiles!A:A,Percentiles!D:D,999,0)</f>
        <v>999</v>
      </c>
      <c r="N509" s="11">
        <f t="shared" si="74"/>
        <v>0</v>
      </c>
      <c r="O509" s="11">
        <f t="shared" si="75"/>
        <v>0</v>
      </c>
      <c r="P509" s="11">
        <f t="shared" si="76"/>
        <v>0</v>
      </c>
    </row>
    <row r="510" spans="1:16" x14ac:dyDescent="0.25">
      <c r="A510" s="38"/>
      <c r="B510" s="39"/>
      <c r="C510" s="7">
        <f t="shared" si="70"/>
        <v>0</v>
      </c>
      <c r="D510" s="8">
        <f t="shared" si="79"/>
        <v>0</v>
      </c>
      <c r="E510" s="8">
        <f>IF(A510&gt;Settings!$B$4,Settings!$B$4,A510)</f>
        <v>0</v>
      </c>
      <c r="F510" s="8">
        <f>10^(Settings!$B$1+Settings!$B$2*E510+Settings!$B$3*E510^2)</f>
        <v>0.12732098798529648</v>
      </c>
      <c r="G510" s="9" t="str">
        <f t="shared" si="71"/>
        <v/>
      </c>
      <c r="H510" s="9" t="str">
        <f t="shared" si="77"/>
        <v/>
      </c>
      <c r="I510" s="9" t="str">
        <f t="shared" si="78"/>
        <v/>
      </c>
      <c r="J510" s="10">
        <f t="shared" si="72"/>
        <v>0</v>
      </c>
      <c r="K510" s="58">
        <f t="shared" si="73"/>
        <v>0</v>
      </c>
      <c r="L510" s="11">
        <f>_xlfn.XLOOKUP(K510,Percentiles!A:A,Percentiles!C:C,-999,0)</f>
        <v>-999</v>
      </c>
      <c r="M510" s="11">
        <f>_xlfn.XLOOKUP(K510,Percentiles!A:A,Percentiles!D:D,999,0)</f>
        <v>999</v>
      </c>
      <c r="N510" s="11">
        <f t="shared" si="74"/>
        <v>0</v>
      </c>
      <c r="O510" s="11">
        <f t="shared" si="75"/>
        <v>0</v>
      </c>
      <c r="P510" s="11">
        <f t="shared" si="76"/>
        <v>0</v>
      </c>
    </row>
    <row r="511" spans="1:16" x14ac:dyDescent="0.25">
      <c r="A511" s="38"/>
      <c r="B511" s="39"/>
      <c r="C511" s="7">
        <f t="shared" si="70"/>
        <v>0</v>
      </c>
      <c r="D511" s="8">
        <f t="shared" si="79"/>
        <v>0</v>
      </c>
      <c r="E511" s="8">
        <f>IF(A511&gt;Settings!$B$4,Settings!$B$4,A511)</f>
        <v>0</v>
      </c>
      <c r="F511" s="8">
        <f>10^(Settings!$B$1+Settings!$B$2*E511+Settings!$B$3*E511^2)</f>
        <v>0.12732098798529648</v>
      </c>
      <c r="G511" s="9" t="str">
        <f t="shared" si="71"/>
        <v/>
      </c>
      <c r="H511" s="9" t="str">
        <f t="shared" si="77"/>
        <v/>
      </c>
      <c r="I511" s="9" t="str">
        <f t="shared" si="78"/>
        <v/>
      </c>
      <c r="J511" s="10">
        <f t="shared" si="72"/>
        <v>0</v>
      </c>
      <c r="K511" s="58">
        <f t="shared" si="73"/>
        <v>0</v>
      </c>
      <c r="L511" s="11">
        <f>_xlfn.XLOOKUP(K511,Percentiles!A:A,Percentiles!C:C,-999,0)</f>
        <v>-999</v>
      </c>
      <c r="M511" s="11">
        <f>_xlfn.XLOOKUP(K511,Percentiles!A:A,Percentiles!D:D,999,0)</f>
        <v>999</v>
      </c>
      <c r="N511" s="11">
        <f t="shared" si="74"/>
        <v>0</v>
      </c>
      <c r="O511" s="11">
        <f t="shared" si="75"/>
        <v>0</v>
      </c>
      <c r="P511" s="11">
        <f t="shared" si="76"/>
        <v>0</v>
      </c>
    </row>
    <row r="512" spans="1:16" x14ac:dyDescent="0.25">
      <c r="A512" s="38"/>
      <c r="B512" s="39"/>
      <c r="C512" s="7">
        <f t="shared" si="70"/>
        <v>0</v>
      </c>
      <c r="D512" s="8">
        <f t="shared" si="79"/>
        <v>0</v>
      </c>
      <c r="E512" s="8">
        <f>IF(A512&gt;Settings!$B$4,Settings!$B$4,A512)</f>
        <v>0</v>
      </c>
      <c r="F512" s="8">
        <f>10^(Settings!$B$1+Settings!$B$2*E512+Settings!$B$3*E512^2)</f>
        <v>0.12732098798529648</v>
      </c>
      <c r="G512" s="9" t="str">
        <f t="shared" si="71"/>
        <v/>
      </c>
      <c r="H512" s="9" t="str">
        <f t="shared" si="77"/>
        <v/>
      </c>
      <c r="I512" s="9" t="str">
        <f t="shared" si="78"/>
        <v/>
      </c>
      <c r="J512" s="10">
        <f t="shared" si="72"/>
        <v>0</v>
      </c>
      <c r="K512" s="58">
        <f t="shared" si="73"/>
        <v>0</v>
      </c>
      <c r="L512" s="11">
        <f>_xlfn.XLOOKUP(K512,Percentiles!A:A,Percentiles!C:C,-999,0)</f>
        <v>-999</v>
      </c>
      <c r="M512" s="11">
        <f>_xlfn.XLOOKUP(K512,Percentiles!A:A,Percentiles!D:D,999,0)</f>
        <v>999</v>
      </c>
      <c r="N512" s="11">
        <f t="shared" si="74"/>
        <v>0</v>
      </c>
      <c r="O512" s="11">
        <f t="shared" si="75"/>
        <v>0</v>
      </c>
      <c r="P512" s="11">
        <f t="shared" si="76"/>
        <v>0</v>
      </c>
    </row>
    <row r="513" spans="1:16" x14ac:dyDescent="0.25">
      <c r="A513" s="38"/>
      <c r="B513" s="39"/>
      <c r="C513" s="7">
        <f t="shared" si="70"/>
        <v>0</v>
      </c>
      <c r="D513" s="8">
        <f t="shared" si="79"/>
        <v>0</v>
      </c>
      <c r="E513" s="8">
        <f>IF(A513&gt;Settings!$B$4,Settings!$B$4,A513)</f>
        <v>0</v>
      </c>
      <c r="F513" s="8">
        <f>10^(Settings!$B$1+Settings!$B$2*E513+Settings!$B$3*E513^2)</f>
        <v>0.12732098798529648</v>
      </c>
      <c r="G513" s="9" t="str">
        <f t="shared" si="71"/>
        <v/>
      </c>
      <c r="H513" s="9" t="str">
        <f t="shared" si="77"/>
        <v/>
      </c>
      <c r="I513" s="9" t="str">
        <f t="shared" si="78"/>
        <v/>
      </c>
      <c r="J513" s="10">
        <f t="shared" si="72"/>
        <v>0</v>
      </c>
      <c r="K513" s="58">
        <f t="shared" si="73"/>
        <v>0</v>
      </c>
      <c r="L513" s="11">
        <f>_xlfn.XLOOKUP(K513,Percentiles!A:A,Percentiles!C:C,-999,0)</f>
        <v>-999</v>
      </c>
      <c r="M513" s="11">
        <f>_xlfn.XLOOKUP(K513,Percentiles!A:A,Percentiles!D:D,999,0)</f>
        <v>999</v>
      </c>
      <c r="N513" s="11">
        <f t="shared" si="74"/>
        <v>0</v>
      </c>
      <c r="O513" s="11">
        <f t="shared" si="75"/>
        <v>0</v>
      </c>
      <c r="P513" s="11">
        <f t="shared" si="76"/>
        <v>0</v>
      </c>
    </row>
    <row r="514" spans="1:16" x14ac:dyDescent="0.25">
      <c r="A514" s="38"/>
      <c r="B514" s="39"/>
      <c r="C514" s="7">
        <f t="shared" ref="C514:C577" si="80">IF(B514&gt;4,1,0)</f>
        <v>0</v>
      </c>
      <c r="D514" s="8">
        <f t="shared" si="79"/>
        <v>0</v>
      </c>
      <c r="E514" s="8">
        <f>IF(A514&gt;Settings!$B$4,Settings!$B$4,A514)</f>
        <v>0</v>
      </c>
      <c r="F514" s="8">
        <f>10^(Settings!$B$1+Settings!$B$2*E514+Settings!$B$3*E514^2)</f>
        <v>0.12732098798529648</v>
      </c>
      <c r="G514" s="9" t="str">
        <f t="shared" ref="G514:G577" si="81">IF(D514=1,B514-F514,"")</f>
        <v/>
      </c>
      <c r="H514" s="9" t="str">
        <f t="shared" si="77"/>
        <v/>
      </c>
      <c r="I514" s="9" t="str">
        <f t="shared" si="78"/>
        <v/>
      </c>
      <c r="J514" s="10">
        <f t="shared" ref="J514:J577" si="82">IF(B514&gt;4,4,B514)</f>
        <v>0</v>
      </c>
      <c r="K514" s="58">
        <f t="shared" ref="K514:K577" si="83">ROUND(A514,1)</f>
        <v>0</v>
      </c>
      <c r="L514" s="11">
        <f>_xlfn.XLOOKUP(K514,Percentiles!A:A,Percentiles!C:C,-999,0)</f>
        <v>-999</v>
      </c>
      <c r="M514" s="11">
        <f>_xlfn.XLOOKUP(K514,Percentiles!A:A,Percentiles!D:D,999,0)</f>
        <v>999</v>
      </c>
      <c r="N514" s="11">
        <f t="shared" ref="N514:N577" si="84">IF(B514&lt;L514,1,0)</f>
        <v>0</v>
      </c>
      <c r="O514" s="11">
        <f t="shared" ref="O514:O577" si="85">IF(B514&gt;M514,1,0)</f>
        <v>0</v>
      </c>
      <c r="P514" s="11">
        <f t="shared" ref="P514:P577" si="86">IF(AND(B514&gt;=L514,B514&lt;=M514,L514&gt;0,M514&lt;900),1,0)</f>
        <v>0</v>
      </c>
    </row>
    <row r="515" spans="1:16" x14ac:dyDescent="0.25">
      <c r="A515" s="38"/>
      <c r="B515" s="39"/>
      <c r="C515" s="7">
        <f t="shared" si="80"/>
        <v>0</v>
      </c>
      <c r="D515" s="8">
        <f t="shared" si="79"/>
        <v>0</v>
      </c>
      <c r="E515" s="8">
        <f>IF(A515&gt;Settings!$B$4,Settings!$B$4,A515)</f>
        <v>0</v>
      </c>
      <c r="F515" s="8">
        <f>10^(Settings!$B$1+Settings!$B$2*E515+Settings!$B$3*E515^2)</f>
        <v>0.12732098798529648</v>
      </c>
      <c r="G515" s="9" t="str">
        <f t="shared" si="81"/>
        <v/>
      </c>
      <c r="H515" s="9" t="str">
        <f t="shared" ref="H515:H578" si="87">IF(D515=1,LOG10(B515/F515),"")</f>
        <v/>
      </c>
      <c r="I515" s="9" t="str">
        <f t="shared" ref="I515:I578" si="88">IF(D515=1,ABS(H515-MEDIAN(H:H)),"")</f>
        <v/>
      </c>
      <c r="J515" s="10">
        <f t="shared" si="82"/>
        <v>0</v>
      </c>
      <c r="K515" s="58">
        <f t="shared" si="83"/>
        <v>0</v>
      </c>
      <c r="L515" s="11">
        <f>_xlfn.XLOOKUP(K515,Percentiles!A:A,Percentiles!C:C,-999,0)</f>
        <v>-999</v>
      </c>
      <c r="M515" s="11">
        <f>_xlfn.XLOOKUP(K515,Percentiles!A:A,Percentiles!D:D,999,0)</f>
        <v>999</v>
      </c>
      <c r="N515" s="11">
        <f t="shared" si="84"/>
        <v>0</v>
      </c>
      <c r="O515" s="11">
        <f t="shared" si="85"/>
        <v>0</v>
      </c>
      <c r="P515" s="11">
        <f t="shared" si="86"/>
        <v>0</v>
      </c>
    </row>
    <row r="516" spans="1:16" x14ac:dyDescent="0.25">
      <c r="A516" s="38"/>
      <c r="B516" s="39"/>
      <c r="C516" s="7">
        <f t="shared" si="80"/>
        <v>0</v>
      </c>
      <c r="D516" s="8">
        <f t="shared" si="79"/>
        <v>0</v>
      </c>
      <c r="E516" s="8">
        <f>IF(A516&gt;Settings!$B$4,Settings!$B$4,A516)</f>
        <v>0</v>
      </c>
      <c r="F516" s="8">
        <f>10^(Settings!$B$1+Settings!$B$2*E516+Settings!$B$3*E516^2)</f>
        <v>0.12732098798529648</v>
      </c>
      <c r="G516" s="9" t="str">
        <f t="shared" si="81"/>
        <v/>
      </c>
      <c r="H516" s="9" t="str">
        <f t="shared" si="87"/>
        <v/>
      </c>
      <c r="I516" s="9" t="str">
        <f t="shared" si="88"/>
        <v/>
      </c>
      <c r="J516" s="10">
        <f t="shared" si="82"/>
        <v>0</v>
      </c>
      <c r="K516" s="58">
        <f t="shared" si="83"/>
        <v>0</v>
      </c>
      <c r="L516" s="11">
        <f>_xlfn.XLOOKUP(K516,Percentiles!A:A,Percentiles!C:C,-999,0)</f>
        <v>-999</v>
      </c>
      <c r="M516" s="11">
        <f>_xlfn.XLOOKUP(K516,Percentiles!A:A,Percentiles!D:D,999,0)</f>
        <v>999</v>
      </c>
      <c r="N516" s="11">
        <f t="shared" si="84"/>
        <v>0</v>
      </c>
      <c r="O516" s="11">
        <f t="shared" si="85"/>
        <v>0</v>
      </c>
      <c r="P516" s="11">
        <f t="shared" si="86"/>
        <v>0</v>
      </c>
    </row>
    <row r="517" spans="1:16" x14ac:dyDescent="0.25">
      <c r="A517" s="38"/>
      <c r="B517" s="39"/>
      <c r="C517" s="7">
        <f t="shared" si="80"/>
        <v>0</v>
      </c>
      <c r="D517" s="8">
        <f t="shared" ref="D517:D580" si="89">IF(A517&gt;45,1,0)*IF(A517&lt;=85,1,0)</f>
        <v>0</v>
      </c>
      <c r="E517" s="8">
        <f>IF(A517&gt;Settings!$B$4,Settings!$B$4,A517)</f>
        <v>0</v>
      </c>
      <c r="F517" s="8">
        <f>10^(Settings!$B$1+Settings!$B$2*E517+Settings!$B$3*E517^2)</f>
        <v>0.12732098798529648</v>
      </c>
      <c r="G517" s="9" t="str">
        <f t="shared" si="81"/>
        <v/>
      </c>
      <c r="H517" s="9" t="str">
        <f t="shared" si="87"/>
        <v/>
      </c>
      <c r="I517" s="9" t="str">
        <f t="shared" si="88"/>
        <v/>
      </c>
      <c r="J517" s="10">
        <f t="shared" si="82"/>
        <v>0</v>
      </c>
      <c r="K517" s="58">
        <f t="shared" si="83"/>
        <v>0</v>
      </c>
      <c r="L517" s="11">
        <f>_xlfn.XLOOKUP(K517,Percentiles!A:A,Percentiles!C:C,-999,0)</f>
        <v>-999</v>
      </c>
      <c r="M517" s="11">
        <f>_xlfn.XLOOKUP(K517,Percentiles!A:A,Percentiles!D:D,999,0)</f>
        <v>999</v>
      </c>
      <c r="N517" s="11">
        <f t="shared" si="84"/>
        <v>0</v>
      </c>
      <c r="O517" s="11">
        <f t="shared" si="85"/>
        <v>0</v>
      </c>
      <c r="P517" s="11">
        <f t="shared" si="86"/>
        <v>0</v>
      </c>
    </row>
    <row r="518" spans="1:16" x14ac:dyDescent="0.25">
      <c r="A518" s="38"/>
      <c r="B518" s="39"/>
      <c r="C518" s="7">
        <f t="shared" si="80"/>
        <v>0</v>
      </c>
      <c r="D518" s="8">
        <f t="shared" si="89"/>
        <v>0</v>
      </c>
      <c r="E518" s="8">
        <f>IF(A518&gt;Settings!$B$4,Settings!$B$4,A518)</f>
        <v>0</v>
      </c>
      <c r="F518" s="8">
        <f>10^(Settings!$B$1+Settings!$B$2*E518+Settings!$B$3*E518^2)</f>
        <v>0.12732098798529648</v>
      </c>
      <c r="G518" s="9" t="str">
        <f t="shared" si="81"/>
        <v/>
      </c>
      <c r="H518" s="9" t="str">
        <f t="shared" si="87"/>
        <v/>
      </c>
      <c r="I518" s="9" t="str">
        <f t="shared" si="88"/>
        <v/>
      </c>
      <c r="J518" s="10">
        <f t="shared" si="82"/>
        <v>0</v>
      </c>
      <c r="K518" s="58">
        <f t="shared" si="83"/>
        <v>0</v>
      </c>
      <c r="L518" s="11">
        <f>_xlfn.XLOOKUP(K518,Percentiles!A:A,Percentiles!C:C,-999,0)</f>
        <v>-999</v>
      </c>
      <c r="M518" s="11">
        <f>_xlfn.XLOOKUP(K518,Percentiles!A:A,Percentiles!D:D,999,0)</f>
        <v>999</v>
      </c>
      <c r="N518" s="11">
        <f t="shared" si="84"/>
        <v>0</v>
      </c>
      <c r="O518" s="11">
        <f t="shared" si="85"/>
        <v>0</v>
      </c>
      <c r="P518" s="11">
        <f t="shared" si="86"/>
        <v>0</v>
      </c>
    </row>
    <row r="519" spans="1:16" x14ac:dyDescent="0.25">
      <c r="A519" s="38"/>
      <c r="B519" s="39"/>
      <c r="C519" s="7">
        <f t="shared" si="80"/>
        <v>0</v>
      </c>
      <c r="D519" s="8">
        <f t="shared" si="89"/>
        <v>0</v>
      </c>
      <c r="E519" s="8">
        <f>IF(A519&gt;Settings!$B$4,Settings!$B$4,A519)</f>
        <v>0</v>
      </c>
      <c r="F519" s="8">
        <f>10^(Settings!$B$1+Settings!$B$2*E519+Settings!$B$3*E519^2)</f>
        <v>0.12732098798529648</v>
      </c>
      <c r="G519" s="9" t="str">
        <f t="shared" si="81"/>
        <v/>
      </c>
      <c r="H519" s="9" t="str">
        <f t="shared" si="87"/>
        <v/>
      </c>
      <c r="I519" s="9" t="str">
        <f t="shared" si="88"/>
        <v/>
      </c>
      <c r="J519" s="10">
        <f t="shared" si="82"/>
        <v>0</v>
      </c>
      <c r="K519" s="58">
        <f t="shared" si="83"/>
        <v>0</v>
      </c>
      <c r="L519" s="11">
        <f>_xlfn.XLOOKUP(K519,Percentiles!A:A,Percentiles!C:C,-999,0)</f>
        <v>-999</v>
      </c>
      <c r="M519" s="11">
        <f>_xlfn.XLOOKUP(K519,Percentiles!A:A,Percentiles!D:D,999,0)</f>
        <v>999</v>
      </c>
      <c r="N519" s="11">
        <f t="shared" si="84"/>
        <v>0</v>
      </c>
      <c r="O519" s="11">
        <f t="shared" si="85"/>
        <v>0</v>
      </c>
      <c r="P519" s="11">
        <f t="shared" si="86"/>
        <v>0</v>
      </c>
    </row>
    <row r="520" spans="1:16" x14ac:dyDescent="0.25">
      <c r="A520" s="38"/>
      <c r="B520" s="39"/>
      <c r="C520" s="7">
        <f t="shared" si="80"/>
        <v>0</v>
      </c>
      <c r="D520" s="8">
        <f t="shared" si="89"/>
        <v>0</v>
      </c>
      <c r="E520" s="8">
        <f>IF(A520&gt;Settings!$B$4,Settings!$B$4,A520)</f>
        <v>0</v>
      </c>
      <c r="F520" s="8">
        <f>10^(Settings!$B$1+Settings!$B$2*E520+Settings!$B$3*E520^2)</f>
        <v>0.12732098798529648</v>
      </c>
      <c r="G520" s="9" t="str">
        <f t="shared" si="81"/>
        <v/>
      </c>
      <c r="H520" s="9" t="str">
        <f t="shared" si="87"/>
        <v/>
      </c>
      <c r="I520" s="9" t="str">
        <f t="shared" si="88"/>
        <v/>
      </c>
      <c r="J520" s="10">
        <f t="shared" si="82"/>
        <v>0</v>
      </c>
      <c r="K520" s="58">
        <f t="shared" si="83"/>
        <v>0</v>
      </c>
      <c r="L520" s="11">
        <f>_xlfn.XLOOKUP(K520,Percentiles!A:A,Percentiles!C:C,-999,0)</f>
        <v>-999</v>
      </c>
      <c r="M520" s="11">
        <f>_xlfn.XLOOKUP(K520,Percentiles!A:A,Percentiles!D:D,999,0)</f>
        <v>999</v>
      </c>
      <c r="N520" s="11">
        <f t="shared" si="84"/>
        <v>0</v>
      </c>
      <c r="O520" s="11">
        <f t="shared" si="85"/>
        <v>0</v>
      </c>
      <c r="P520" s="11">
        <f t="shared" si="86"/>
        <v>0</v>
      </c>
    </row>
    <row r="521" spans="1:16" x14ac:dyDescent="0.25">
      <c r="A521" s="38"/>
      <c r="B521" s="39"/>
      <c r="C521" s="7">
        <f t="shared" si="80"/>
        <v>0</v>
      </c>
      <c r="D521" s="8">
        <f t="shared" si="89"/>
        <v>0</v>
      </c>
      <c r="E521" s="8">
        <f>IF(A521&gt;Settings!$B$4,Settings!$B$4,A521)</f>
        <v>0</v>
      </c>
      <c r="F521" s="8">
        <f>10^(Settings!$B$1+Settings!$B$2*E521+Settings!$B$3*E521^2)</f>
        <v>0.12732098798529648</v>
      </c>
      <c r="G521" s="9" t="str">
        <f t="shared" si="81"/>
        <v/>
      </c>
      <c r="H521" s="9" t="str">
        <f t="shared" si="87"/>
        <v/>
      </c>
      <c r="I521" s="9" t="str">
        <f t="shared" si="88"/>
        <v/>
      </c>
      <c r="J521" s="10">
        <f t="shared" si="82"/>
        <v>0</v>
      </c>
      <c r="K521" s="58">
        <f t="shared" si="83"/>
        <v>0</v>
      </c>
      <c r="L521" s="11">
        <f>_xlfn.XLOOKUP(K521,Percentiles!A:A,Percentiles!C:C,-999,0)</f>
        <v>-999</v>
      </c>
      <c r="M521" s="11">
        <f>_xlfn.XLOOKUP(K521,Percentiles!A:A,Percentiles!D:D,999,0)</f>
        <v>999</v>
      </c>
      <c r="N521" s="11">
        <f t="shared" si="84"/>
        <v>0</v>
      </c>
      <c r="O521" s="11">
        <f t="shared" si="85"/>
        <v>0</v>
      </c>
      <c r="P521" s="11">
        <f t="shared" si="86"/>
        <v>0</v>
      </c>
    </row>
    <row r="522" spans="1:16" x14ac:dyDescent="0.25">
      <c r="A522" s="38"/>
      <c r="B522" s="39"/>
      <c r="C522" s="7">
        <f t="shared" si="80"/>
        <v>0</v>
      </c>
      <c r="D522" s="8">
        <f t="shared" si="89"/>
        <v>0</v>
      </c>
      <c r="E522" s="8">
        <f>IF(A522&gt;Settings!$B$4,Settings!$B$4,A522)</f>
        <v>0</v>
      </c>
      <c r="F522" s="8">
        <f>10^(Settings!$B$1+Settings!$B$2*E522+Settings!$B$3*E522^2)</f>
        <v>0.12732098798529648</v>
      </c>
      <c r="G522" s="9" t="str">
        <f t="shared" si="81"/>
        <v/>
      </c>
      <c r="H522" s="9" t="str">
        <f t="shared" si="87"/>
        <v/>
      </c>
      <c r="I522" s="9" t="str">
        <f t="shared" si="88"/>
        <v/>
      </c>
      <c r="J522" s="10">
        <f t="shared" si="82"/>
        <v>0</v>
      </c>
      <c r="K522" s="58">
        <f t="shared" si="83"/>
        <v>0</v>
      </c>
      <c r="L522" s="11">
        <f>_xlfn.XLOOKUP(K522,Percentiles!A:A,Percentiles!C:C,-999,0)</f>
        <v>-999</v>
      </c>
      <c r="M522" s="11">
        <f>_xlfn.XLOOKUP(K522,Percentiles!A:A,Percentiles!D:D,999,0)</f>
        <v>999</v>
      </c>
      <c r="N522" s="11">
        <f t="shared" si="84"/>
        <v>0</v>
      </c>
      <c r="O522" s="11">
        <f t="shared" si="85"/>
        <v>0</v>
      </c>
      <c r="P522" s="11">
        <f t="shared" si="86"/>
        <v>0</v>
      </c>
    </row>
    <row r="523" spans="1:16" x14ac:dyDescent="0.25">
      <c r="A523" s="38"/>
      <c r="B523" s="39"/>
      <c r="C523" s="7">
        <f t="shared" si="80"/>
        <v>0</v>
      </c>
      <c r="D523" s="8">
        <f t="shared" si="89"/>
        <v>0</v>
      </c>
      <c r="E523" s="8">
        <f>IF(A523&gt;Settings!$B$4,Settings!$B$4,A523)</f>
        <v>0</v>
      </c>
      <c r="F523" s="8">
        <f>10^(Settings!$B$1+Settings!$B$2*E523+Settings!$B$3*E523^2)</f>
        <v>0.12732098798529648</v>
      </c>
      <c r="G523" s="9" t="str">
        <f t="shared" si="81"/>
        <v/>
      </c>
      <c r="H523" s="9" t="str">
        <f t="shared" si="87"/>
        <v/>
      </c>
      <c r="I523" s="9" t="str">
        <f t="shared" si="88"/>
        <v/>
      </c>
      <c r="J523" s="10">
        <f t="shared" si="82"/>
        <v>0</v>
      </c>
      <c r="K523" s="58">
        <f t="shared" si="83"/>
        <v>0</v>
      </c>
      <c r="L523" s="11">
        <f>_xlfn.XLOOKUP(K523,Percentiles!A:A,Percentiles!C:C,-999,0)</f>
        <v>-999</v>
      </c>
      <c r="M523" s="11">
        <f>_xlfn.XLOOKUP(K523,Percentiles!A:A,Percentiles!D:D,999,0)</f>
        <v>999</v>
      </c>
      <c r="N523" s="11">
        <f t="shared" si="84"/>
        <v>0</v>
      </c>
      <c r="O523" s="11">
        <f t="shared" si="85"/>
        <v>0</v>
      </c>
      <c r="P523" s="11">
        <f t="shared" si="86"/>
        <v>0</v>
      </c>
    </row>
    <row r="524" spans="1:16" x14ac:dyDescent="0.25">
      <c r="A524" s="38"/>
      <c r="B524" s="39"/>
      <c r="C524" s="7">
        <f t="shared" si="80"/>
        <v>0</v>
      </c>
      <c r="D524" s="8">
        <f t="shared" si="89"/>
        <v>0</v>
      </c>
      <c r="E524" s="8">
        <f>IF(A524&gt;Settings!$B$4,Settings!$B$4,A524)</f>
        <v>0</v>
      </c>
      <c r="F524" s="8">
        <f>10^(Settings!$B$1+Settings!$B$2*E524+Settings!$B$3*E524^2)</f>
        <v>0.12732098798529648</v>
      </c>
      <c r="G524" s="9" t="str">
        <f t="shared" si="81"/>
        <v/>
      </c>
      <c r="H524" s="9" t="str">
        <f t="shared" si="87"/>
        <v/>
      </c>
      <c r="I524" s="9" t="str">
        <f t="shared" si="88"/>
        <v/>
      </c>
      <c r="J524" s="10">
        <f t="shared" si="82"/>
        <v>0</v>
      </c>
      <c r="K524" s="58">
        <f t="shared" si="83"/>
        <v>0</v>
      </c>
      <c r="L524" s="11">
        <f>_xlfn.XLOOKUP(K524,Percentiles!A:A,Percentiles!C:C,-999,0)</f>
        <v>-999</v>
      </c>
      <c r="M524" s="11">
        <f>_xlfn.XLOOKUP(K524,Percentiles!A:A,Percentiles!D:D,999,0)</f>
        <v>999</v>
      </c>
      <c r="N524" s="11">
        <f t="shared" si="84"/>
        <v>0</v>
      </c>
      <c r="O524" s="11">
        <f t="shared" si="85"/>
        <v>0</v>
      </c>
      <c r="P524" s="11">
        <f t="shared" si="86"/>
        <v>0</v>
      </c>
    </row>
    <row r="525" spans="1:16" x14ac:dyDescent="0.25">
      <c r="A525" s="38"/>
      <c r="B525" s="39"/>
      <c r="C525" s="7">
        <f t="shared" si="80"/>
        <v>0</v>
      </c>
      <c r="D525" s="8">
        <f t="shared" si="89"/>
        <v>0</v>
      </c>
      <c r="E525" s="8">
        <f>IF(A525&gt;Settings!$B$4,Settings!$B$4,A525)</f>
        <v>0</v>
      </c>
      <c r="F525" s="8">
        <f>10^(Settings!$B$1+Settings!$B$2*E525+Settings!$B$3*E525^2)</f>
        <v>0.12732098798529648</v>
      </c>
      <c r="G525" s="9" t="str">
        <f t="shared" si="81"/>
        <v/>
      </c>
      <c r="H525" s="9" t="str">
        <f t="shared" si="87"/>
        <v/>
      </c>
      <c r="I525" s="9" t="str">
        <f t="shared" si="88"/>
        <v/>
      </c>
      <c r="J525" s="10">
        <f t="shared" si="82"/>
        <v>0</v>
      </c>
      <c r="K525" s="58">
        <f t="shared" si="83"/>
        <v>0</v>
      </c>
      <c r="L525" s="11">
        <f>_xlfn.XLOOKUP(K525,Percentiles!A:A,Percentiles!C:C,-999,0)</f>
        <v>-999</v>
      </c>
      <c r="M525" s="11">
        <f>_xlfn.XLOOKUP(K525,Percentiles!A:A,Percentiles!D:D,999,0)</f>
        <v>999</v>
      </c>
      <c r="N525" s="11">
        <f t="shared" si="84"/>
        <v>0</v>
      </c>
      <c r="O525" s="11">
        <f t="shared" si="85"/>
        <v>0</v>
      </c>
      <c r="P525" s="11">
        <f t="shared" si="86"/>
        <v>0</v>
      </c>
    </row>
    <row r="526" spans="1:16" x14ac:dyDescent="0.25">
      <c r="A526" s="38"/>
      <c r="B526" s="39"/>
      <c r="C526" s="7">
        <f t="shared" si="80"/>
        <v>0</v>
      </c>
      <c r="D526" s="8">
        <f t="shared" si="89"/>
        <v>0</v>
      </c>
      <c r="E526" s="8">
        <f>IF(A526&gt;Settings!$B$4,Settings!$B$4,A526)</f>
        <v>0</v>
      </c>
      <c r="F526" s="8">
        <f>10^(Settings!$B$1+Settings!$B$2*E526+Settings!$B$3*E526^2)</f>
        <v>0.12732098798529648</v>
      </c>
      <c r="G526" s="9" t="str">
        <f t="shared" si="81"/>
        <v/>
      </c>
      <c r="H526" s="9" t="str">
        <f t="shared" si="87"/>
        <v/>
      </c>
      <c r="I526" s="9" t="str">
        <f t="shared" si="88"/>
        <v/>
      </c>
      <c r="J526" s="10">
        <f t="shared" si="82"/>
        <v>0</v>
      </c>
      <c r="K526" s="58">
        <f t="shared" si="83"/>
        <v>0</v>
      </c>
      <c r="L526" s="11">
        <f>_xlfn.XLOOKUP(K526,Percentiles!A:A,Percentiles!C:C,-999,0)</f>
        <v>-999</v>
      </c>
      <c r="M526" s="11">
        <f>_xlfn.XLOOKUP(K526,Percentiles!A:A,Percentiles!D:D,999,0)</f>
        <v>999</v>
      </c>
      <c r="N526" s="11">
        <f t="shared" si="84"/>
        <v>0</v>
      </c>
      <c r="O526" s="11">
        <f t="shared" si="85"/>
        <v>0</v>
      </c>
      <c r="P526" s="11">
        <f t="shared" si="86"/>
        <v>0</v>
      </c>
    </row>
    <row r="527" spans="1:16" x14ac:dyDescent="0.25">
      <c r="A527" s="38"/>
      <c r="B527" s="39"/>
      <c r="C527" s="7">
        <f t="shared" si="80"/>
        <v>0</v>
      </c>
      <c r="D527" s="8">
        <f t="shared" si="89"/>
        <v>0</v>
      </c>
      <c r="E527" s="8">
        <f>IF(A527&gt;Settings!$B$4,Settings!$B$4,A527)</f>
        <v>0</v>
      </c>
      <c r="F527" s="8">
        <f>10^(Settings!$B$1+Settings!$B$2*E527+Settings!$B$3*E527^2)</f>
        <v>0.12732098798529648</v>
      </c>
      <c r="G527" s="9" t="str">
        <f t="shared" si="81"/>
        <v/>
      </c>
      <c r="H527" s="9" t="str">
        <f t="shared" si="87"/>
        <v/>
      </c>
      <c r="I527" s="9" t="str">
        <f t="shared" si="88"/>
        <v/>
      </c>
      <c r="J527" s="10">
        <f t="shared" si="82"/>
        <v>0</v>
      </c>
      <c r="K527" s="58">
        <f t="shared" si="83"/>
        <v>0</v>
      </c>
      <c r="L527" s="11">
        <f>_xlfn.XLOOKUP(K527,Percentiles!A:A,Percentiles!C:C,-999,0)</f>
        <v>-999</v>
      </c>
      <c r="M527" s="11">
        <f>_xlfn.XLOOKUP(K527,Percentiles!A:A,Percentiles!D:D,999,0)</f>
        <v>999</v>
      </c>
      <c r="N527" s="11">
        <f t="shared" si="84"/>
        <v>0</v>
      </c>
      <c r="O527" s="11">
        <f t="shared" si="85"/>
        <v>0</v>
      </c>
      <c r="P527" s="11">
        <f t="shared" si="86"/>
        <v>0</v>
      </c>
    </row>
    <row r="528" spans="1:16" x14ac:dyDescent="0.25">
      <c r="A528" s="38"/>
      <c r="B528" s="39"/>
      <c r="C528" s="7">
        <f t="shared" si="80"/>
        <v>0</v>
      </c>
      <c r="D528" s="8">
        <f t="shared" si="89"/>
        <v>0</v>
      </c>
      <c r="E528" s="8">
        <f>IF(A528&gt;Settings!$B$4,Settings!$B$4,A528)</f>
        <v>0</v>
      </c>
      <c r="F528" s="8">
        <f>10^(Settings!$B$1+Settings!$B$2*E528+Settings!$B$3*E528^2)</f>
        <v>0.12732098798529648</v>
      </c>
      <c r="G528" s="9" t="str">
        <f t="shared" si="81"/>
        <v/>
      </c>
      <c r="H528" s="9" t="str">
        <f t="shared" si="87"/>
        <v/>
      </c>
      <c r="I528" s="9" t="str">
        <f t="shared" si="88"/>
        <v/>
      </c>
      <c r="J528" s="10">
        <f t="shared" si="82"/>
        <v>0</v>
      </c>
      <c r="K528" s="58">
        <f t="shared" si="83"/>
        <v>0</v>
      </c>
      <c r="L528" s="11">
        <f>_xlfn.XLOOKUP(K528,Percentiles!A:A,Percentiles!C:C,-999,0)</f>
        <v>-999</v>
      </c>
      <c r="M528" s="11">
        <f>_xlfn.XLOOKUP(K528,Percentiles!A:A,Percentiles!D:D,999,0)</f>
        <v>999</v>
      </c>
      <c r="N528" s="11">
        <f t="shared" si="84"/>
        <v>0</v>
      </c>
      <c r="O528" s="11">
        <f t="shared" si="85"/>
        <v>0</v>
      </c>
      <c r="P528" s="11">
        <f t="shared" si="86"/>
        <v>0</v>
      </c>
    </row>
    <row r="529" spans="1:16" x14ac:dyDescent="0.25">
      <c r="A529" s="38"/>
      <c r="B529" s="39"/>
      <c r="C529" s="7">
        <f t="shared" si="80"/>
        <v>0</v>
      </c>
      <c r="D529" s="8">
        <f t="shared" si="89"/>
        <v>0</v>
      </c>
      <c r="E529" s="8">
        <f>IF(A529&gt;Settings!$B$4,Settings!$B$4,A529)</f>
        <v>0</v>
      </c>
      <c r="F529" s="8">
        <f>10^(Settings!$B$1+Settings!$B$2*E529+Settings!$B$3*E529^2)</f>
        <v>0.12732098798529648</v>
      </c>
      <c r="G529" s="9" t="str">
        <f t="shared" si="81"/>
        <v/>
      </c>
      <c r="H529" s="9" t="str">
        <f t="shared" si="87"/>
        <v/>
      </c>
      <c r="I529" s="9" t="str">
        <f t="shared" si="88"/>
        <v/>
      </c>
      <c r="J529" s="10">
        <f t="shared" si="82"/>
        <v>0</v>
      </c>
      <c r="K529" s="58">
        <f t="shared" si="83"/>
        <v>0</v>
      </c>
      <c r="L529" s="11">
        <f>_xlfn.XLOOKUP(K529,Percentiles!A:A,Percentiles!C:C,-999,0)</f>
        <v>-999</v>
      </c>
      <c r="M529" s="11">
        <f>_xlfn.XLOOKUP(K529,Percentiles!A:A,Percentiles!D:D,999,0)</f>
        <v>999</v>
      </c>
      <c r="N529" s="11">
        <f t="shared" si="84"/>
        <v>0</v>
      </c>
      <c r="O529" s="11">
        <f t="shared" si="85"/>
        <v>0</v>
      </c>
      <c r="P529" s="11">
        <f t="shared" si="86"/>
        <v>0</v>
      </c>
    </row>
    <row r="530" spans="1:16" x14ac:dyDescent="0.25">
      <c r="A530" s="38"/>
      <c r="B530" s="39"/>
      <c r="C530" s="7">
        <f t="shared" si="80"/>
        <v>0</v>
      </c>
      <c r="D530" s="8">
        <f t="shared" si="89"/>
        <v>0</v>
      </c>
      <c r="E530" s="8">
        <f>IF(A530&gt;Settings!$B$4,Settings!$B$4,A530)</f>
        <v>0</v>
      </c>
      <c r="F530" s="8">
        <f>10^(Settings!$B$1+Settings!$B$2*E530+Settings!$B$3*E530^2)</f>
        <v>0.12732098798529648</v>
      </c>
      <c r="G530" s="9" t="str">
        <f t="shared" si="81"/>
        <v/>
      </c>
      <c r="H530" s="9" t="str">
        <f t="shared" si="87"/>
        <v/>
      </c>
      <c r="I530" s="9" t="str">
        <f t="shared" si="88"/>
        <v/>
      </c>
      <c r="J530" s="10">
        <f t="shared" si="82"/>
        <v>0</v>
      </c>
      <c r="K530" s="58">
        <f t="shared" si="83"/>
        <v>0</v>
      </c>
      <c r="L530" s="11">
        <f>_xlfn.XLOOKUP(K530,Percentiles!A:A,Percentiles!C:C,-999,0)</f>
        <v>-999</v>
      </c>
      <c r="M530" s="11">
        <f>_xlfn.XLOOKUP(K530,Percentiles!A:A,Percentiles!D:D,999,0)</f>
        <v>999</v>
      </c>
      <c r="N530" s="11">
        <f t="shared" si="84"/>
        <v>0</v>
      </c>
      <c r="O530" s="11">
        <f t="shared" si="85"/>
        <v>0</v>
      </c>
      <c r="P530" s="11">
        <f t="shared" si="86"/>
        <v>0</v>
      </c>
    </row>
    <row r="531" spans="1:16" x14ac:dyDescent="0.25">
      <c r="A531" s="38"/>
      <c r="B531" s="39"/>
      <c r="C531" s="7">
        <f t="shared" si="80"/>
        <v>0</v>
      </c>
      <c r="D531" s="8">
        <f t="shared" si="89"/>
        <v>0</v>
      </c>
      <c r="E531" s="8">
        <f>IF(A531&gt;Settings!$B$4,Settings!$B$4,A531)</f>
        <v>0</v>
      </c>
      <c r="F531" s="8">
        <f>10^(Settings!$B$1+Settings!$B$2*E531+Settings!$B$3*E531^2)</f>
        <v>0.12732098798529648</v>
      </c>
      <c r="G531" s="9" t="str">
        <f t="shared" si="81"/>
        <v/>
      </c>
      <c r="H531" s="9" t="str">
        <f t="shared" si="87"/>
        <v/>
      </c>
      <c r="I531" s="9" t="str">
        <f t="shared" si="88"/>
        <v/>
      </c>
      <c r="J531" s="10">
        <f t="shared" si="82"/>
        <v>0</v>
      </c>
      <c r="K531" s="58">
        <f t="shared" si="83"/>
        <v>0</v>
      </c>
      <c r="L531" s="11">
        <f>_xlfn.XLOOKUP(K531,Percentiles!A:A,Percentiles!C:C,-999,0)</f>
        <v>-999</v>
      </c>
      <c r="M531" s="11">
        <f>_xlfn.XLOOKUP(K531,Percentiles!A:A,Percentiles!D:D,999,0)</f>
        <v>999</v>
      </c>
      <c r="N531" s="11">
        <f t="shared" si="84"/>
        <v>0</v>
      </c>
      <c r="O531" s="11">
        <f t="shared" si="85"/>
        <v>0</v>
      </c>
      <c r="P531" s="11">
        <f t="shared" si="86"/>
        <v>0</v>
      </c>
    </row>
    <row r="532" spans="1:16" x14ac:dyDescent="0.25">
      <c r="A532" s="38"/>
      <c r="B532" s="39"/>
      <c r="C532" s="7">
        <f t="shared" si="80"/>
        <v>0</v>
      </c>
      <c r="D532" s="8">
        <f t="shared" si="89"/>
        <v>0</v>
      </c>
      <c r="E532" s="8">
        <f>IF(A532&gt;Settings!$B$4,Settings!$B$4,A532)</f>
        <v>0</v>
      </c>
      <c r="F532" s="8">
        <f>10^(Settings!$B$1+Settings!$B$2*E532+Settings!$B$3*E532^2)</f>
        <v>0.12732098798529648</v>
      </c>
      <c r="G532" s="9" t="str">
        <f t="shared" si="81"/>
        <v/>
      </c>
      <c r="H532" s="9" t="str">
        <f t="shared" si="87"/>
        <v/>
      </c>
      <c r="I532" s="9" t="str">
        <f t="shared" si="88"/>
        <v/>
      </c>
      <c r="J532" s="10">
        <f t="shared" si="82"/>
        <v>0</v>
      </c>
      <c r="K532" s="58">
        <f t="shared" si="83"/>
        <v>0</v>
      </c>
      <c r="L532" s="11">
        <f>_xlfn.XLOOKUP(K532,Percentiles!A:A,Percentiles!C:C,-999,0)</f>
        <v>-999</v>
      </c>
      <c r="M532" s="11">
        <f>_xlfn.XLOOKUP(K532,Percentiles!A:A,Percentiles!D:D,999,0)</f>
        <v>999</v>
      </c>
      <c r="N532" s="11">
        <f t="shared" si="84"/>
        <v>0</v>
      </c>
      <c r="O532" s="11">
        <f t="shared" si="85"/>
        <v>0</v>
      </c>
      <c r="P532" s="11">
        <f t="shared" si="86"/>
        <v>0</v>
      </c>
    </row>
    <row r="533" spans="1:16" x14ac:dyDescent="0.25">
      <c r="A533" s="38"/>
      <c r="B533" s="39"/>
      <c r="C533" s="7">
        <f t="shared" si="80"/>
        <v>0</v>
      </c>
      <c r="D533" s="8">
        <f t="shared" si="89"/>
        <v>0</v>
      </c>
      <c r="E533" s="8">
        <f>IF(A533&gt;Settings!$B$4,Settings!$B$4,A533)</f>
        <v>0</v>
      </c>
      <c r="F533" s="8">
        <f>10^(Settings!$B$1+Settings!$B$2*E533+Settings!$B$3*E533^2)</f>
        <v>0.12732098798529648</v>
      </c>
      <c r="G533" s="9" t="str">
        <f t="shared" si="81"/>
        <v/>
      </c>
      <c r="H533" s="9" t="str">
        <f t="shared" si="87"/>
        <v/>
      </c>
      <c r="I533" s="9" t="str">
        <f t="shared" si="88"/>
        <v/>
      </c>
      <c r="J533" s="10">
        <f t="shared" si="82"/>
        <v>0</v>
      </c>
      <c r="K533" s="58">
        <f t="shared" si="83"/>
        <v>0</v>
      </c>
      <c r="L533" s="11">
        <f>_xlfn.XLOOKUP(K533,Percentiles!A:A,Percentiles!C:C,-999,0)</f>
        <v>-999</v>
      </c>
      <c r="M533" s="11">
        <f>_xlfn.XLOOKUP(K533,Percentiles!A:A,Percentiles!D:D,999,0)</f>
        <v>999</v>
      </c>
      <c r="N533" s="11">
        <f t="shared" si="84"/>
        <v>0</v>
      </c>
      <c r="O533" s="11">
        <f t="shared" si="85"/>
        <v>0</v>
      </c>
      <c r="P533" s="11">
        <f t="shared" si="86"/>
        <v>0</v>
      </c>
    </row>
    <row r="534" spans="1:16" x14ac:dyDescent="0.25">
      <c r="A534" s="38"/>
      <c r="B534" s="39"/>
      <c r="C534" s="7">
        <f t="shared" si="80"/>
        <v>0</v>
      </c>
      <c r="D534" s="8">
        <f t="shared" si="89"/>
        <v>0</v>
      </c>
      <c r="E534" s="8">
        <f>IF(A534&gt;Settings!$B$4,Settings!$B$4,A534)</f>
        <v>0</v>
      </c>
      <c r="F534" s="8">
        <f>10^(Settings!$B$1+Settings!$B$2*E534+Settings!$B$3*E534^2)</f>
        <v>0.12732098798529648</v>
      </c>
      <c r="G534" s="9" t="str">
        <f t="shared" si="81"/>
        <v/>
      </c>
      <c r="H534" s="9" t="str">
        <f t="shared" si="87"/>
        <v/>
      </c>
      <c r="I534" s="9" t="str">
        <f t="shared" si="88"/>
        <v/>
      </c>
      <c r="J534" s="10">
        <f t="shared" si="82"/>
        <v>0</v>
      </c>
      <c r="K534" s="58">
        <f t="shared" si="83"/>
        <v>0</v>
      </c>
      <c r="L534" s="11">
        <f>_xlfn.XLOOKUP(K534,Percentiles!A:A,Percentiles!C:C,-999,0)</f>
        <v>-999</v>
      </c>
      <c r="M534" s="11">
        <f>_xlfn.XLOOKUP(K534,Percentiles!A:A,Percentiles!D:D,999,0)</f>
        <v>999</v>
      </c>
      <c r="N534" s="11">
        <f t="shared" si="84"/>
        <v>0</v>
      </c>
      <c r="O534" s="11">
        <f t="shared" si="85"/>
        <v>0</v>
      </c>
      <c r="P534" s="11">
        <f t="shared" si="86"/>
        <v>0</v>
      </c>
    </row>
    <row r="535" spans="1:16" x14ac:dyDescent="0.25">
      <c r="A535" s="38"/>
      <c r="B535" s="39"/>
      <c r="C535" s="7">
        <f t="shared" si="80"/>
        <v>0</v>
      </c>
      <c r="D535" s="8">
        <f t="shared" si="89"/>
        <v>0</v>
      </c>
      <c r="E535" s="8">
        <f>IF(A535&gt;Settings!$B$4,Settings!$B$4,A535)</f>
        <v>0</v>
      </c>
      <c r="F535" s="8">
        <f>10^(Settings!$B$1+Settings!$B$2*E535+Settings!$B$3*E535^2)</f>
        <v>0.12732098798529648</v>
      </c>
      <c r="G535" s="9" t="str">
        <f t="shared" si="81"/>
        <v/>
      </c>
      <c r="H535" s="9" t="str">
        <f t="shared" si="87"/>
        <v/>
      </c>
      <c r="I535" s="9" t="str">
        <f t="shared" si="88"/>
        <v/>
      </c>
      <c r="J535" s="10">
        <f t="shared" si="82"/>
        <v>0</v>
      </c>
      <c r="K535" s="58">
        <f t="shared" si="83"/>
        <v>0</v>
      </c>
      <c r="L535" s="11">
        <f>_xlfn.XLOOKUP(K535,Percentiles!A:A,Percentiles!C:C,-999,0)</f>
        <v>-999</v>
      </c>
      <c r="M535" s="11">
        <f>_xlfn.XLOOKUP(K535,Percentiles!A:A,Percentiles!D:D,999,0)</f>
        <v>999</v>
      </c>
      <c r="N535" s="11">
        <f t="shared" si="84"/>
        <v>0</v>
      </c>
      <c r="O535" s="11">
        <f t="shared" si="85"/>
        <v>0</v>
      </c>
      <c r="P535" s="11">
        <f t="shared" si="86"/>
        <v>0</v>
      </c>
    </row>
    <row r="536" spans="1:16" x14ac:dyDescent="0.25">
      <c r="A536" s="38"/>
      <c r="B536" s="39"/>
      <c r="C536" s="7">
        <f t="shared" si="80"/>
        <v>0</v>
      </c>
      <c r="D536" s="8">
        <f t="shared" si="89"/>
        <v>0</v>
      </c>
      <c r="E536" s="8">
        <f>IF(A536&gt;Settings!$B$4,Settings!$B$4,A536)</f>
        <v>0</v>
      </c>
      <c r="F536" s="8">
        <f>10^(Settings!$B$1+Settings!$B$2*E536+Settings!$B$3*E536^2)</f>
        <v>0.12732098798529648</v>
      </c>
      <c r="G536" s="9" t="str">
        <f t="shared" si="81"/>
        <v/>
      </c>
      <c r="H536" s="9" t="str">
        <f t="shared" si="87"/>
        <v/>
      </c>
      <c r="I536" s="9" t="str">
        <f t="shared" si="88"/>
        <v/>
      </c>
      <c r="J536" s="10">
        <f t="shared" si="82"/>
        <v>0</v>
      </c>
      <c r="K536" s="58">
        <f t="shared" si="83"/>
        <v>0</v>
      </c>
      <c r="L536" s="11">
        <f>_xlfn.XLOOKUP(K536,Percentiles!A:A,Percentiles!C:C,-999,0)</f>
        <v>-999</v>
      </c>
      <c r="M536" s="11">
        <f>_xlfn.XLOOKUP(K536,Percentiles!A:A,Percentiles!D:D,999,0)</f>
        <v>999</v>
      </c>
      <c r="N536" s="11">
        <f t="shared" si="84"/>
        <v>0</v>
      </c>
      <c r="O536" s="11">
        <f t="shared" si="85"/>
        <v>0</v>
      </c>
      <c r="P536" s="11">
        <f t="shared" si="86"/>
        <v>0</v>
      </c>
    </row>
    <row r="537" spans="1:16" x14ac:dyDescent="0.25">
      <c r="A537" s="38"/>
      <c r="B537" s="39"/>
      <c r="C537" s="7">
        <f t="shared" si="80"/>
        <v>0</v>
      </c>
      <c r="D537" s="8">
        <f t="shared" si="89"/>
        <v>0</v>
      </c>
      <c r="E537" s="8">
        <f>IF(A537&gt;Settings!$B$4,Settings!$B$4,A537)</f>
        <v>0</v>
      </c>
      <c r="F537" s="8">
        <f>10^(Settings!$B$1+Settings!$B$2*E537+Settings!$B$3*E537^2)</f>
        <v>0.12732098798529648</v>
      </c>
      <c r="G537" s="9" t="str">
        <f t="shared" si="81"/>
        <v/>
      </c>
      <c r="H537" s="9" t="str">
        <f t="shared" si="87"/>
        <v/>
      </c>
      <c r="I537" s="9" t="str">
        <f t="shared" si="88"/>
        <v/>
      </c>
      <c r="J537" s="10">
        <f t="shared" si="82"/>
        <v>0</v>
      </c>
      <c r="K537" s="58">
        <f t="shared" si="83"/>
        <v>0</v>
      </c>
      <c r="L537" s="11">
        <f>_xlfn.XLOOKUP(K537,Percentiles!A:A,Percentiles!C:C,-999,0)</f>
        <v>-999</v>
      </c>
      <c r="M537" s="11">
        <f>_xlfn.XLOOKUP(K537,Percentiles!A:A,Percentiles!D:D,999,0)</f>
        <v>999</v>
      </c>
      <c r="N537" s="11">
        <f t="shared" si="84"/>
        <v>0</v>
      </c>
      <c r="O537" s="11">
        <f t="shared" si="85"/>
        <v>0</v>
      </c>
      <c r="P537" s="11">
        <f t="shared" si="86"/>
        <v>0</v>
      </c>
    </row>
    <row r="538" spans="1:16" x14ac:dyDescent="0.25">
      <c r="A538" s="38"/>
      <c r="B538" s="39"/>
      <c r="C538" s="7">
        <f t="shared" si="80"/>
        <v>0</v>
      </c>
      <c r="D538" s="8">
        <f t="shared" si="89"/>
        <v>0</v>
      </c>
      <c r="E538" s="8">
        <f>IF(A538&gt;Settings!$B$4,Settings!$B$4,A538)</f>
        <v>0</v>
      </c>
      <c r="F538" s="8">
        <f>10^(Settings!$B$1+Settings!$B$2*E538+Settings!$B$3*E538^2)</f>
        <v>0.12732098798529648</v>
      </c>
      <c r="G538" s="9" t="str">
        <f t="shared" si="81"/>
        <v/>
      </c>
      <c r="H538" s="9" t="str">
        <f t="shared" si="87"/>
        <v/>
      </c>
      <c r="I538" s="9" t="str">
        <f t="shared" si="88"/>
        <v/>
      </c>
      <c r="J538" s="10">
        <f t="shared" si="82"/>
        <v>0</v>
      </c>
      <c r="K538" s="58">
        <f t="shared" si="83"/>
        <v>0</v>
      </c>
      <c r="L538" s="11">
        <f>_xlfn.XLOOKUP(K538,Percentiles!A:A,Percentiles!C:C,-999,0)</f>
        <v>-999</v>
      </c>
      <c r="M538" s="11">
        <f>_xlfn.XLOOKUP(K538,Percentiles!A:A,Percentiles!D:D,999,0)</f>
        <v>999</v>
      </c>
      <c r="N538" s="11">
        <f t="shared" si="84"/>
        <v>0</v>
      </c>
      <c r="O538" s="11">
        <f t="shared" si="85"/>
        <v>0</v>
      </c>
      <c r="P538" s="11">
        <f t="shared" si="86"/>
        <v>0</v>
      </c>
    </row>
    <row r="539" spans="1:16" x14ac:dyDescent="0.25">
      <c r="A539" s="38"/>
      <c r="B539" s="39"/>
      <c r="C539" s="7">
        <f t="shared" si="80"/>
        <v>0</v>
      </c>
      <c r="D539" s="8">
        <f t="shared" si="89"/>
        <v>0</v>
      </c>
      <c r="E539" s="8">
        <f>IF(A539&gt;Settings!$B$4,Settings!$B$4,A539)</f>
        <v>0</v>
      </c>
      <c r="F539" s="8">
        <f>10^(Settings!$B$1+Settings!$B$2*E539+Settings!$B$3*E539^2)</f>
        <v>0.12732098798529648</v>
      </c>
      <c r="G539" s="9" t="str">
        <f t="shared" si="81"/>
        <v/>
      </c>
      <c r="H539" s="9" t="str">
        <f t="shared" si="87"/>
        <v/>
      </c>
      <c r="I539" s="9" t="str">
        <f t="shared" si="88"/>
        <v/>
      </c>
      <c r="J539" s="10">
        <f t="shared" si="82"/>
        <v>0</v>
      </c>
      <c r="K539" s="58">
        <f t="shared" si="83"/>
        <v>0</v>
      </c>
      <c r="L539" s="11">
        <f>_xlfn.XLOOKUP(K539,Percentiles!A:A,Percentiles!C:C,-999,0)</f>
        <v>-999</v>
      </c>
      <c r="M539" s="11">
        <f>_xlfn.XLOOKUP(K539,Percentiles!A:A,Percentiles!D:D,999,0)</f>
        <v>999</v>
      </c>
      <c r="N539" s="11">
        <f t="shared" si="84"/>
        <v>0</v>
      </c>
      <c r="O539" s="11">
        <f t="shared" si="85"/>
        <v>0</v>
      </c>
      <c r="P539" s="11">
        <f t="shared" si="86"/>
        <v>0</v>
      </c>
    </row>
    <row r="540" spans="1:16" x14ac:dyDescent="0.25">
      <c r="A540" s="38"/>
      <c r="B540" s="39"/>
      <c r="C540" s="7">
        <f t="shared" si="80"/>
        <v>0</v>
      </c>
      <c r="D540" s="8">
        <f t="shared" si="89"/>
        <v>0</v>
      </c>
      <c r="E540" s="8">
        <f>IF(A540&gt;Settings!$B$4,Settings!$B$4,A540)</f>
        <v>0</v>
      </c>
      <c r="F540" s="8">
        <f>10^(Settings!$B$1+Settings!$B$2*E540+Settings!$B$3*E540^2)</f>
        <v>0.12732098798529648</v>
      </c>
      <c r="G540" s="9" t="str">
        <f t="shared" si="81"/>
        <v/>
      </c>
      <c r="H540" s="9" t="str">
        <f t="shared" si="87"/>
        <v/>
      </c>
      <c r="I540" s="9" t="str">
        <f t="shared" si="88"/>
        <v/>
      </c>
      <c r="J540" s="10">
        <f t="shared" si="82"/>
        <v>0</v>
      </c>
      <c r="K540" s="58">
        <f t="shared" si="83"/>
        <v>0</v>
      </c>
      <c r="L540" s="11">
        <f>_xlfn.XLOOKUP(K540,Percentiles!A:A,Percentiles!C:C,-999,0)</f>
        <v>-999</v>
      </c>
      <c r="M540" s="11">
        <f>_xlfn.XLOOKUP(K540,Percentiles!A:A,Percentiles!D:D,999,0)</f>
        <v>999</v>
      </c>
      <c r="N540" s="11">
        <f t="shared" si="84"/>
        <v>0</v>
      </c>
      <c r="O540" s="11">
        <f t="shared" si="85"/>
        <v>0</v>
      </c>
      <c r="P540" s="11">
        <f t="shared" si="86"/>
        <v>0</v>
      </c>
    </row>
    <row r="541" spans="1:16" x14ac:dyDescent="0.25">
      <c r="A541" s="38"/>
      <c r="B541" s="39"/>
      <c r="C541" s="7">
        <f t="shared" si="80"/>
        <v>0</v>
      </c>
      <c r="D541" s="8">
        <f t="shared" si="89"/>
        <v>0</v>
      </c>
      <c r="E541" s="8">
        <f>IF(A541&gt;Settings!$B$4,Settings!$B$4,A541)</f>
        <v>0</v>
      </c>
      <c r="F541" s="8">
        <f>10^(Settings!$B$1+Settings!$B$2*E541+Settings!$B$3*E541^2)</f>
        <v>0.12732098798529648</v>
      </c>
      <c r="G541" s="9" t="str">
        <f t="shared" si="81"/>
        <v/>
      </c>
      <c r="H541" s="9" t="str">
        <f t="shared" si="87"/>
        <v/>
      </c>
      <c r="I541" s="9" t="str">
        <f t="shared" si="88"/>
        <v/>
      </c>
      <c r="J541" s="10">
        <f t="shared" si="82"/>
        <v>0</v>
      </c>
      <c r="K541" s="58">
        <f t="shared" si="83"/>
        <v>0</v>
      </c>
      <c r="L541" s="11">
        <f>_xlfn.XLOOKUP(K541,Percentiles!A:A,Percentiles!C:C,-999,0)</f>
        <v>-999</v>
      </c>
      <c r="M541" s="11">
        <f>_xlfn.XLOOKUP(K541,Percentiles!A:A,Percentiles!D:D,999,0)</f>
        <v>999</v>
      </c>
      <c r="N541" s="11">
        <f t="shared" si="84"/>
        <v>0</v>
      </c>
      <c r="O541" s="11">
        <f t="shared" si="85"/>
        <v>0</v>
      </c>
      <c r="P541" s="11">
        <f t="shared" si="86"/>
        <v>0</v>
      </c>
    </row>
    <row r="542" spans="1:16" x14ac:dyDescent="0.25">
      <c r="A542" s="38"/>
      <c r="B542" s="39"/>
      <c r="C542" s="7">
        <f t="shared" si="80"/>
        <v>0</v>
      </c>
      <c r="D542" s="8">
        <f t="shared" si="89"/>
        <v>0</v>
      </c>
      <c r="E542" s="8">
        <f>IF(A542&gt;Settings!$B$4,Settings!$B$4,A542)</f>
        <v>0</v>
      </c>
      <c r="F542" s="8">
        <f>10^(Settings!$B$1+Settings!$B$2*E542+Settings!$B$3*E542^2)</f>
        <v>0.12732098798529648</v>
      </c>
      <c r="G542" s="9" t="str">
        <f t="shared" si="81"/>
        <v/>
      </c>
      <c r="H542" s="9" t="str">
        <f t="shared" si="87"/>
        <v/>
      </c>
      <c r="I542" s="9" t="str">
        <f t="shared" si="88"/>
        <v/>
      </c>
      <c r="J542" s="10">
        <f t="shared" si="82"/>
        <v>0</v>
      </c>
      <c r="K542" s="58">
        <f t="shared" si="83"/>
        <v>0</v>
      </c>
      <c r="L542" s="11">
        <f>_xlfn.XLOOKUP(K542,Percentiles!A:A,Percentiles!C:C,-999,0)</f>
        <v>-999</v>
      </c>
      <c r="M542" s="11">
        <f>_xlfn.XLOOKUP(K542,Percentiles!A:A,Percentiles!D:D,999,0)</f>
        <v>999</v>
      </c>
      <c r="N542" s="11">
        <f t="shared" si="84"/>
        <v>0</v>
      </c>
      <c r="O542" s="11">
        <f t="shared" si="85"/>
        <v>0</v>
      </c>
      <c r="P542" s="11">
        <f t="shared" si="86"/>
        <v>0</v>
      </c>
    </row>
    <row r="543" spans="1:16" x14ac:dyDescent="0.25">
      <c r="A543" s="38"/>
      <c r="B543" s="39"/>
      <c r="C543" s="7">
        <f t="shared" si="80"/>
        <v>0</v>
      </c>
      <c r="D543" s="8">
        <f t="shared" si="89"/>
        <v>0</v>
      </c>
      <c r="E543" s="8">
        <f>IF(A543&gt;Settings!$B$4,Settings!$B$4,A543)</f>
        <v>0</v>
      </c>
      <c r="F543" s="8">
        <f>10^(Settings!$B$1+Settings!$B$2*E543+Settings!$B$3*E543^2)</f>
        <v>0.12732098798529648</v>
      </c>
      <c r="G543" s="9" t="str">
        <f t="shared" si="81"/>
        <v/>
      </c>
      <c r="H543" s="9" t="str">
        <f t="shared" si="87"/>
        <v/>
      </c>
      <c r="I543" s="9" t="str">
        <f t="shared" si="88"/>
        <v/>
      </c>
      <c r="J543" s="10">
        <f t="shared" si="82"/>
        <v>0</v>
      </c>
      <c r="K543" s="58">
        <f t="shared" si="83"/>
        <v>0</v>
      </c>
      <c r="L543" s="11">
        <f>_xlfn.XLOOKUP(K543,Percentiles!A:A,Percentiles!C:C,-999,0)</f>
        <v>-999</v>
      </c>
      <c r="M543" s="11">
        <f>_xlfn.XLOOKUP(K543,Percentiles!A:A,Percentiles!D:D,999,0)</f>
        <v>999</v>
      </c>
      <c r="N543" s="11">
        <f t="shared" si="84"/>
        <v>0</v>
      </c>
      <c r="O543" s="11">
        <f t="shared" si="85"/>
        <v>0</v>
      </c>
      <c r="P543" s="11">
        <f t="shared" si="86"/>
        <v>0</v>
      </c>
    </row>
    <row r="544" spans="1:16" x14ac:dyDescent="0.25">
      <c r="A544" s="38"/>
      <c r="B544" s="39"/>
      <c r="C544" s="7">
        <f t="shared" si="80"/>
        <v>0</v>
      </c>
      <c r="D544" s="8">
        <f t="shared" si="89"/>
        <v>0</v>
      </c>
      <c r="E544" s="8">
        <f>IF(A544&gt;Settings!$B$4,Settings!$B$4,A544)</f>
        <v>0</v>
      </c>
      <c r="F544" s="8">
        <f>10^(Settings!$B$1+Settings!$B$2*E544+Settings!$B$3*E544^2)</f>
        <v>0.12732098798529648</v>
      </c>
      <c r="G544" s="9" t="str">
        <f t="shared" si="81"/>
        <v/>
      </c>
      <c r="H544" s="9" t="str">
        <f t="shared" si="87"/>
        <v/>
      </c>
      <c r="I544" s="9" t="str">
        <f t="shared" si="88"/>
        <v/>
      </c>
      <c r="J544" s="10">
        <f t="shared" si="82"/>
        <v>0</v>
      </c>
      <c r="K544" s="58">
        <f t="shared" si="83"/>
        <v>0</v>
      </c>
      <c r="L544" s="11">
        <f>_xlfn.XLOOKUP(K544,Percentiles!A:A,Percentiles!C:C,-999,0)</f>
        <v>-999</v>
      </c>
      <c r="M544" s="11">
        <f>_xlfn.XLOOKUP(K544,Percentiles!A:A,Percentiles!D:D,999,0)</f>
        <v>999</v>
      </c>
      <c r="N544" s="11">
        <f t="shared" si="84"/>
        <v>0</v>
      </c>
      <c r="O544" s="11">
        <f t="shared" si="85"/>
        <v>0</v>
      </c>
      <c r="P544" s="11">
        <f t="shared" si="86"/>
        <v>0</v>
      </c>
    </row>
    <row r="545" spans="1:16" x14ac:dyDescent="0.25">
      <c r="A545" s="38"/>
      <c r="B545" s="39"/>
      <c r="C545" s="7">
        <f t="shared" si="80"/>
        <v>0</v>
      </c>
      <c r="D545" s="8">
        <f t="shared" si="89"/>
        <v>0</v>
      </c>
      <c r="E545" s="8">
        <f>IF(A545&gt;Settings!$B$4,Settings!$B$4,A545)</f>
        <v>0</v>
      </c>
      <c r="F545" s="8">
        <f>10^(Settings!$B$1+Settings!$B$2*E545+Settings!$B$3*E545^2)</f>
        <v>0.12732098798529648</v>
      </c>
      <c r="G545" s="9" t="str">
        <f t="shared" si="81"/>
        <v/>
      </c>
      <c r="H545" s="9" t="str">
        <f t="shared" si="87"/>
        <v/>
      </c>
      <c r="I545" s="9" t="str">
        <f t="shared" si="88"/>
        <v/>
      </c>
      <c r="J545" s="10">
        <f t="shared" si="82"/>
        <v>0</v>
      </c>
      <c r="K545" s="58">
        <f t="shared" si="83"/>
        <v>0</v>
      </c>
      <c r="L545" s="11">
        <f>_xlfn.XLOOKUP(K545,Percentiles!A:A,Percentiles!C:C,-999,0)</f>
        <v>-999</v>
      </c>
      <c r="M545" s="11">
        <f>_xlfn.XLOOKUP(K545,Percentiles!A:A,Percentiles!D:D,999,0)</f>
        <v>999</v>
      </c>
      <c r="N545" s="11">
        <f t="shared" si="84"/>
        <v>0</v>
      </c>
      <c r="O545" s="11">
        <f t="shared" si="85"/>
        <v>0</v>
      </c>
      <c r="P545" s="11">
        <f t="shared" si="86"/>
        <v>0</v>
      </c>
    </row>
    <row r="546" spans="1:16" x14ac:dyDescent="0.25">
      <c r="A546" s="38"/>
      <c r="B546" s="39"/>
      <c r="C546" s="7">
        <f t="shared" si="80"/>
        <v>0</v>
      </c>
      <c r="D546" s="8">
        <f t="shared" si="89"/>
        <v>0</v>
      </c>
      <c r="E546" s="8">
        <f>IF(A546&gt;Settings!$B$4,Settings!$B$4,A546)</f>
        <v>0</v>
      </c>
      <c r="F546" s="8">
        <f>10^(Settings!$B$1+Settings!$B$2*E546+Settings!$B$3*E546^2)</f>
        <v>0.12732098798529648</v>
      </c>
      <c r="G546" s="9" t="str">
        <f t="shared" si="81"/>
        <v/>
      </c>
      <c r="H546" s="9" t="str">
        <f t="shared" si="87"/>
        <v/>
      </c>
      <c r="I546" s="9" t="str">
        <f t="shared" si="88"/>
        <v/>
      </c>
      <c r="J546" s="10">
        <f t="shared" si="82"/>
        <v>0</v>
      </c>
      <c r="K546" s="58">
        <f t="shared" si="83"/>
        <v>0</v>
      </c>
      <c r="L546" s="11">
        <f>_xlfn.XLOOKUP(K546,Percentiles!A:A,Percentiles!C:C,-999,0)</f>
        <v>-999</v>
      </c>
      <c r="M546" s="11">
        <f>_xlfn.XLOOKUP(K546,Percentiles!A:A,Percentiles!D:D,999,0)</f>
        <v>999</v>
      </c>
      <c r="N546" s="11">
        <f t="shared" si="84"/>
        <v>0</v>
      </c>
      <c r="O546" s="11">
        <f t="shared" si="85"/>
        <v>0</v>
      </c>
      <c r="P546" s="11">
        <f t="shared" si="86"/>
        <v>0</v>
      </c>
    </row>
    <row r="547" spans="1:16" x14ac:dyDescent="0.25">
      <c r="A547" s="38"/>
      <c r="B547" s="39"/>
      <c r="C547" s="7">
        <f t="shared" si="80"/>
        <v>0</v>
      </c>
      <c r="D547" s="8">
        <f t="shared" si="89"/>
        <v>0</v>
      </c>
      <c r="E547" s="8">
        <f>IF(A547&gt;Settings!$B$4,Settings!$B$4,A547)</f>
        <v>0</v>
      </c>
      <c r="F547" s="8">
        <f>10^(Settings!$B$1+Settings!$B$2*E547+Settings!$B$3*E547^2)</f>
        <v>0.12732098798529648</v>
      </c>
      <c r="G547" s="9" t="str">
        <f t="shared" si="81"/>
        <v/>
      </c>
      <c r="H547" s="9" t="str">
        <f t="shared" si="87"/>
        <v/>
      </c>
      <c r="I547" s="9" t="str">
        <f t="shared" si="88"/>
        <v/>
      </c>
      <c r="J547" s="10">
        <f t="shared" si="82"/>
        <v>0</v>
      </c>
      <c r="K547" s="58">
        <f t="shared" si="83"/>
        <v>0</v>
      </c>
      <c r="L547" s="11">
        <f>_xlfn.XLOOKUP(K547,Percentiles!A:A,Percentiles!C:C,-999,0)</f>
        <v>-999</v>
      </c>
      <c r="M547" s="11">
        <f>_xlfn.XLOOKUP(K547,Percentiles!A:A,Percentiles!D:D,999,0)</f>
        <v>999</v>
      </c>
      <c r="N547" s="11">
        <f t="shared" si="84"/>
        <v>0</v>
      </c>
      <c r="O547" s="11">
        <f t="shared" si="85"/>
        <v>0</v>
      </c>
      <c r="P547" s="11">
        <f t="shared" si="86"/>
        <v>0</v>
      </c>
    </row>
    <row r="548" spans="1:16" x14ac:dyDescent="0.25">
      <c r="A548" s="38"/>
      <c r="B548" s="39"/>
      <c r="C548" s="7">
        <f t="shared" si="80"/>
        <v>0</v>
      </c>
      <c r="D548" s="8">
        <f t="shared" si="89"/>
        <v>0</v>
      </c>
      <c r="E548" s="8">
        <f>IF(A548&gt;Settings!$B$4,Settings!$B$4,A548)</f>
        <v>0</v>
      </c>
      <c r="F548" s="8">
        <f>10^(Settings!$B$1+Settings!$B$2*E548+Settings!$B$3*E548^2)</f>
        <v>0.12732098798529648</v>
      </c>
      <c r="G548" s="9" t="str">
        <f t="shared" si="81"/>
        <v/>
      </c>
      <c r="H548" s="9" t="str">
        <f t="shared" si="87"/>
        <v/>
      </c>
      <c r="I548" s="9" t="str">
        <f t="shared" si="88"/>
        <v/>
      </c>
      <c r="J548" s="10">
        <f t="shared" si="82"/>
        <v>0</v>
      </c>
      <c r="K548" s="58">
        <f t="shared" si="83"/>
        <v>0</v>
      </c>
      <c r="L548" s="11">
        <f>_xlfn.XLOOKUP(K548,Percentiles!A:A,Percentiles!C:C,-999,0)</f>
        <v>-999</v>
      </c>
      <c r="M548" s="11">
        <f>_xlfn.XLOOKUP(K548,Percentiles!A:A,Percentiles!D:D,999,0)</f>
        <v>999</v>
      </c>
      <c r="N548" s="11">
        <f t="shared" si="84"/>
        <v>0</v>
      </c>
      <c r="O548" s="11">
        <f t="shared" si="85"/>
        <v>0</v>
      </c>
      <c r="P548" s="11">
        <f t="shared" si="86"/>
        <v>0</v>
      </c>
    </row>
    <row r="549" spans="1:16" x14ac:dyDescent="0.25">
      <c r="A549" s="38"/>
      <c r="B549" s="39"/>
      <c r="C549" s="7">
        <f t="shared" si="80"/>
        <v>0</v>
      </c>
      <c r="D549" s="8">
        <f t="shared" si="89"/>
        <v>0</v>
      </c>
      <c r="E549" s="8">
        <f>IF(A549&gt;Settings!$B$4,Settings!$B$4,A549)</f>
        <v>0</v>
      </c>
      <c r="F549" s="8">
        <f>10^(Settings!$B$1+Settings!$B$2*E549+Settings!$B$3*E549^2)</f>
        <v>0.12732098798529648</v>
      </c>
      <c r="G549" s="9" t="str">
        <f t="shared" si="81"/>
        <v/>
      </c>
      <c r="H549" s="9" t="str">
        <f t="shared" si="87"/>
        <v/>
      </c>
      <c r="I549" s="9" t="str">
        <f t="shared" si="88"/>
        <v/>
      </c>
      <c r="J549" s="10">
        <f t="shared" si="82"/>
        <v>0</v>
      </c>
      <c r="K549" s="58">
        <f t="shared" si="83"/>
        <v>0</v>
      </c>
      <c r="L549" s="11">
        <f>_xlfn.XLOOKUP(K549,Percentiles!A:A,Percentiles!C:C,-999,0)</f>
        <v>-999</v>
      </c>
      <c r="M549" s="11">
        <f>_xlfn.XLOOKUP(K549,Percentiles!A:A,Percentiles!D:D,999,0)</f>
        <v>999</v>
      </c>
      <c r="N549" s="11">
        <f t="shared" si="84"/>
        <v>0</v>
      </c>
      <c r="O549" s="11">
        <f t="shared" si="85"/>
        <v>0</v>
      </c>
      <c r="P549" s="11">
        <f t="shared" si="86"/>
        <v>0</v>
      </c>
    </row>
    <row r="550" spans="1:16" x14ac:dyDescent="0.25">
      <c r="A550" s="38"/>
      <c r="B550" s="39"/>
      <c r="C550" s="7">
        <f t="shared" si="80"/>
        <v>0</v>
      </c>
      <c r="D550" s="8">
        <f t="shared" si="89"/>
        <v>0</v>
      </c>
      <c r="E550" s="8">
        <f>IF(A550&gt;Settings!$B$4,Settings!$B$4,A550)</f>
        <v>0</v>
      </c>
      <c r="F550" s="8">
        <f>10^(Settings!$B$1+Settings!$B$2*E550+Settings!$B$3*E550^2)</f>
        <v>0.12732098798529648</v>
      </c>
      <c r="G550" s="9" t="str">
        <f t="shared" si="81"/>
        <v/>
      </c>
      <c r="H550" s="9" t="str">
        <f t="shared" si="87"/>
        <v/>
      </c>
      <c r="I550" s="9" t="str">
        <f t="shared" si="88"/>
        <v/>
      </c>
      <c r="J550" s="10">
        <f t="shared" si="82"/>
        <v>0</v>
      </c>
      <c r="K550" s="58">
        <f t="shared" si="83"/>
        <v>0</v>
      </c>
      <c r="L550" s="11">
        <f>_xlfn.XLOOKUP(K550,Percentiles!A:A,Percentiles!C:C,-999,0)</f>
        <v>-999</v>
      </c>
      <c r="M550" s="11">
        <f>_xlfn.XLOOKUP(K550,Percentiles!A:A,Percentiles!D:D,999,0)</f>
        <v>999</v>
      </c>
      <c r="N550" s="11">
        <f t="shared" si="84"/>
        <v>0</v>
      </c>
      <c r="O550" s="11">
        <f t="shared" si="85"/>
        <v>0</v>
      </c>
      <c r="P550" s="11">
        <f t="shared" si="86"/>
        <v>0</v>
      </c>
    </row>
    <row r="551" spans="1:16" x14ac:dyDescent="0.25">
      <c r="A551" s="38"/>
      <c r="B551" s="39"/>
      <c r="C551" s="7">
        <f t="shared" si="80"/>
        <v>0</v>
      </c>
      <c r="D551" s="8">
        <f t="shared" si="89"/>
        <v>0</v>
      </c>
      <c r="E551" s="8">
        <f>IF(A551&gt;Settings!$B$4,Settings!$B$4,A551)</f>
        <v>0</v>
      </c>
      <c r="F551" s="8">
        <f>10^(Settings!$B$1+Settings!$B$2*E551+Settings!$B$3*E551^2)</f>
        <v>0.12732098798529648</v>
      </c>
      <c r="G551" s="9" t="str">
        <f t="shared" si="81"/>
        <v/>
      </c>
      <c r="H551" s="9" t="str">
        <f t="shared" si="87"/>
        <v/>
      </c>
      <c r="I551" s="9" t="str">
        <f t="shared" si="88"/>
        <v/>
      </c>
      <c r="J551" s="10">
        <f t="shared" si="82"/>
        <v>0</v>
      </c>
      <c r="K551" s="58">
        <f t="shared" si="83"/>
        <v>0</v>
      </c>
      <c r="L551" s="11">
        <f>_xlfn.XLOOKUP(K551,Percentiles!A:A,Percentiles!C:C,-999,0)</f>
        <v>-999</v>
      </c>
      <c r="M551" s="11">
        <f>_xlfn.XLOOKUP(K551,Percentiles!A:A,Percentiles!D:D,999,0)</f>
        <v>999</v>
      </c>
      <c r="N551" s="11">
        <f t="shared" si="84"/>
        <v>0</v>
      </c>
      <c r="O551" s="11">
        <f t="shared" si="85"/>
        <v>0</v>
      </c>
      <c r="P551" s="11">
        <f t="shared" si="86"/>
        <v>0</v>
      </c>
    </row>
    <row r="552" spans="1:16" x14ac:dyDescent="0.25">
      <c r="A552" s="38"/>
      <c r="B552" s="39"/>
      <c r="C552" s="7">
        <f t="shared" si="80"/>
        <v>0</v>
      </c>
      <c r="D552" s="8">
        <f t="shared" si="89"/>
        <v>0</v>
      </c>
      <c r="E552" s="8">
        <f>IF(A552&gt;Settings!$B$4,Settings!$B$4,A552)</f>
        <v>0</v>
      </c>
      <c r="F552" s="8">
        <f>10^(Settings!$B$1+Settings!$B$2*E552+Settings!$B$3*E552^2)</f>
        <v>0.12732098798529648</v>
      </c>
      <c r="G552" s="9" t="str">
        <f t="shared" si="81"/>
        <v/>
      </c>
      <c r="H552" s="9" t="str">
        <f t="shared" si="87"/>
        <v/>
      </c>
      <c r="I552" s="9" t="str">
        <f t="shared" si="88"/>
        <v/>
      </c>
      <c r="J552" s="10">
        <f t="shared" si="82"/>
        <v>0</v>
      </c>
      <c r="K552" s="58">
        <f t="shared" si="83"/>
        <v>0</v>
      </c>
      <c r="L552" s="11">
        <f>_xlfn.XLOOKUP(K552,Percentiles!A:A,Percentiles!C:C,-999,0)</f>
        <v>-999</v>
      </c>
      <c r="M552" s="11">
        <f>_xlfn.XLOOKUP(K552,Percentiles!A:A,Percentiles!D:D,999,0)</f>
        <v>999</v>
      </c>
      <c r="N552" s="11">
        <f t="shared" si="84"/>
        <v>0</v>
      </c>
      <c r="O552" s="11">
        <f t="shared" si="85"/>
        <v>0</v>
      </c>
      <c r="P552" s="11">
        <f t="shared" si="86"/>
        <v>0</v>
      </c>
    </row>
    <row r="553" spans="1:16" x14ac:dyDescent="0.25">
      <c r="A553" s="38"/>
      <c r="B553" s="39"/>
      <c r="C553" s="7">
        <f t="shared" si="80"/>
        <v>0</v>
      </c>
      <c r="D553" s="8">
        <f t="shared" si="89"/>
        <v>0</v>
      </c>
      <c r="E553" s="8">
        <f>IF(A553&gt;Settings!$B$4,Settings!$B$4,A553)</f>
        <v>0</v>
      </c>
      <c r="F553" s="8">
        <f>10^(Settings!$B$1+Settings!$B$2*E553+Settings!$B$3*E553^2)</f>
        <v>0.12732098798529648</v>
      </c>
      <c r="G553" s="9" t="str">
        <f t="shared" si="81"/>
        <v/>
      </c>
      <c r="H553" s="9" t="str">
        <f t="shared" si="87"/>
        <v/>
      </c>
      <c r="I553" s="9" t="str">
        <f t="shared" si="88"/>
        <v/>
      </c>
      <c r="J553" s="10">
        <f t="shared" si="82"/>
        <v>0</v>
      </c>
      <c r="K553" s="58">
        <f t="shared" si="83"/>
        <v>0</v>
      </c>
      <c r="L553" s="11">
        <f>_xlfn.XLOOKUP(K553,Percentiles!A:A,Percentiles!C:C,-999,0)</f>
        <v>-999</v>
      </c>
      <c r="M553" s="11">
        <f>_xlfn.XLOOKUP(K553,Percentiles!A:A,Percentiles!D:D,999,0)</f>
        <v>999</v>
      </c>
      <c r="N553" s="11">
        <f t="shared" si="84"/>
        <v>0</v>
      </c>
      <c r="O553" s="11">
        <f t="shared" si="85"/>
        <v>0</v>
      </c>
      <c r="P553" s="11">
        <f t="shared" si="86"/>
        <v>0</v>
      </c>
    </row>
    <row r="554" spans="1:16" x14ac:dyDescent="0.25">
      <c r="A554" s="38"/>
      <c r="B554" s="39"/>
      <c r="C554" s="7">
        <f t="shared" si="80"/>
        <v>0</v>
      </c>
      <c r="D554" s="8">
        <f t="shared" si="89"/>
        <v>0</v>
      </c>
      <c r="E554" s="8">
        <f>IF(A554&gt;Settings!$B$4,Settings!$B$4,A554)</f>
        <v>0</v>
      </c>
      <c r="F554" s="8">
        <f>10^(Settings!$B$1+Settings!$B$2*E554+Settings!$B$3*E554^2)</f>
        <v>0.12732098798529648</v>
      </c>
      <c r="G554" s="9" t="str">
        <f t="shared" si="81"/>
        <v/>
      </c>
      <c r="H554" s="9" t="str">
        <f t="shared" si="87"/>
        <v/>
      </c>
      <c r="I554" s="9" t="str">
        <f t="shared" si="88"/>
        <v/>
      </c>
      <c r="J554" s="10">
        <f t="shared" si="82"/>
        <v>0</v>
      </c>
      <c r="K554" s="58">
        <f t="shared" si="83"/>
        <v>0</v>
      </c>
      <c r="L554" s="11">
        <f>_xlfn.XLOOKUP(K554,Percentiles!A:A,Percentiles!C:C,-999,0)</f>
        <v>-999</v>
      </c>
      <c r="M554" s="11">
        <f>_xlfn.XLOOKUP(K554,Percentiles!A:A,Percentiles!D:D,999,0)</f>
        <v>999</v>
      </c>
      <c r="N554" s="11">
        <f t="shared" si="84"/>
        <v>0</v>
      </c>
      <c r="O554" s="11">
        <f t="shared" si="85"/>
        <v>0</v>
      </c>
      <c r="P554" s="11">
        <f t="shared" si="86"/>
        <v>0</v>
      </c>
    </row>
    <row r="555" spans="1:16" x14ac:dyDescent="0.25">
      <c r="A555" s="38"/>
      <c r="B555" s="39"/>
      <c r="C555" s="7">
        <f t="shared" si="80"/>
        <v>0</v>
      </c>
      <c r="D555" s="8">
        <f t="shared" si="89"/>
        <v>0</v>
      </c>
      <c r="E555" s="8">
        <f>IF(A555&gt;Settings!$B$4,Settings!$B$4,A555)</f>
        <v>0</v>
      </c>
      <c r="F555" s="8">
        <f>10^(Settings!$B$1+Settings!$B$2*E555+Settings!$B$3*E555^2)</f>
        <v>0.12732098798529648</v>
      </c>
      <c r="G555" s="9" t="str">
        <f t="shared" si="81"/>
        <v/>
      </c>
      <c r="H555" s="9" t="str">
        <f t="shared" si="87"/>
        <v/>
      </c>
      <c r="I555" s="9" t="str">
        <f t="shared" si="88"/>
        <v/>
      </c>
      <c r="J555" s="10">
        <f t="shared" si="82"/>
        <v>0</v>
      </c>
      <c r="K555" s="58">
        <f t="shared" si="83"/>
        <v>0</v>
      </c>
      <c r="L555" s="11">
        <f>_xlfn.XLOOKUP(K555,Percentiles!A:A,Percentiles!C:C,-999,0)</f>
        <v>-999</v>
      </c>
      <c r="M555" s="11">
        <f>_xlfn.XLOOKUP(K555,Percentiles!A:A,Percentiles!D:D,999,0)</f>
        <v>999</v>
      </c>
      <c r="N555" s="11">
        <f t="shared" si="84"/>
        <v>0</v>
      </c>
      <c r="O555" s="11">
        <f t="shared" si="85"/>
        <v>0</v>
      </c>
      <c r="P555" s="11">
        <f t="shared" si="86"/>
        <v>0</v>
      </c>
    </row>
    <row r="556" spans="1:16" x14ac:dyDescent="0.25">
      <c r="A556" s="38"/>
      <c r="B556" s="39"/>
      <c r="C556" s="7">
        <f t="shared" si="80"/>
        <v>0</v>
      </c>
      <c r="D556" s="8">
        <f t="shared" si="89"/>
        <v>0</v>
      </c>
      <c r="E556" s="8">
        <f>IF(A556&gt;Settings!$B$4,Settings!$B$4,A556)</f>
        <v>0</v>
      </c>
      <c r="F556" s="8">
        <f>10^(Settings!$B$1+Settings!$B$2*E556+Settings!$B$3*E556^2)</f>
        <v>0.12732098798529648</v>
      </c>
      <c r="G556" s="9" t="str">
        <f t="shared" si="81"/>
        <v/>
      </c>
      <c r="H556" s="9" t="str">
        <f t="shared" si="87"/>
        <v/>
      </c>
      <c r="I556" s="9" t="str">
        <f t="shared" si="88"/>
        <v/>
      </c>
      <c r="J556" s="10">
        <f t="shared" si="82"/>
        <v>0</v>
      </c>
      <c r="K556" s="58">
        <f t="shared" si="83"/>
        <v>0</v>
      </c>
      <c r="L556" s="11">
        <f>_xlfn.XLOOKUP(K556,Percentiles!A:A,Percentiles!C:C,-999,0)</f>
        <v>-999</v>
      </c>
      <c r="M556" s="11">
        <f>_xlfn.XLOOKUP(K556,Percentiles!A:A,Percentiles!D:D,999,0)</f>
        <v>999</v>
      </c>
      <c r="N556" s="11">
        <f t="shared" si="84"/>
        <v>0</v>
      </c>
      <c r="O556" s="11">
        <f t="shared" si="85"/>
        <v>0</v>
      </c>
      <c r="P556" s="11">
        <f t="shared" si="86"/>
        <v>0</v>
      </c>
    </row>
    <row r="557" spans="1:16" x14ac:dyDescent="0.25">
      <c r="A557" s="38"/>
      <c r="B557" s="39"/>
      <c r="C557" s="7">
        <f t="shared" si="80"/>
        <v>0</v>
      </c>
      <c r="D557" s="8">
        <f t="shared" si="89"/>
        <v>0</v>
      </c>
      <c r="E557" s="8">
        <f>IF(A557&gt;Settings!$B$4,Settings!$B$4,A557)</f>
        <v>0</v>
      </c>
      <c r="F557" s="8">
        <f>10^(Settings!$B$1+Settings!$B$2*E557+Settings!$B$3*E557^2)</f>
        <v>0.12732098798529648</v>
      </c>
      <c r="G557" s="9" t="str">
        <f t="shared" si="81"/>
        <v/>
      </c>
      <c r="H557" s="9" t="str">
        <f t="shared" si="87"/>
        <v/>
      </c>
      <c r="I557" s="9" t="str">
        <f t="shared" si="88"/>
        <v/>
      </c>
      <c r="J557" s="10">
        <f t="shared" si="82"/>
        <v>0</v>
      </c>
      <c r="K557" s="58">
        <f t="shared" si="83"/>
        <v>0</v>
      </c>
      <c r="L557" s="11">
        <f>_xlfn.XLOOKUP(K557,Percentiles!A:A,Percentiles!C:C,-999,0)</f>
        <v>-999</v>
      </c>
      <c r="M557" s="11">
        <f>_xlfn.XLOOKUP(K557,Percentiles!A:A,Percentiles!D:D,999,0)</f>
        <v>999</v>
      </c>
      <c r="N557" s="11">
        <f t="shared" si="84"/>
        <v>0</v>
      </c>
      <c r="O557" s="11">
        <f t="shared" si="85"/>
        <v>0</v>
      </c>
      <c r="P557" s="11">
        <f t="shared" si="86"/>
        <v>0</v>
      </c>
    </row>
    <row r="558" spans="1:16" x14ac:dyDescent="0.25">
      <c r="A558" s="38"/>
      <c r="B558" s="39"/>
      <c r="C558" s="7">
        <f t="shared" si="80"/>
        <v>0</v>
      </c>
      <c r="D558" s="8">
        <f t="shared" si="89"/>
        <v>0</v>
      </c>
      <c r="E558" s="8">
        <f>IF(A558&gt;Settings!$B$4,Settings!$B$4,A558)</f>
        <v>0</v>
      </c>
      <c r="F558" s="8">
        <f>10^(Settings!$B$1+Settings!$B$2*E558+Settings!$B$3*E558^2)</f>
        <v>0.12732098798529648</v>
      </c>
      <c r="G558" s="9" t="str">
        <f t="shared" si="81"/>
        <v/>
      </c>
      <c r="H558" s="9" t="str">
        <f t="shared" si="87"/>
        <v/>
      </c>
      <c r="I558" s="9" t="str">
        <f t="shared" si="88"/>
        <v/>
      </c>
      <c r="J558" s="10">
        <f t="shared" si="82"/>
        <v>0</v>
      </c>
      <c r="K558" s="58">
        <f t="shared" si="83"/>
        <v>0</v>
      </c>
      <c r="L558" s="11">
        <f>_xlfn.XLOOKUP(K558,Percentiles!A:A,Percentiles!C:C,-999,0)</f>
        <v>-999</v>
      </c>
      <c r="M558" s="11">
        <f>_xlfn.XLOOKUP(K558,Percentiles!A:A,Percentiles!D:D,999,0)</f>
        <v>999</v>
      </c>
      <c r="N558" s="11">
        <f t="shared" si="84"/>
        <v>0</v>
      </c>
      <c r="O558" s="11">
        <f t="shared" si="85"/>
        <v>0</v>
      </c>
      <c r="P558" s="11">
        <f t="shared" si="86"/>
        <v>0</v>
      </c>
    </row>
    <row r="559" spans="1:16" x14ac:dyDescent="0.25">
      <c r="A559" s="38"/>
      <c r="B559" s="39"/>
      <c r="C559" s="7">
        <f t="shared" si="80"/>
        <v>0</v>
      </c>
      <c r="D559" s="8">
        <f t="shared" si="89"/>
        <v>0</v>
      </c>
      <c r="E559" s="8">
        <f>IF(A559&gt;Settings!$B$4,Settings!$B$4,A559)</f>
        <v>0</v>
      </c>
      <c r="F559" s="8">
        <f>10^(Settings!$B$1+Settings!$B$2*E559+Settings!$B$3*E559^2)</f>
        <v>0.12732098798529648</v>
      </c>
      <c r="G559" s="9" t="str">
        <f t="shared" si="81"/>
        <v/>
      </c>
      <c r="H559" s="9" t="str">
        <f t="shared" si="87"/>
        <v/>
      </c>
      <c r="I559" s="9" t="str">
        <f t="shared" si="88"/>
        <v/>
      </c>
      <c r="J559" s="10">
        <f t="shared" si="82"/>
        <v>0</v>
      </c>
      <c r="K559" s="58">
        <f t="shared" si="83"/>
        <v>0</v>
      </c>
      <c r="L559" s="11">
        <f>_xlfn.XLOOKUP(K559,Percentiles!A:A,Percentiles!C:C,-999,0)</f>
        <v>-999</v>
      </c>
      <c r="M559" s="11">
        <f>_xlfn.XLOOKUP(K559,Percentiles!A:A,Percentiles!D:D,999,0)</f>
        <v>999</v>
      </c>
      <c r="N559" s="11">
        <f t="shared" si="84"/>
        <v>0</v>
      </c>
      <c r="O559" s="11">
        <f t="shared" si="85"/>
        <v>0</v>
      </c>
      <c r="P559" s="11">
        <f t="shared" si="86"/>
        <v>0</v>
      </c>
    </row>
    <row r="560" spans="1:16" x14ac:dyDescent="0.25">
      <c r="A560" s="38"/>
      <c r="B560" s="39"/>
      <c r="C560" s="7">
        <f t="shared" si="80"/>
        <v>0</v>
      </c>
      <c r="D560" s="8">
        <f t="shared" si="89"/>
        <v>0</v>
      </c>
      <c r="E560" s="8">
        <f>IF(A560&gt;Settings!$B$4,Settings!$B$4,A560)</f>
        <v>0</v>
      </c>
      <c r="F560" s="8">
        <f>10^(Settings!$B$1+Settings!$B$2*E560+Settings!$B$3*E560^2)</f>
        <v>0.12732098798529648</v>
      </c>
      <c r="G560" s="9" t="str">
        <f t="shared" si="81"/>
        <v/>
      </c>
      <c r="H560" s="9" t="str">
        <f t="shared" si="87"/>
        <v/>
      </c>
      <c r="I560" s="9" t="str">
        <f t="shared" si="88"/>
        <v/>
      </c>
      <c r="J560" s="10">
        <f t="shared" si="82"/>
        <v>0</v>
      </c>
      <c r="K560" s="58">
        <f t="shared" si="83"/>
        <v>0</v>
      </c>
      <c r="L560" s="11">
        <f>_xlfn.XLOOKUP(K560,Percentiles!A:A,Percentiles!C:C,-999,0)</f>
        <v>-999</v>
      </c>
      <c r="M560" s="11">
        <f>_xlfn.XLOOKUP(K560,Percentiles!A:A,Percentiles!D:D,999,0)</f>
        <v>999</v>
      </c>
      <c r="N560" s="11">
        <f t="shared" si="84"/>
        <v>0</v>
      </c>
      <c r="O560" s="11">
        <f t="shared" si="85"/>
        <v>0</v>
      </c>
      <c r="P560" s="11">
        <f t="shared" si="86"/>
        <v>0</v>
      </c>
    </row>
    <row r="561" spans="1:16" x14ac:dyDescent="0.25">
      <c r="A561" s="38"/>
      <c r="B561" s="39"/>
      <c r="C561" s="7">
        <f t="shared" si="80"/>
        <v>0</v>
      </c>
      <c r="D561" s="8">
        <f t="shared" si="89"/>
        <v>0</v>
      </c>
      <c r="E561" s="8">
        <f>IF(A561&gt;Settings!$B$4,Settings!$B$4,A561)</f>
        <v>0</v>
      </c>
      <c r="F561" s="8">
        <f>10^(Settings!$B$1+Settings!$B$2*E561+Settings!$B$3*E561^2)</f>
        <v>0.12732098798529648</v>
      </c>
      <c r="G561" s="9" t="str">
        <f t="shared" si="81"/>
        <v/>
      </c>
      <c r="H561" s="9" t="str">
        <f t="shared" si="87"/>
        <v/>
      </c>
      <c r="I561" s="9" t="str">
        <f t="shared" si="88"/>
        <v/>
      </c>
      <c r="J561" s="10">
        <f t="shared" si="82"/>
        <v>0</v>
      </c>
      <c r="K561" s="58">
        <f t="shared" si="83"/>
        <v>0</v>
      </c>
      <c r="L561" s="11">
        <f>_xlfn.XLOOKUP(K561,Percentiles!A:A,Percentiles!C:C,-999,0)</f>
        <v>-999</v>
      </c>
      <c r="M561" s="11">
        <f>_xlfn.XLOOKUP(K561,Percentiles!A:A,Percentiles!D:D,999,0)</f>
        <v>999</v>
      </c>
      <c r="N561" s="11">
        <f t="shared" si="84"/>
        <v>0</v>
      </c>
      <c r="O561" s="11">
        <f t="shared" si="85"/>
        <v>0</v>
      </c>
      <c r="P561" s="11">
        <f t="shared" si="86"/>
        <v>0</v>
      </c>
    </row>
    <row r="562" spans="1:16" x14ac:dyDescent="0.25">
      <c r="A562" s="38"/>
      <c r="B562" s="39"/>
      <c r="C562" s="7">
        <f t="shared" si="80"/>
        <v>0</v>
      </c>
      <c r="D562" s="8">
        <f t="shared" si="89"/>
        <v>0</v>
      </c>
      <c r="E562" s="8">
        <f>IF(A562&gt;Settings!$B$4,Settings!$B$4,A562)</f>
        <v>0</v>
      </c>
      <c r="F562" s="8">
        <f>10^(Settings!$B$1+Settings!$B$2*E562+Settings!$B$3*E562^2)</f>
        <v>0.12732098798529648</v>
      </c>
      <c r="G562" s="9" t="str">
        <f t="shared" si="81"/>
        <v/>
      </c>
      <c r="H562" s="9" t="str">
        <f t="shared" si="87"/>
        <v/>
      </c>
      <c r="I562" s="9" t="str">
        <f t="shared" si="88"/>
        <v/>
      </c>
      <c r="J562" s="10">
        <f t="shared" si="82"/>
        <v>0</v>
      </c>
      <c r="K562" s="58">
        <f t="shared" si="83"/>
        <v>0</v>
      </c>
      <c r="L562" s="11">
        <f>_xlfn.XLOOKUP(K562,Percentiles!A:A,Percentiles!C:C,-999,0)</f>
        <v>-999</v>
      </c>
      <c r="M562" s="11">
        <f>_xlfn.XLOOKUP(K562,Percentiles!A:A,Percentiles!D:D,999,0)</f>
        <v>999</v>
      </c>
      <c r="N562" s="11">
        <f t="shared" si="84"/>
        <v>0</v>
      </c>
      <c r="O562" s="11">
        <f t="shared" si="85"/>
        <v>0</v>
      </c>
      <c r="P562" s="11">
        <f t="shared" si="86"/>
        <v>0</v>
      </c>
    </row>
    <row r="563" spans="1:16" x14ac:dyDescent="0.25">
      <c r="A563" s="38"/>
      <c r="B563" s="39"/>
      <c r="C563" s="7">
        <f t="shared" si="80"/>
        <v>0</v>
      </c>
      <c r="D563" s="8">
        <f t="shared" si="89"/>
        <v>0</v>
      </c>
      <c r="E563" s="8">
        <f>IF(A563&gt;Settings!$B$4,Settings!$B$4,A563)</f>
        <v>0</v>
      </c>
      <c r="F563" s="8">
        <f>10^(Settings!$B$1+Settings!$B$2*E563+Settings!$B$3*E563^2)</f>
        <v>0.12732098798529648</v>
      </c>
      <c r="G563" s="9" t="str">
        <f t="shared" si="81"/>
        <v/>
      </c>
      <c r="H563" s="9" t="str">
        <f t="shared" si="87"/>
        <v/>
      </c>
      <c r="I563" s="9" t="str">
        <f t="shared" si="88"/>
        <v/>
      </c>
      <c r="J563" s="10">
        <f t="shared" si="82"/>
        <v>0</v>
      </c>
      <c r="K563" s="58">
        <f t="shared" si="83"/>
        <v>0</v>
      </c>
      <c r="L563" s="11">
        <f>_xlfn.XLOOKUP(K563,Percentiles!A:A,Percentiles!C:C,-999,0)</f>
        <v>-999</v>
      </c>
      <c r="M563" s="11">
        <f>_xlfn.XLOOKUP(K563,Percentiles!A:A,Percentiles!D:D,999,0)</f>
        <v>999</v>
      </c>
      <c r="N563" s="11">
        <f t="shared" si="84"/>
        <v>0</v>
      </c>
      <c r="O563" s="11">
        <f t="shared" si="85"/>
        <v>0</v>
      </c>
      <c r="P563" s="11">
        <f t="shared" si="86"/>
        <v>0</v>
      </c>
    </row>
    <row r="564" spans="1:16" x14ac:dyDescent="0.25">
      <c r="A564" s="38"/>
      <c r="B564" s="39"/>
      <c r="C564" s="7">
        <f t="shared" si="80"/>
        <v>0</v>
      </c>
      <c r="D564" s="8">
        <f t="shared" si="89"/>
        <v>0</v>
      </c>
      <c r="E564" s="8">
        <f>IF(A564&gt;Settings!$B$4,Settings!$B$4,A564)</f>
        <v>0</v>
      </c>
      <c r="F564" s="8">
        <f>10^(Settings!$B$1+Settings!$B$2*E564+Settings!$B$3*E564^2)</f>
        <v>0.12732098798529648</v>
      </c>
      <c r="G564" s="9" t="str">
        <f t="shared" si="81"/>
        <v/>
      </c>
      <c r="H564" s="9" t="str">
        <f t="shared" si="87"/>
        <v/>
      </c>
      <c r="I564" s="9" t="str">
        <f t="shared" si="88"/>
        <v/>
      </c>
      <c r="J564" s="10">
        <f t="shared" si="82"/>
        <v>0</v>
      </c>
      <c r="K564" s="58">
        <f t="shared" si="83"/>
        <v>0</v>
      </c>
      <c r="L564" s="11">
        <f>_xlfn.XLOOKUP(K564,Percentiles!A:A,Percentiles!C:C,-999,0)</f>
        <v>-999</v>
      </c>
      <c r="M564" s="11">
        <f>_xlfn.XLOOKUP(K564,Percentiles!A:A,Percentiles!D:D,999,0)</f>
        <v>999</v>
      </c>
      <c r="N564" s="11">
        <f t="shared" si="84"/>
        <v>0</v>
      </c>
      <c r="O564" s="11">
        <f t="shared" si="85"/>
        <v>0</v>
      </c>
      <c r="P564" s="11">
        <f t="shared" si="86"/>
        <v>0</v>
      </c>
    </row>
    <row r="565" spans="1:16" x14ac:dyDescent="0.25">
      <c r="A565" s="38"/>
      <c r="B565" s="39"/>
      <c r="C565" s="7">
        <f t="shared" si="80"/>
        <v>0</v>
      </c>
      <c r="D565" s="8">
        <f t="shared" si="89"/>
        <v>0</v>
      </c>
      <c r="E565" s="8">
        <f>IF(A565&gt;Settings!$B$4,Settings!$B$4,A565)</f>
        <v>0</v>
      </c>
      <c r="F565" s="8">
        <f>10^(Settings!$B$1+Settings!$B$2*E565+Settings!$B$3*E565^2)</f>
        <v>0.12732098798529648</v>
      </c>
      <c r="G565" s="9" t="str">
        <f t="shared" si="81"/>
        <v/>
      </c>
      <c r="H565" s="9" t="str">
        <f t="shared" si="87"/>
        <v/>
      </c>
      <c r="I565" s="9" t="str">
        <f t="shared" si="88"/>
        <v/>
      </c>
      <c r="J565" s="10">
        <f t="shared" si="82"/>
        <v>0</v>
      </c>
      <c r="K565" s="58">
        <f t="shared" si="83"/>
        <v>0</v>
      </c>
      <c r="L565" s="11">
        <f>_xlfn.XLOOKUP(K565,Percentiles!A:A,Percentiles!C:C,-999,0)</f>
        <v>-999</v>
      </c>
      <c r="M565" s="11">
        <f>_xlfn.XLOOKUP(K565,Percentiles!A:A,Percentiles!D:D,999,0)</f>
        <v>999</v>
      </c>
      <c r="N565" s="11">
        <f t="shared" si="84"/>
        <v>0</v>
      </c>
      <c r="O565" s="11">
        <f t="shared" si="85"/>
        <v>0</v>
      </c>
      <c r="P565" s="11">
        <f t="shared" si="86"/>
        <v>0</v>
      </c>
    </row>
    <row r="566" spans="1:16" x14ac:dyDescent="0.25">
      <c r="A566" s="38"/>
      <c r="B566" s="39"/>
      <c r="C566" s="7">
        <f t="shared" si="80"/>
        <v>0</v>
      </c>
      <c r="D566" s="8">
        <f t="shared" si="89"/>
        <v>0</v>
      </c>
      <c r="E566" s="8">
        <f>IF(A566&gt;Settings!$B$4,Settings!$B$4,A566)</f>
        <v>0</v>
      </c>
      <c r="F566" s="8">
        <f>10^(Settings!$B$1+Settings!$B$2*E566+Settings!$B$3*E566^2)</f>
        <v>0.12732098798529648</v>
      </c>
      <c r="G566" s="9" t="str">
        <f t="shared" si="81"/>
        <v/>
      </c>
      <c r="H566" s="9" t="str">
        <f t="shared" si="87"/>
        <v/>
      </c>
      <c r="I566" s="9" t="str">
        <f t="shared" si="88"/>
        <v/>
      </c>
      <c r="J566" s="10">
        <f t="shared" si="82"/>
        <v>0</v>
      </c>
      <c r="K566" s="58">
        <f t="shared" si="83"/>
        <v>0</v>
      </c>
      <c r="L566" s="11">
        <f>_xlfn.XLOOKUP(K566,Percentiles!A:A,Percentiles!C:C,-999,0)</f>
        <v>-999</v>
      </c>
      <c r="M566" s="11">
        <f>_xlfn.XLOOKUP(K566,Percentiles!A:A,Percentiles!D:D,999,0)</f>
        <v>999</v>
      </c>
      <c r="N566" s="11">
        <f t="shared" si="84"/>
        <v>0</v>
      </c>
      <c r="O566" s="11">
        <f t="shared" si="85"/>
        <v>0</v>
      </c>
      <c r="P566" s="11">
        <f t="shared" si="86"/>
        <v>0</v>
      </c>
    </row>
    <row r="567" spans="1:16" x14ac:dyDescent="0.25">
      <c r="A567" s="38"/>
      <c r="B567" s="39"/>
      <c r="C567" s="7">
        <f t="shared" si="80"/>
        <v>0</v>
      </c>
      <c r="D567" s="8">
        <f t="shared" si="89"/>
        <v>0</v>
      </c>
      <c r="E567" s="8">
        <f>IF(A567&gt;Settings!$B$4,Settings!$B$4,A567)</f>
        <v>0</v>
      </c>
      <c r="F567" s="8">
        <f>10^(Settings!$B$1+Settings!$B$2*E567+Settings!$B$3*E567^2)</f>
        <v>0.12732098798529648</v>
      </c>
      <c r="G567" s="9" t="str">
        <f t="shared" si="81"/>
        <v/>
      </c>
      <c r="H567" s="9" t="str">
        <f t="shared" si="87"/>
        <v/>
      </c>
      <c r="I567" s="9" t="str">
        <f t="shared" si="88"/>
        <v/>
      </c>
      <c r="J567" s="10">
        <f t="shared" si="82"/>
        <v>0</v>
      </c>
      <c r="K567" s="58">
        <f t="shared" si="83"/>
        <v>0</v>
      </c>
      <c r="L567" s="11">
        <f>_xlfn.XLOOKUP(K567,Percentiles!A:A,Percentiles!C:C,-999,0)</f>
        <v>-999</v>
      </c>
      <c r="M567" s="11">
        <f>_xlfn.XLOOKUP(K567,Percentiles!A:A,Percentiles!D:D,999,0)</f>
        <v>999</v>
      </c>
      <c r="N567" s="11">
        <f t="shared" si="84"/>
        <v>0</v>
      </c>
      <c r="O567" s="11">
        <f t="shared" si="85"/>
        <v>0</v>
      </c>
      <c r="P567" s="11">
        <f t="shared" si="86"/>
        <v>0</v>
      </c>
    </row>
    <row r="568" spans="1:16" x14ac:dyDescent="0.25">
      <c r="A568" s="38"/>
      <c r="B568" s="39"/>
      <c r="C568" s="7">
        <f t="shared" si="80"/>
        <v>0</v>
      </c>
      <c r="D568" s="8">
        <f t="shared" si="89"/>
        <v>0</v>
      </c>
      <c r="E568" s="8">
        <f>IF(A568&gt;Settings!$B$4,Settings!$B$4,A568)</f>
        <v>0</v>
      </c>
      <c r="F568" s="8">
        <f>10^(Settings!$B$1+Settings!$B$2*E568+Settings!$B$3*E568^2)</f>
        <v>0.12732098798529648</v>
      </c>
      <c r="G568" s="9" t="str">
        <f t="shared" si="81"/>
        <v/>
      </c>
      <c r="H568" s="9" t="str">
        <f t="shared" si="87"/>
        <v/>
      </c>
      <c r="I568" s="9" t="str">
        <f t="shared" si="88"/>
        <v/>
      </c>
      <c r="J568" s="10">
        <f t="shared" si="82"/>
        <v>0</v>
      </c>
      <c r="K568" s="58">
        <f t="shared" si="83"/>
        <v>0</v>
      </c>
      <c r="L568" s="11">
        <f>_xlfn.XLOOKUP(K568,Percentiles!A:A,Percentiles!C:C,-999,0)</f>
        <v>-999</v>
      </c>
      <c r="M568" s="11">
        <f>_xlfn.XLOOKUP(K568,Percentiles!A:A,Percentiles!D:D,999,0)</f>
        <v>999</v>
      </c>
      <c r="N568" s="11">
        <f t="shared" si="84"/>
        <v>0</v>
      </c>
      <c r="O568" s="11">
        <f t="shared" si="85"/>
        <v>0</v>
      </c>
      <c r="P568" s="11">
        <f t="shared" si="86"/>
        <v>0</v>
      </c>
    </row>
    <row r="569" spans="1:16" x14ac:dyDescent="0.25">
      <c r="A569" s="38"/>
      <c r="B569" s="39"/>
      <c r="C569" s="7">
        <f t="shared" si="80"/>
        <v>0</v>
      </c>
      <c r="D569" s="8">
        <f t="shared" si="89"/>
        <v>0</v>
      </c>
      <c r="E569" s="8">
        <f>IF(A569&gt;Settings!$B$4,Settings!$B$4,A569)</f>
        <v>0</v>
      </c>
      <c r="F569" s="8">
        <f>10^(Settings!$B$1+Settings!$B$2*E569+Settings!$B$3*E569^2)</f>
        <v>0.12732098798529648</v>
      </c>
      <c r="G569" s="9" t="str">
        <f t="shared" si="81"/>
        <v/>
      </c>
      <c r="H569" s="9" t="str">
        <f t="shared" si="87"/>
        <v/>
      </c>
      <c r="I569" s="9" t="str">
        <f t="shared" si="88"/>
        <v/>
      </c>
      <c r="J569" s="10">
        <f t="shared" si="82"/>
        <v>0</v>
      </c>
      <c r="K569" s="58">
        <f t="shared" si="83"/>
        <v>0</v>
      </c>
      <c r="L569" s="11">
        <f>_xlfn.XLOOKUP(K569,Percentiles!A:A,Percentiles!C:C,-999,0)</f>
        <v>-999</v>
      </c>
      <c r="M569" s="11">
        <f>_xlfn.XLOOKUP(K569,Percentiles!A:A,Percentiles!D:D,999,0)</f>
        <v>999</v>
      </c>
      <c r="N569" s="11">
        <f t="shared" si="84"/>
        <v>0</v>
      </c>
      <c r="O569" s="11">
        <f t="shared" si="85"/>
        <v>0</v>
      </c>
      <c r="P569" s="11">
        <f t="shared" si="86"/>
        <v>0</v>
      </c>
    </row>
    <row r="570" spans="1:16" x14ac:dyDescent="0.25">
      <c r="A570" s="38"/>
      <c r="B570" s="39"/>
      <c r="C570" s="7">
        <f t="shared" si="80"/>
        <v>0</v>
      </c>
      <c r="D570" s="8">
        <f t="shared" si="89"/>
        <v>0</v>
      </c>
      <c r="E570" s="8">
        <f>IF(A570&gt;Settings!$B$4,Settings!$B$4,A570)</f>
        <v>0</v>
      </c>
      <c r="F570" s="8">
        <f>10^(Settings!$B$1+Settings!$B$2*E570+Settings!$B$3*E570^2)</f>
        <v>0.12732098798529648</v>
      </c>
      <c r="G570" s="9" t="str">
        <f t="shared" si="81"/>
        <v/>
      </c>
      <c r="H570" s="9" t="str">
        <f t="shared" si="87"/>
        <v/>
      </c>
      <c r="I570" s="9" t="str">
        <f t="shared" si="88"/>
        <v/>
      </c>
      <c r="J570" s="10">
        <f t="shared" si="82"/>
        <v>0</v>
      </c>
      <c r="K570" s="58">
        <f t="shared" si="83"/>
        <v>0</v>
      </c>
      <c r="L570" s="11">
        <f>_xlfn.XLOOKUP(K570,Percentiles!A:A,Percentiles!C:C,-999,0)</f>
        <v>-999</v>
      </c>
      <c r="M570" s="11">
        <f>_xlfn.XLOOKUP(K570,Percentiles!A:A,Percentiles!D:D,999,0)</f>
        <v>999</v>
      </c>
      <c r="N570" s="11">
        <f t="shared" si="84"/>
        <v>0</v>
      </c>
      <c r="O570" s="11">
        <f t="shared" si="85"/>
        <v>0</v>
      </c>
      <c r="P570" s="11">
        <f t="shared" si="86"/>
        <v>0</v>
      </c>
    </row>
    <row r="571" spans="1:16" x14ac:dyDescent="0.25">
      <c r="A571" s="38"/>
      <c r="B571" s="39"/>
      <c r="C571" s="7">
        <f t="shared" si="80"/>
        <v>0</v>
      </c>
      <c r="D571" s="8">
        <f t="shared" si="89"/>
        <v>0</v>
      </c>
      <c r="E571" s="8">
        <f>IF(A571&gt;Settings!$B$4,Settings!$B$4,A571)</f>
        <v>0</v>
      </c>
      <c r="F571" s="8">
        <f>10^(Settings!$B$1+Settings!$B$2*E571+Settings!$B$3*E571^2)</f>
        <v>0.12732098798529648</v>
      </c>
      <c r="G571" s="9" t="str">
        <f t="shared" si="81"/>
        <v/>
      </c>
      <c r="H571" s="9" t="str">
        <f t="shared" si="87"/>
        <v/>
      </c>
      <c r="I571" s="9" t="str">
        <f t="shared" si="88"/>
        <v/>
      </c>
      <c r="J571" s="10">
        <f t="shared" si="82"/>
        <v>0</v>
      </c>
      <c r="K571" s="58">
        <f t="shared" si="83"/>
        <v>0</v>
      </c>
      <c r="L571" s="11">
        <f>_xlfn.XLOOKUP(K571,Percentiles!A:A,Percentiles!C:C,-999,0)</f>
        <v>-999</v>
      </c>
      <c r="M571" s="11">
        <f>_xlfn.XLOOKUP(K571,Percentiles!A:A,Percentiles!D:D,999,0)</f>
        <v>999</v>
      </c>
      <c r="N571" s="11">
        <f t="shared" si="84"/>
        <v>0</v>
      </c>
      <c r="O571" s="11">
        <f t="shared" si="85"/>
        <v>0</v>
      </c>
      <c r="P571" s="11">
        <f t="shared" si="86"/>
        <v>0</v>
      </c>
    </row>
    <row r="572" spans="1:16" x14ac:dyDescent="0.25">
      <c r="A572" s="38"/>
      <c r="B572" s="39"/>
      <c r="C572" s="7">
        <f t="shared" si="80"/>
        <v>0</v>
      </c>
      <c r="D572" s="8">
        <f t="shared" si="89"/>
        <v>0</v>
      </c>
      <c r="E572" s="8">
        <f>IF(A572&gt;Settings!$B$4,Settings!$B$4,A572)</f>
        <v>0</v>
      </c>
      <c r="F572" s="8">
        <f>10^(Settings!$B$1+Settings!$B$2*E572+Settings!$B$3*E572^2)</f>
        <v>0.12732098798529648</v>
      </c>
      <c r="G572" s="9" t="str">
        <f t="shared" si="81"/>
        <v/>
      </c>
      <c r="H572" s="9" t="str">
        <f t="shared" si="87"/>
        <v/>
      </c>
      <c r="I572" s="9" t="str">
        <f t="shared" si="88"/>
        <v/>
      </c>
      <c r="J572" s="10">
        <f t="shared" si="82"/>
        <v>0</v>
      </c>
      <c r="K572" s="58">
        <f t="shared" si="83"/>
        <v>0</v>
      </c>
      <c r="L572" s="11">
        <f>_xlfn.XLOOKUP(K572,Percentiles!A:A,Percentiles!C:C,-999,0)</f>
        <v>-999</v>
      </c>
      <c r="M572" s="11">
        <f>_xlfn.XLOOKUP(K572,Percentiles!A:A,Percentiles!D:D,999,0)</f>
        <v>999</v>
      </c>
      <c r="N572" s="11">
        <f t="shared" si="84"/>
        <v>0</v>
      </c>
      <c r="O572" s="11">
        <f t="shared" si="85"/>
        <v>0</v>
      </c>
      <c r="P572" s="11">
        <f t="shared" si="86"/>
        <v>0</v>
      </c>
    </row>
    <row r="573" spans="1:16" x14ac:dyDescent="0.25">
      <c r="A573" s="38"/>
      <c r="B573" s="39"/>
      <c r="C573" s="7">
        <f t="shared" si="80"/>
        <v>0</v>
      </c>
      <c r="D573" s="8">
        <f t="shared" si="89"/>
        <v>0</v>
      </c>
      <c r="E573" s="8">
        <f>IF(A573&gt;Settings!$B$4,Settings!$B$4,A573)</f>
        <v>0</v>
      </c>
      <c r="F573" s="8">
        <f>10^(Settings!$B$1+Settings!$B$2*E573+Settings!$B$3*E573^2)</f>
        <v>0.12732098798529648</v>
      </c>
      <c r="G573" s="9" t="str">
        <f t="shared" si="81"/>
        <v/>
      </c>
      <c r="H573" s="9" t="str">
        <f t="shared" si="87"/>
        <v/>
      </c>
      <c r="I573" s="9" t="str">
        <f t="shared" si="88"/>
        <v/>
      </c>
      <c r="J573" s="10">
        <f t="shared" si="82"/>
        <v>0</v>
      </c>
      <c r="K573" s="58">
        <f t="shared" si="83"/>
        <v>0</v>
      </c>
      <c r="L573" s="11">
        <f>_xlfn.XLOOKUP(K573,Percentiles!A:A,Percentiles!C:C,-999,0)</f>
        <v>-999</v>
      </c>
      <c r="M573" s="11">
        <f>_xlfn.XLOOKUP(K573,Percentiles!A:A,Percentiles!D:D,999,0)</f>
        <v>999</v>
      </c>
      <c r="N573" s="11">
        <f t="shared" si="84"/>
        <v>0</v>
      </c>
      <c r="O573" s="11">
        <f t="shared" si="85"/>
        <v>0</v>
      </c>
      <c r="P573" s="11">
        <f t="shared" si="86"/>
        <v>0</v>
      </c>
    </row>
    <row r="574" spans="1:16" x14ac:dyDescent="0.25">
      <c r="A574" s="38"/>
      <c r="B574" s="39"/>
      <c r="C574" s="7">
        <f t="shared" si="80"/>
        <v>0</v>
      </c>
      <c r="D574" s="8">
        <f t="shared" si="89"/>
        <v>0</v>
      </c>
      <c r="E574" s="8">
        <f>IF(A574&gt;Settings!$B$4,Settings!$B$4,A574)</f>
        <v>0</v>
      </c>
      <c r="F574" s="8">
        <f>10^(Settings!$B$1+Settings!$B$2*E574+Settings!$B$3*E574^2)</f>
        <v>0.12732098798529648</v>
      </c>
      <c r="G574" s="9" t="str">
        <f t="shared" si="81"/>
        <v/>
      </c>
      <c r="H574" s="9" t="str">
        <f t="shared" si="87"/>
        <v/>
      </c>
      <c r="I574" s="9" t="str">
        <f t="shared" si="88"/>
        <v/>
      </c>
      <c r="J574" s="10">
        <f t="shared" si="82"/>
        <v>0</v>
      </c>
      <c r="K574" s="58">
        <f t="shared" si="83"/>
        <v>0</v>
      </c>
      <c r="L574" s="11">
        <f>_xlfn.XLOOKUP(K574,Percentiles!A:A,Percentiles!C:C,-999,0)</f>
        <v>-999</v>
      </c>
      <c r="M574" s="11">
        <f>_xlfn.XLOOKUP(K574,Percentiles!A:A,Percentiles!D:D,999,0)</f>
        <v>999</v>
      </c>
      <c r="N574" s="11">
        <f t="shared" si="84"/>
        <v>0</v>
      </c>
      <c r="O574" s="11">
        <f t="shared" si="85"/>
        <v>0</v>
      </c>
      <c r="P574" s="11">
        <f t="shared" si="86"/>
        <v>0</v>
      </c>
    </row>
    <row r="575" spans="1:16" x14ac:dyDescent="0.25">
      <c r="A575" s="38"/>
      <c r="B575" s="39"/>
      <c r="C575" s="7">
        <f t="shared" si="80"/>
        <v>0</v>
      </c>
      <c r="D575" s="8">
        <f t="shared" si="89"/>
        <v>0</v>
      </c>
      <c r="E575" s="8">
        <f>IF(A575&gt;Settings!$B$4,Settings!$B$4,A575)</f>
        <v>0</v>
      </c>
      <c r="F575" s="8">
        <f>10^(Settings!$B$1+Settings!$B$2*E575+Settings!$B$3*E575^2)</f>
        <v>0.12732098798529648</v>
      </c>
      <c r="G575" s="9" t="str">
        <f t="shared" si="81"/>
        <v/>
      </c>
      <c r="H575" s="9" t="str">
        <f t="shared" si="87"/>
        <v/>
      </c>
      <c r="I575" s="9" t="str">
        <f t="shared" si="88"/>
        <v/>
      </c>
      <c r="J575" s="10">
        <f t="shared" si="82"/>
        <v>0</v>
      </c>
      <c r="K575" s="58">
        <f t="shared" si="83"/>
        <v>0</v>
      </c>
      <c r="L575" s="11">
        <f>_xlfn.XLOOKUP(K575,Percentiles!A:A,Percentiles!C:C,-999,0)</f>
        <v>-999</v>
      </c>
      <c r="M575" s="11">
        <f>_xlfn.XLOOKUP(K575,Percentiles!A:A,Percentiles!D:D,999,0)</f>
        <v>999</v>
      </c>
      <c r="N575" s="11">
        <f t="shared" si="84"/>
        <v>0</v>
      </c>
      <c r="O575" s="11">
        <f t="shared" si="85"/>
        <v>0</v>
      </c>
      <c r="P575" s="11">
        <f t="shared" si="86"/>
        <v>0</v>
      </c>
    </row>
    <row r="576" spans="1:16" x14ac:dyDescent="0.25">
      <c r="A576" s="38"/>
      <c r="B576" s="39"/>
      <c r="C576" s="7">
        <f t="shared" si="80"/>
        <v>0</v>
      </c>
      <c r="D576" s="8">
        <f t="shared" si="89"/>
        <v>0</v>
      </c>
      <c r="E576" s="8">
        <f>IF(A576&gt;Settings!$B$4,Settings!$B$4,A576)</f>
        <v>0</v>
      </c>
      <c r="F576" s="8">
        <f>10^(Settings!$B$1+Settings!$B$2*E576+Settings!$B$3*E576^2)</f>
        <v>0.12732098798529648</v>
      </c>
      <c r="G576" s="9" t="str">
        <f t="shared" si="81"/>
        <v/>
      </c>
      <c r="H576" s="9" t="str">
        <f t="shared" si="87"/>
        <v/>
      </c>
      <c r="I576" s="9" t="str">
        <f t="shared" si="88"/>
        <v/>
      </c>
      <c r="J576" s="10">
        <f t="shared" si="82"/>
        <v>0</v>
      </c>
      <c r="K576" s="58">
        <f t="shared" si="83"/>
        <v>0</v>
      </c>
      <c r="L576" s="11">
        <f>_xlfn.XLOOKUP(K576,Percentiles!A:A,Percentiles!C:C,-999,0)</f>
        <v>-999</v>
      </c>
      <c r="M576" s="11">
        <f>_xlfn.XLOOKUP(K576,Percentiles!A:A,Percentiles!D:D,999,0)</f>
        <v>999</v>
      </c>
      <c r="N576" s="11">
        <f t="shared" si="84"/>
        <v>0</v>
      </c>
      <c r="O576" s="11">
        <f t="shared" si="85"/>
        <v>0</v>
      </c>
      <c r="P576" s="11">
        <f t="shared" si="86"/>
        <v>0</v>
      </c>
    </row>
    <row r="577" spans="1:16" x14ac:dyDescent="0.25">
      <c r="A577" s="38"/>
      <c r="B577" s="39"/>
      <c r="C577" s="7">
        <f t="shared" si="80"/>
        <v>0</v>
      </c>
      <c r="D577" s="8">
        <f t="shared" si="89"/>
        <v>0</v>
      </c>
      <c r="E577" s="8">
        <f>IF(A577&gt;Settings!$B$4,Settings!$B$4,A577)</f>
        <v>0</v>
      </c>
      <c r="F577" s="8">
        <f>10^(Settings!$B$1+Settings!$B$2*E577+Settings!$B$3*E577^2)</f>
        <v>0.12732098798529648</v>
      </c>
      <c r="G577" s="9" t="str">
        <f t="shared" si="81"/>
        <v/>
      </c>
      <c r="H577" s="9" t="str">
        <f t="shared" si="87"/>
        <v/>
      </c>
      <c r="I577" s="9" t="str">
        <f t="shared" si="88"/>
        <v/>
      </c>
      <c r="J577" s="10">
        <f t="shared" si="82"/>
        <v>0</v>
      </c>
      <c r="K577" s="58">
        <f t="shared" si="83"/>
        <v>0</v>
      </c>
      <c r="L577" s="11">
        <f>_xlfn.XLOOKUP(K577,Percentiles!A:A,Percentiles!C:C,-999,0)</f>
        <v>-999</v>
      </c>
      <c r="M577" s="11">
        <f>_xlfn.XLOOKUP(K577,Percentiles!A:A,Percentiles!D:D,999,0)</f>
        <v>999</v>
      </c>
      <c r="N577" s="11">
        <f t="shared" si="84"/>
        <v>0</v>
      </c>
      <c r="O577" s="11">
        <f t="shared" si="85"/>
        <v>0</v>
      </c>
      <c r="P577" s="11">
        <f t="shared" si="86"/>
        <v>0</v>
      </c>
    </row>
    <row r="578" spans="1:16" x14ac:dyDescent="0.25">
      <c r="A578" s="38"/>
      <c r="B578" s="39"/>
      <c r="C578" s="7">
        <f t="shared" ref="C578:C641" si="90">IF(B578&gt;4,1,0)</f>
        <v>0</v>
      </c>
      <c r="D578" s="8">
        <f t="shared" si="89"/>
        <v>0</v>
      </c>
      <c r="E578" s="8">
        <f>IF(A578&gt;Settings!$B$4,Settings!$B$4,A578)</f>
        <v>0</v>
      </c>
      <c r="F578" s="8">
        <f>10^(Settings!$B$1+Settings!$B$2*E578+Settings!$B$3*E578^2)</f>
        <v>0.12732098798529648</v>
      </c>
      <c r="G578" s="9" t="str">
        <f t="shared" ref="G578:G641" si="91">IF(D578=1,B578-F578,"")</f>
        <v/>
      </c>
      <c r="H578" s="9" t="str">
        <f t="shared" si="87"/>
        <v/>
      </c>
      <c r="I578" s="9" t="str">
        <f t="shared" si="88"/>
        <v/>
      </c>
      <c r="J578" s="10">
        <f t="shared" ref="J578:J641" si="92">IF(B578&gt;4,4,B578)</f>
        <v>0</v>
      </c>
      <c r="K578" s="58">
        <f t="shared" ref="K578:K641" si="93">ROUND(A578,1)</f>
        <v>0</v>
      </c>
      <c r="L578" s="11">
        <f>_xlfn.XLOOKUP(K578,Percentiles!A:A,Percentiles!C:C,-999,0)</f>
        <v>-999</v>
      </c>
      <c r="M578" s="11">
        <f>_xlfn.XLOOKUP(K578,Percentiles!A:A,Percentiles!D:D,999,0)</f>
        <v>999</v>
      </c>
      <c r="N578" s="11">
        <f t="shared" ref="N578:N641" si="94">IF(B578&lt;L578,1,0)</f>
        <v>0</v>
      </c>
      <c r="O578" s="11">
        <f t="shared" ref="O578:O641" si="95">IF(B578&gt;M578,1,0)</f>
        <v>0</v>
      </c>
      <c r="P578" s="11">
        <f t="shared" ref="P578:P641" si="96">IF(AND(B578&gt;=L578,B578&lt;=M578,L578&gt;0,M578&lt;900),1,0)</f>
        <v>0</v>
      </c>
    </row>
    <row r="579" spans="1:16" x14ac:dyDescent="0.25">
      <c r="A579" s="38"/>
      <c r="B579" s="39"/>
      <c r="C579" s="7">
        <f t="shared" si="90"/>
        <v>0</v>
      </c>
      <c r="D579" s="8">
        <f t="shared" si="89"/>
        <v>0</v>
      </c>
      <c r="E579" s="8">
        <f>IF(A579&gt;Settings!$B$4,Settings!$B$4,A579)</f>
        <v>0</v>
      </c>
      <c r="F579" s="8">
        <f>10^(Settings!$B$1+Settings!$B$2*E579+Settings!$B$3*E579^2)</f>
        <v>0.12732098798529648</v>
      </c>
      <c r="G579" s="9" t="str">
        <f t="shared" si="91"/>
        <v/>
      </c>
      <c r="H579" s="9" t="str">
        <f t="shared" ref="H579:H642" si="97">IF(D579=1,LOG10(B579/F579),"")</f>
        <v/>
      </c>
      <c r="I579" s="9" t="str">
        <f t="shared" ref="I579:I642" si="98">IF(D579=1,ABS(H579-MEDIAN(H:H)),"")</f>
        <v/>
      </c>
      <c r="J579" s="10">
        <f t="shared" si="92"/>
        <v>0</v>
      </c>
      <c r="K579" s="58">
        <f t="shared" si="93"/>
        <v>0</v>
      </c>
      <c r="L579" s="11">
        <f>_xlfn.XLOOKUP(K579,Percentiles!A:A,Percentiles!C:C,-999,0)</f>
        <v>-999</v>
      </c>
      <c r="M579" s="11">
        <f>_xlfn.XLOOKUP(K579,Percentiles!A:A,Percentiles!D:D,999,0)</f>
        <v>999</v>
      </c>
      <c r="N579" s="11">
        <f t="shared" si="94"/>
        <v>0</v>
      </c>
      <c r="O579" s="11">
        <f t="shared" si="95"/>
        <v>0</v>
      </c>
      <c r="P579" s="11">
        <f t="shared" si="96"/>
        <v>0</v>
      </c>
    </row>
    <row r="580" spans="1:16" x14ac:dyDescent="0.25">
      <c r="A580" s="38"/>
      <c r="B580" s="39"/>
      <c r="C580" s="7">
        <f t="shared" si="90"/>
        <v>0</v>
      </c>
      <c r="D580" s="8">
        <f t="shared" si="89"/>
        <v>0</v>
      </c>
      <c r="E580" s="8">
        <f>IF(A580&gt;Settings!$B$4,Settings!$B$4,A580)</f>
        <v>0</v>
      </c>
      <c r="F580" s="8">
        <f>10^(Settings!$B$1+Settings!$B$2*E580+Settings!$B$3*E580^2)</f>
        <v>0.12732098798529648</v>
      </c>
      <c r="G580" s="9" t="str">
        <f t="shared" si="91"/>
        <v/>
      </c>
      <c r="H580" s="9" t="str">
        <f t="shared" si="97"/>
        <v/>
      </c>
      <c r="I580" s="9" t="str">
        <f t="shared" si="98"/>
        <v/>
      </c>
      <c r="J580" s="10">
        <f t="shared" si="92"/>
        <v>0</v>
      </c>
      <c r="K580" s="58">
        <f t="shared" si="93"/>
        <v>0</v>
      </c>
      <c r="L580" s="11">
        <f>_xlfn.XLOOKUP(K580,Percentiles!A:A,Percentiles!C:C,-999,0)</f>
        <v>-999</v>
      </c>
      <c r="M580" s="11">
        <f>_xlfn.XLOOKUP(K580,Percentiles!A:A,Percentiles!D:D,999,0)</f>
        <v>999</v>
      </c>
      <c r="N580" s="11">
        <f t="shared" si="94"/>
        <v>0</v>
      </c>
      <c r="O580" s="11">
        <f t="shared" si="95"/>
        <v>0</v>
      </c>
      <c r="P580" s="11">
        <f t="shared" si="96"/>
        <v>0</v>
      </c>
    </row>
    <row r="581" spans="1:16" x14ac:dyDescent="0.25">
      <c r="A581" s="38"/>
      <c r="B581" s="39"/>
      <c r="C581" s="7">
        <f t="shared" si="90"/>
        <v>0</v>
      </c>
      <c r="D581" s="8">
        <f t="shared" ref="D581:D644" si="99">IF(A581&gt;45,1,0)*IF(A581&lt;=85,1,0)</f>
        <v>0</v>
      </c>
      <c r="E581" s="8">
        <f>IF(A581&gt;Settings!$B$4,Settings!$B$4,A581)</f>
        <v>0</v>
      </c>
      <c r="F581" s="8">
        <f>10^(Settings!$B$1+Settings!$B$2*E581+Settings!$B$3*E581^2)</f>
        <v>0.12732098798529648</v>
      </c>
      <c r="G581" s="9" t="str">
        <f t="shared" si="91"/>
        <v/>
      </c>
      <c r="H581" s="9" t="str">
        <f t="shared" si="97"/>
        <v/>
      </c>
      <c r="I581" s="9" t="str">
        <f t="shared" si="98"/>
        <v/>
      </c>
      <c r="J581" s="10">
        <f t="shared" si="92"/>
        <v>0</v>
      </c>
      <c r="K581" s="58">
        <f t="shared" si="93"/>
        <v>0</v>
      </c>
      <c r="L581" s="11">
        <f>_xlfn.XLOOKUP(K581,Percentiles!A:A,Percentiles!C:C,-999,0)</f>
        <v>-999</v>
      </c>
      <c r="M581" s="11">
        <f>_xlfn.XLOOKUP(K581,Percentiles!A:A,Percentiles!D:D,999,0)</f>
        <v>999</v>
      </c>
      <c r="N581" s="11">
        <f t="shared" si="94"/>
        <v>0</v>
      </c>
      <c r="O581" s="11">
        <f t="shared" si="95"/>
        <v>0</v>
      </c>
      <c r="P581" s="11">
        <f t="shared" si="96"/>
        <v>0</v>
      </c>
    </row>
    <row r="582" spans="1:16" x14ac:dyDescent="0.25">
      <c r="A582" s="38"/>
      <c r="B582" s="39"/>
      <c r="C582" s="7">
        <f t="shared" si="90"/>
        <v>0</v>
      </c>
      <c r="D582" s="8">
        <f t="shared" si="99"/>
        <v>0</v>
      </c>
      <c r="E582" s="8">
        <f>IF(A582&gt;Settings!$B$4,Settings!$B$4,A582)</f>
        <v>0</v>
      </c>
      <c r="F582" s="8">
        <f>10^(Settings!$B$1+Settings!$B$2*E582+Settings!$B$3*E582^2)</f>
        <v>0.12732098798529648</v>
      </c>
      <c r="G582" s="9" t="str">
        <f t="shared" si="91"/>
        <v/>
      </c>
      <c r="H582" s="9" t="str">
        <f t="shared" si="97"/>
        <v/>
      </c>
      <c r="I582" s="9" t="str">
        <f t="shared" si="98"/>
        <v/>
      </c>
      <c r="J582" s="10">
        <f t="shared" si="92"/>
        <v>0</v>
      </c>
      <c r="K582" s="58">
        <f t="shared" si="93"/>
        <v>0</v>
      </c>
      <c r="L582" s="11">
        <f>_xlfn.XLOOKUP(K582,Percentiles!A:A,Percentiles!C:C,-999,0)</f>
        <v>-999</v>
      </c>
      <c r="M582" s="11">
        <f>_xlfn.XLOOKUP(K582,Percentiles!A:A,Percentiles!D:D,999,0)</f>
        <v>999</v>
      </c>
      <c r="N582" s="11">
        <f t="shared" si="94"/>
        <v>0</v>
      </c>
      <c r="O582" s="11">
        <f t="shared" si="95"/>
        <v>0</v>
      </c>
      <c r="P582" s="11">
        <f t="shared" si="96"/>
        <v>0</v>
      </c>
    </row>
    <row r="583" spans="1:16" x14ac:dyDescent="0.25">
      <c r="A583" s="38"/>
      <c r="B583" s="39"/>
      <c r="C583" s="7">
        <f t="shared" si="90"/>
        <v>0</v>
      </c>
      <c r="D583" s="8">
        <f t="shared" si="99"/>
        <v>0</v>
      </c>
      <c r="E583" s="8">
        <f>IF(A583&gt;Settings!$B$4,Settings!$B$4,A583)</f>
        <v>0</v>
      </c>
      <c r="F583" s="8">
        <f>10^(Settings!$B$1+Settings!$B$2*E583+Settings!$B$3*E583^2)</f>
        <v>0.12732098798529648</v>
      </c>
      <c r="G583" s="9" t="str">
        <f t="shared" si="91"/>
        <v/>
      </c>
      <c r="H583" s="9" t="str">
        <f t="shared" si="97"/>
        <v/>
      </c>
      <c r="I583" s="9" t="str">
        <f t="shared" si="98"/>
        <v/>
      </c>
      <c r="J583" s="10">
        <f t="shared" si="92"/>
        <v>0</v>
      </c>
      <c r="K583" s="58">
        <f t="shared" si="93"/>
        <v>0</v>
      </c>
      <c r="L583" s="11">
        <f>_xlfn.XLOOKUP(K583,Percentiles!A:A,Percentiles!C:C,-999,0)</f>
        <v>-999</v>
      </c>
      <c r="M583" s="11">
        <f>_xlfn.XLOOKUP(K583,Percentiles!A:A,Percentiles!D:D,999,0)</f>
        <v>999</v>
      </c>
      <c r="N583" s="11">
        <f t="shared" si="94"/>
        <v>0</v>
      </c>
      <c r="O583" s="11">
        <f t="shared" si="95"/>
        <v>0</v>
      </c>
      <c r="P583" s="11">
        <f t="shared" si="96"/>
        <v>0</v>
      </c>
    </row>
    <row r="584" spans="1:16" x14ac:dyDescent="0.25">
      <c r="A584" s="38"/>
      <c r="B584" s="39"/>
      <c r="C584" s="7">
        <f t="shared" si="90"/>
        <v>0</v>
      </c>
      <c r="D584" s="8">
        <f t="shared" si="99"/>
        <v>0</v>
      </c>
      <c r="E584" s="8">
        <f>IF(A584&gt;Settings!$B$4,Settings!$B$4,A584)</f>
        <v>0</v>
      </c>
      <c r="F584" s="8">
        <f>10^(Settings!$B$1+Settings!$B$2*E584+Settings!$B$3*E584^2)</f>
        <v>0.12732098798529648</v>
      </c>
      <c r="G584" s="9" t="str">
        <f t="shared" si="91"/>
        <v/>
      </c>
      <c r="H584" s="9" t="str">
        <f t="shared" si="97"/>
        <v/>
      </c>
      <c r="I584" s="9" t="str">
        <f t="shared" si="98"/>
        <v/>
      </c>
      <c r="J584" s="10">
        <f t="shared" si="92"/>
        <v>0</v>
      </c>
      <c r="K584" s="58">
        <f t="shared" si="93"/>
        <v>0</v>
      </c>
      <c r="L584" s="11">
        <f>_xlfn.XLOOKUP(K584,Percentiles!A:A,Percentiles!C:C,-999,0)</f>
        <v>-999</v>
      </c>
      <c r="M584" s="11">
        <f>_xlfn.XLOOKUP(K584,Percentiles!A:A,Percentiles!D:D,999,0)</f>
        <v>999</v>
      </c>
      <c r="N584" s="11">
        <f t="shared" si="94"/>
        <v>0</v>
      </c>
      <c r="O584" s="11">
        <f t="shared" si="95"/>
        <v>0</v>
      </c>
      <c r="P584" s="11">
        <f t="shared" si="96"/>
        <v>0</v>
      </c>
    </row>
    <row r="585" spans="1:16" x14ac:dyDescent="0.25">
      <c r="A585" s="38"/>
      <c r="B585" s="39"/>
      <c r="C585" s="7">
        <f t="shared" si="90"/>
        <v>0</v>
      </c>
      <c r="D585" s="8">
        <f t="shared" si="99"/>
        <v>0</v>
      </c>
      <c r="E585" s="8">
        <f>IF(A585&gt;Settings!$B$4,Settings!$B$4,A585)</f>
        <v>0</v>
      </c>
      <c r="F585" s="8">
        <f>10^(Settings!$B$1+Settings!$B$2*E585+Settings!$B$3*E585^2)</f>
        <v>0.12732098798529648</v>
      </c>
      <c r="G585" s="9" t="str">
        <f t="shared" si="91"/>
        <v/>
      </c>
      <c r="H585" s="9" t="str">
        <f t="shared" si="97"/>
        <v/>
      </c>
      <c r="I585" s="9" t="str">
        <f t="shared" si="98"/>
        <v/>
      </c>
      <c r="J585" s="10">
        <f t="shared" si="92"/>
        <v>0</v>
      </c>
      <c r="K585" s="58">
        <f t="shared" si="93"/>
        <v>0</v>
      </c>
      <c r="L585" s="11">
        <f>_xlfn.XLOOKUP(K585,Percentiles!A:A,Percentiles!C:C,-999,0)</f>
        <v>-999</v>
      </c>
      <c r="M585" s="11">
        <f>_xlfn.XLOOKUP(K585,Percentiles!A:A,Percentiles!D:D,999,0)</f>
        <v>999</v>
      </c>
      <c r="N585" s="11">
        <f t="shared" si="94"/>
        <v>0</v>
      </c>
      <c r="O585" s="11">
        <f t="shared" si="95"/>
        <v>0</v>
      </c>
      <c r="P585" s="11">
        <f t="shared" si="96"/>
        <v>0</v>
      </c>
    </row>
    <row r="586" spans="1:16" x14ac:dyDescent="0.25">
      <c r="A586" s="38"/>
      <c r="B586" s="39"/>
      <c r="C586" s="7">
        <f t="shared" si="90"/>
        <v>0</v>
      </c>
      <c r="D586" s="8">
        <f t="shared" si="99"/>
        <v>0</v>
      </c>
      <c r="E586" s="8">
        <f>IF(A586&gt;Settings!$B$4,Settings!$B$4,A586)</f>
        <v>0</v>
      </c>
      <c r="F586" s="8">
        <f>10^(Settings!$B$1+Settings!$B$2*E586+Settings!$B$3*E586^2)</f>
        <v>0.12732098798529648</v>
      </c>
      <c r="G586" s="9" t="str">
        <f t="shared" si="91"/>
        <v/>
      </c>
      <c r="H586" s="9" t="str">
        <f t="shared" si="97"/>
        <v/>
      </c>
      <c r="I586" s="9" t="str">
        <f t="shared" si="98"/>
        <v/>
      </c>
      <c r="J586" s="10">
        <f t="shared" si="92"/>
        <v>0</v>
      </c>
      <c r="K586" s="58">
        <f t="shared" si="93"/>
        <v>0</v>
      </c>
      <c r="L586" s="11">
        <f>_xlfn.XLOOKUP(K586,Percentiles!A:A,Percentiles!C:C,-999,0)</f>
        <v>-999</v>
      </c>
      <c r="M586" s="11">
        <f>_xlfn.XLOOKUP(K586,Percentiles!A:A,Percentiles!D:D,999,0)</f>
        <v>999</v>
      </c>
      <c r="N586" s="11">
        <f t="shared" si="94"/>
        <v>0</v>
      </c>
      <c r="O586" s="11">
        <f t="shared" si="95"/>
        <v>0</v>
      </c>
      <c r="P586" s="11">
        <f t="shared" si="96"/>
        <v>0</v>
      </c>
    </row>
    <row r="587" spans="1:16" x14ac:dyDescent="0.25">
      <c r="A587" s="38"/>
      <c r="B587" s="39"/>
      <c r="C587" s="7">
        <f t="shared" si="90"/>
        <v>0</v>
      </c>
      <c r="D587" s="8">
        <f t="shared" si="99"/>
        <v>0</v>
      </c>
      <c r="E587" s="8">
        <f>IF(A587&gt;Settings!$B$4,Settings!$B$4,A587)</f>
        <v>0</v>
      </c>
      <c r="F587" s="8">
        <f>10^(Settings!$B$1+Settings!$B$2*E587+Settings!$B$3*E587^2)</f>
        <v>0.12732098798529648</v>
      </c>
      <c r="G587" s="9" t="str">
        <f t="shared" si="91"/>
        <v/>
      </c>
      <c r="H587" s="9" t="str">
        <f t="shared" si="97"/>
        <v/>
      </c>
      <c r="I587" s="9" t="str">
        <f t="shared" si="98"/>
        <v/>
      </c>
      <c r="J587" s="10">
        <f t="shared" si="92"/>
        <v>0</v>
      </c>
      <c r="K587" s="58">
        <f t="shared" si="93"/>
        <v>0</v>
      </c>
      <c r="L587" s="11">
        <f>_xlfn.XLOOKUP(K587,Percentiles!A:A,Percentiles!C:C,-999,0)</f>
        <v>-999</v>
      </c>
      <c r="M587" s="11">
        <f>_xlfn.XLOOKUP(K587,Percentiles!A:A,Percentiles!D:D,999,0)</f>
        <v>999</v>
      </c>
      <c r="N587" s="11">
        <f t="shared" si="94"/>
        <v>0</v>
      </c>
      <c r="O587" s="11">
        <f t="shared" si="95"/>
        <v>0</v>
      </c>
      <c r="P587" s="11">
        <f t="shared" si="96"/>
        <v>0</v>
      </c>
    </row>
    <row r="588" spans="1:16" x14ac:dyDescent="0.25">
      <c r="A588" s="38"/>
      <c r="B588" s="39"/>
      <c r="C588" s="7">
        <f t="shared" si="90"/>
        <v>0</v>
      </c>
      <c r="D588" s="8">
        <f t="shared" si="99"/>
        <v>0</v>
      </c>
      <c r="E588" s="8">
        <f>IF(A588&gt;Settings!$B$4,Settings!$B$4,A588)</f>
        <v>0</v>
      </c>
      <c r="F588" s="8">
        <f>10^(Settings!$B$1+Settings!$B$2*E588+Settings!$B$3*E588^2)</f>
        <v>0.12732098798529648</v>
      </c>
      <c r="G588" s="9" t="str">
        <f t="shared" si="91"/>
        <v/>
      </c>
      <c r="H588" s="9" t="str">
        <f t="shared" si="97"/>
        <v/>
      </c>
      <c r="I588" s="9" t="str">
        <f t="shared" si="98"/>
        <v/>
      </c>
      <c r="J588" s="10">
        <f t="shared" si="92"/>
        <v>0</v>
      </c>
      <c r="K588" s="58">
        <f t="shared" si="93"/>
        <v>0</v>
      </c>
      <c r="L588" s="11">
        <f>_xlfn.XLOOKUP(K588,Percentiles!A:A,Percentiles!C:C,-999,0)</f>
        <v>-999</v>
      </c>
      <c r="M588" s="11">
        <f>_xlfn.XLOOKUP(K588,Percentiles!A:A,Percentiles!D:D,999,0)</f>
        <v>999</v>
      </c>
      <c r="N588" s="11">
        <f t="shared" si="94"/>
        <v>0</v>
      </c>
      <c r="O588" s="11">
        <f t="shared" si="95"/>
        <v>0</v>
      </c>
      <c r="P588" s="11">
        <f t="shared" si="96"/>
        <v>0</v>
      </c>
    </row>
    <row r="589" spans="1:16" x14ac:dyDescent="0.25">
      <c r="A589" s="38"/>
      <c r="B589" s="39"/>
      <c r="C589" s="7">
        <f t="shared" si="90"/>
        <v>0</v>
      </c>
      <c r="D589" s="8">
        <f t="shared" si="99"/>
        <v>0</v>
      </c>
      <c r="E589" s="8">
        <f>IF(A589&gt;Settings!$B$4,Settings!$B$4,A589)</f>
        <v>0</v>
      </c>
      <c r="F589" s="8">
        <f>10^(Settings!$B$1+Settings!$B$2*E589+Settings!$B$3*E589^2)</f>
        <v>0.12732098798529648</v>
      </c>
      <c r="G589" s="9" t="str">
        <f t="shared" si="91"/>
        <v/>
      </c>
      <c r="H589" s="9" t="str">
        <f t="shared" si="97"/>
        <v/>
      </c>
      <c r="I589" s="9" t="str">
        <f t="shared" si="98"/>
        <v/>
      </c>
      <c r="J589" s="10">
        <f t="shared" si="92"/>
        <v>0</v>
      </c>
      <c r="K589" s="58">
        <f t="shared" si="93"/>
        <v>0</v>
      </c>
      <c r="L589" s="11">
        <f>_xlfn.XLOOKUP(K589,Percentiles!A:A,Percentiles!C:C,-999,0)</f>
        <v>-999</v>
      </c>
      <c r="M589" s="11">
        <f>_xlfn.XLOOKUP(K589,Percentiles!A:A,Percentiles!D:D,999,0)</f>
        <v>999</v>
      </c>
      <c r="N589" s="11">
        <f t="shared" si="94"/>
        <v>0</v>
      </c>
      <c r="O589" s="11">
        <f t="shared" si="95"/>
        <v>0</v>
      </c>
      <c r="P589" s="11">
        <f t="shared" si="96"/>
        <v>0</v>
      </c>
    </row>
    <row r="590" spans="1:16" x14ac:dyDescent="0.25">
      <c r="A590" s="38"/>
      <c r="B590" s="39"/>
      <c r="C590" s="7">
        <f t="shared" si="90"/>
        <v>0</v>
      </c>
      <c r="D590" s="8">
        <f t="shared" si="99"/>
        <v>0</v>
      </c>
      <c r="E590" s="8">
        <f>IF(A590&gt;Settings!$B$4,Settings!$B$4,A590)</f>
        <v>0</v>
      </c>
      <c r="F590" s="8">
        <f>10^(Settings!$B$1+Settings!$B$2*E590+Settings!$B$3*E590^2)</f>
        <v>0.12732098798529648</v>
      </c>
      <c r="G590" s="9" t="str">
        <f t="shared" si="91"/>
        <v/>
      </c>
      <c r="H590" s="9" t="str">
        <f t="shared" si="97"/>
        <v/>
      </c>
      <c r="I590" s="9" t="str">
        <f t="shared" si="98"/>
        <v/>
      </c>
      <c r="J590" s="10">
        <f t="shared" si="92"/>
        <v>0</v>
      </c>
      <c r="K590" s="58">
        <f t="shared" si="93"/>
        <v>0</v>
      </c>
      <c r="L590" s="11">
        <f>_xlfn.XLOOKUP(K590,Percentiles!A:A,Percentiles!C:C,-999,0)</f>
        <v>-999</v>
      </c>
      <c r="M590" s="11">
        <f>_xlfn.XLOOKUP(K590,Percentiles!A:A,Percentiles!D:D,999,0)</f>
        <v>999</v>
      </c>
      <c r="N590" s="11">
        <f t="shared" si="94"/>
        <v>0</v>
      </c>
      <c r="O590" s="11">
        <f t="shared" si="95"/>
        <v>0</v>
      </c>
      <c r="P590" s="11">
        <f t="shared" si="96"/>
        <v>0</v>
      </c>
    </row>
    <row r="591" spans="1:16" x14ac:dyDescent="0.25">
      <c r="A591" s="38"/>
      <c r="B591" s="39"/>
      <c r="C591" s="7">
        <f t="shared" si="90"/>
        <v>0</v>
      </c>
      <c r="D591" s="8">
        <f t="shared" si="99"/>
        <v>0</v>
      </c>
      <c r="E591" s="8">
        <f>IF(A591&gt;Settings!$B$4,Settings!$B$4,A591)</f>
        <v>0</v>
      </c>
      <c r="F591" s="8">
        <f>10^(Settings!$B$1+Settings!$B$2*E591+Settings!$B$3*E591^2)</f>
        <v>0.12732098798529648</v>
      </c>
      <c r="G591" s="9" t="str">
        <f t="shared" si="91"/>
        <v/>
      </c>
      <c r="H591" s="9" t="str">
        <f t="shared" si="97"/>
        <v/>
      </c>
      <c r="I591" s="9" t="str">
        <f t="shared" si="98"/>
        <v/>
      </c>
      <c r="J591" s="10">
        <f t="shared" si="92"/>
        <v>0</v>
      </c>
      <c r="K591" s="58">
        <f t="shared" si="93"/>
        <v>0</v>
      </c>
      <c r="L591" s="11">
        <f>_xlfn.XLOOKUP(K591,Percentiles!A:A,Percentiles!C:C,-999,0)</f>
        <v>-999</v>
      </c>
      <c r="M591" s="11">
        <f>_xlfn.XLOOKUP(K591,Percentiles!A:A,Percentiles!D:D,999,0)</f>
        <v>999</v>
      </c>
      <c r="N591" s="11">
        <f t="shared" si="94"/>
        <v>0</v>
      </c>
      <c r="O591" s="11">
        <f t="shared" si="95"/>
        <v>0</v>
      </c>
      <c r="P591" s="11">
        <f t="shared" si="96"/>
        <v>0</v>
      </c>
    </row>
    <row r="592" spans="1:16" x14ac:dyDescent="0.25">
      <c r="A592" s="38"/>
      <c r="B592" s="39"/>
      <c r="C592" s="7">
        <f t="shared" si="90"/>
        <v>0</v>
      </c>
      <c r="D592" s="8">
        <f t="shared" si="99"/>
        <v>0</v>
      </c>
      <c r="E592" s="8">
        <f>IF(A592&gt;Settings!$B$4,Settings!$B$4,A592)</f>
        <v>0</v>
      </c>
      <c r="F592" s="8">
        <f>10^(Settings!$B$1+Settings!$B$2*E592+Settings!$B$3*E592^2)</f>
        <v>0.12732098798529648</v>
      </c>
      <c r="G592" s="9" t="str">
        <f t="shared" si="91"/>
        <v/>
      </c>
      <c r="H592" s="9" t="str">
        <f t="shared" si="97"/>
        <v/>
      </c>
      <c r="I592" s="9" t="str">
        <f t="shared" si="98"/>
        <v/>
      </c>
      <c r="J592" s="10">
        <f t="shared" si="92"/>
        <v>0</v>
      </c>
      <c r="K592" s="58">
        <f t="shared" si="93"/>
        <v>0</v>
      </c>
      <c r="L592" s="11">
        <f>_xlfn.XLOOKUP(K592,Percentiles!A:A,Percentiles!C:C,-999,0)</f>
        <v>-999</v>
      </c>
      <c r="M592" s="11">
        <f>_xlfn.XLOOKUP(K592,Percentiles!A:A,Percentiles!D:D,999,0)</f>
        <v>999</v>
      </c>
      <c r="N592" s="11">
        <f t="shared" si="94"/>
        <v>0</v>
      </c>
      <c r="O592" s="11">
        <f t="shared" si="95"/>
        <v>0</v>
      </c>
      <c r="P592" s="11">
        <f t="shared" si="96"/>
        <v>0</v>
      </c>
    </row>
    <row r="593" spans="1:16" x14ac:dyDescent="0.25">
      <c r="A593" s="38"/>
      <c r="B593" s="39"/>
      <c r="C593" s="7">
        <f t="shared" si="90"/>
        <v>0</v>
      </c>
      <c r="D593" s="8">
        <f t="shared" si="99"/>
        <v>0</v>
      </c>
      <c r="E593" s="8">
        <f>IF(A593&gt;Settings!$B$4,Settings!$B$4,A593)</f>
        <v>0</v>
      </c>
      <c r="F593" s="8">
        <f>10^(Settings!$B$1+Settings!$B$2*E593+Settings!$B$3*E593^2)</f>
        <v>0.12732098798529648</v>
      </c>
      <c r="G593" s="9" t="str">
        <f t="shared" si="91"/>
        <v/>
      </c>
      <c r="H593" s="9" t="str">
        <f t="shared" si="97"/>
        <v/>
      </c>
      <c r="I593" s="9" t="str">
        <f t="shared" si="98"/>
        <v/>
      </c>
      <c r="J593" s="10">
        <f t="shared" si="92"/>
        <v>0</v>
      </c>
      <c r="K593" s="58">
        <f t="shared" si="93"/>
        <v>0</v>
      </c>
      <c r="L593" s="11">
        <f>_xlfn.XLOOKUP(K593,Percentiles!A:A,Percentiles!C:C,-999,0)</f>
        <v>-999</v>
      </c>
      <c r="M593" s="11">
        <f>_xlfn.XLOOKUP(K593,Percentiles!A:A,Percentiles!D:D,999,0)</f>
        <v>999</v>
      </c>
      <c r="N593" s="11">
        <f t="shared" si="94"/>
        <v>0</v>
      </c>
      <c r="O593" s="11">
        <f t="shared" si="95"/>
        <v>0</v>
      </c>
      <c r="P593" s="11">
        <f t="shared" si="96"/>
        <v>0</v>
      </c>
    </row>
    <row r="594" spans="1:16" x14ac:dyDescent="0.25">
      <c r="A594" s="38"/>
      <c r="B594" s="39"/>
      <c r="C594" s="7">
        <f t="shared" si="90"/>
        <v>0</v>
      </c>
      <c r="D594" s="8">
        <f t="shared" si="99"/>
        <v>0</v>
      </c>
      <c r="E594" s="8">
        <f>IF(A594&gt;Settings!$B$4,Settings!$B$4,A594)</f>
        <v>0</v>
      </c>
      <c r="F594" s="8">
        <f>10^(Settings!$B$1+Settings!$B$2*E594+Settings!$B$3*E594^2)</f>
        <v>0.12732098798529648</v>
      </c>
      <c r="G594" s="9" t="str">
        <f t="shared" si="91"/>
        <v/>
      </c>
      <c r="H594" s="9" t="str">
        <f t="shared" si="97"/>
        <v/>
      </c>
      <c r="I594" s="9" t="str">
        <f t="shared" si="98"/>
        <v/>
      </c>
      <c r="J594" s="10">
        <f t="shared" si="92"/>
        <v>0</v>
      </c>
      <c r="K594" s="58">
        <f t="shared" si="93"/>
        <v>0</v>
      </c>
      <c r="L594" s="11">
        <f>_xlfn.XLOOKUP(K594,Percentiles!A:A,Percentiles!C:C,-999,0)</f>
        <v>-999</v>
      </c>
      <c r="M594" s="11">
        <f>_xlfn.XLOOKUP(K594,Percentiles!A:A,Percentiles!D:D,999,0)</f>
        <v>999</v>
      </c>
      <c r="N594" s="11">
        <f t="shared" si="94"/>
        <v>0</v>
      </c>
      <c r="O594" s="11">
        <f t="shared" si="95"/>
        <v>0</v>
      </c>
      <c r="P594" s="11">
        <f t="shared" si="96"/>
        <v>0</v>
      </c>
    </row>
    <row r="595" spans="1:16" x14ac:dyDescent="0.25">
      <c r="A595" s="38"/>
      <c r="B595" s="39"/>
      <c r="C595" s="7">
        <f t="shared" si="90"/>
        <v>0</v>
      </c>
      <c r="D595" s="8">
        <f t="shared" si="99"/>
        <v>0</v>
      </c>
      <c r="E595" s="8">
        <f>IF(A595&gt;Settings!$B$4,Settings!$B$4,A595)</f>
        <v>0</v>
      </c>
      <c r="F595" s="8">
        <f>10^(Settings!$B$1+Settings!$B$2*E595+Settings!$B$3*E595^2)</f>
        <v>0.12732098798529648</v>
      </c>
      <c r="G595" s="9" t="str">
        <f t="shared" si="91"/>
        <v/>
      </c>
      <c r="H595" s="9" t="str">
        <f t="shared" si="97"/>
        <v/>
      </c>
      <c r="I595" s="9" t="str">
        <f t="shared" si="98"/>
        <v/>
      </c>
      <c r="J595" s="10">
        <f t="shared" si="92"/>
        <v>0</v>
      </c>
      <c r="K595" s="58">
        <f t="shared" si="93"/>
        <v>0</v>
      </c>
      <c r="L595" s="11">
        <f>_xlfn.XLOOKUP(K595,Percentiles!A:A,Percentiles!C:C,-999,0)</f>
        <v>-999</v>
      </c>
      <c r="M595" s="11">
        <f>_xlfn.XLOOKUP(K595,Percentiles!A:A,Percentiles!D:D,999,0)</f>
        <v>999</v>
      </c>
      <c r="N595" s="11">
        <f t="shared" si="94"/>
        <v>0</v>
      </c>
      <c r="O595" s="11">
        <f t="shared" si="95"/>
        <v>0</v>
      </c>
      <c r="P595" s="11">
        <f t="shared" si="96"/>
        <v>0</v>
      </c>
    </row>
    <row r="596" spans="1:16" x14ac:dyDescent="0.25">
      <c r="A596" s="38"/>
      <c r="B596" s="39"/>
      <c r="C596" s="7">
        <f t="shared" si="90"/>
        <v>0</v>
      </c>
      <c r="D596" s="8">
        <f t="shared" si="99"/>
        <v>0</v>
      </c>
      <c r="E596" s="8">
        <f>IF(A596&gt;Settings!$B$4,Settings!$B$4,A596)</f>
        <v>0</v>
      </c>
      <c r="F596" s="8">
        <f>10^(Settings!$B$1+Settings!$B$2*E596+Settings!$B$3*E596^2)</f>
        <v>0.12732098798529648</v>
      </c>
      <c r="G596" s="9" t="str">
        <f t="shared" si="91"/>
        <v/>
      </c>
      <c r="H596" s="9" t="str">
        <f t="shared" si="97"/>
        <v/>
      </c>
      <c r="I596" s="9" t="str">
        <f t="shared" si="98"/>
        <v/>
      </c>
      <c r="J596" s="10">
        <f t="shared" si="92"/>
        <v>0</v>
      </c>
      <c r="K596" s="58">
        <f t="shared" si="93"/>
        <v>0</v>
      </c>
      <c r="L596" s="11">
        <f>_xlfn.XLOOKUP(K596,Percentiles!A:A,Percentiles!C:C,-999,0)</f>
        <v>-999</v>
      </c>
      <c r="M596" s="11">
        <f>_xlfn.XLOOKUP(K596,Percentiles!A:A,Percentiles!D:D,999,0)</f>
        <v>999</v>
      </c>
      <c r="N596" s="11">
        <f t="shared" si="94"/>
        <v>0</v>
      </c>
      <c r="O596" s="11">
        <f t="shared" si="95"/>
        <v>0</v>
      </c>
      <c r="P596" s="11">
        <f t="shared" si="96"/>
        <v>0</v>
      </c>
    </row>
    <row r="597" spans="1:16" x14ac:dyDescent="0.25">
      <c r="A597" s="38"/>
      <c r="B597" s="39"/>
      <c r="C597" s="7">
        <f t="shared" si="90"/>
        <v>0</v>
      </c>
      <c r="D597" s="8">
        <f t="shared" si="99"/>
        <v>0</v>
      </c>
      <c r="E597" s="8">
        <f>IF(A597&gt;Settings!$B$4,Settings!$B$4,A597)</f>
        <v>0</v>
      </c>
      <c r="F597" s="8">
        <f>10^(Settings!$B$1+Settings!$B$2*E597+Settings!$B$3*E597^2)</f>
        <v>0.12732098798529648</v>
      </c>
      <c r="G597" s="9" t="str">
        <f t="shared" si="91"/>
        <v/>
      </c>
      <c r="H597" s="9" t="str">
        <f t="shared" si="97"/>
        <v/>
      </c>
      <c r="I597" s="9" t="str">
        <f t="shared" si="98"/>
        <v/>
      </c>
      <c r="J597" s="10">
        <f t="shared" si="92"/>
        <v>0</v>
      </c>
      <c r="K597" s="58">
        <f t="shared" si="93"/>
        <v>0</v>
      </c>
      <c r="L597" s="11">
        <f>_xlfn.XLOOKUP(K597,Percentiles!A:A,Percentiles!C:C,-999,0)</f>
        <v>-999</v>
      </c>
      <c r="M597" s="11">
        <f>_xlfn.XLOOKUP(K597,Percentiles!A:A,Percentiles!D:D,999,0)</f>
        <v>999</v>
      </c>
      <c r="N597" s="11">
        <f t="shared" si="94"/>
        <v>0</v>
      </c>
      <c r="O597" s="11">
        <f t="shared" si="95"/>
        <v>0</v>
      </c>
      <c r="P597" s="11">
        <f t="shared" si="96"/>
        <v>0</v>
      </c>
    </row>
    <row r="598" spans="1:16" x14ac:dyDescent="0.25">
      <c r="A598" s="38"/>
      <c r="B598" s="39"/>
      <c r="C598" s="7">
        <f t="shared" si="90"/>
        <v>0</v>
      </c>
      <c r="D598" s="8">
        <f t="shared" si="99"/>
        <v>0</v>
      </c>
      <c r="E598" s="8">
        <f>IF(A598&gt;Settings!$B$4,Settings!$B$4,A598)</f>
        <v>0</v>
      </c>
      <c r="F598" s="8">
        <f>10^(Settings!$B$1+Settings!$B$2*E598+Settings!$B$3*E598^2)</f>
        <v>0.12732098798529648</v>
      </c>
      <c r="G598" s="9" t="str">
        <f t="shared" si="91"/>
        <v/>
      </c>
      <c r="H598" s="9" t="str">
        <f t="shared" si="97"/>
        <v/>
      </c>
      <c r="I598" s="9" t="str">
        <f t="shared" si="98"/>
        <v/>
      </c>
      <c r="J598" s="10">
        <f t="shared" si="92"/>
        <v>0</v>
      </c>
      <c r="K598" s="58">
        <f t="shared" si="93"/>
        <v>0</v>
      </c>
      <c r="L598" s="11">
        <f>_xlfn.XLOOKUP(K598,Percentiles!A:A,Percentiles!C:C,-999,0)</f>
        <v>-999</v>
      </c>
      <c r="M598" s="11">
        <f>_xlfn.XLOOKUP(K598,Percentiles!A:A,Percentiles!D:D,999,0)</f>
        <v>999</v>
      </c>
      <c r="N598" s="11">
        <f t="shared" si="94"/>
        <v>0</v>
      </c>
      <c r="O598" s="11">
        <f t="shared" si="95"/>
        <v>0</v>
      </c>
      <c r="P598" s="11">
        <f t="shared" si="96"/>
        <v>0</v>
      </c>
    </row>
    <row r="599" spans="1:16" x14ac:dyDescent="0.25">
      <c r="A599" s="38"/>
      <c r="B599" s="39"/>
      <c r="C599" s="7">
        <f t="shared" si="90"/>
        <v>0</v>
      </c>
      <c r="D599" s="8">
        <f t="shared" si="99"/>
        <v>0</v>
      </c>
      <c r="E599" s="8">
        <f>IF(A599&gt;Settings!$B$4,Settings!$B$4,A599)</f>
        <v>0</v>
      </c>
      <c r="F599" s="8">
        <f>10^(Settings!$B$1+Settings!$B$2*E599+Settings!$B$3*E599^2)</f>
        <v>0.12732098798529648</v>
      </c>
      <c r="G599" s="9" t="str">
        <f t="shared" si="91"/>
        <v/>
      </c>
      <c r="H599" s="9" t="str">
        <f t="shared" si="97"/>
        <v/>
      </c>
      <c r="I599" s="9" t="str">
        <f t="shared" si="98"/>
        <v/>
      </c>
      <c r="J599" s="10">
        <f t="shared" si="92"/>
        <v>0</v>
      </c>
      <c r="K599" s="58">
        <f t="shared" si="93"/>
        <v>0</v>
      </c>
      <c r="L599" s="11">
        <f>_xlfn.XLOOKUP(K599,Percentiles!A:A,Percentiles!C:C,-999,0)</f>
        <v>-999</v>
      </c>
      <c r="M599" s="11">
        <f>_xlfn.XLOOKUP(K599,Percentiles!A:A,Percentiles!D:D,999,0)</f>
        <v>999</v>
      </c>
      <c r="N599" s="11">
        <f t="shared" si="94"/>
        <v>0</v>
      </c>
      <c r="O599" s="11">
        <f t="shared" si="95"/>
        <v>0</v>
      </c>
      <c r="P599" s="11">
        <f t="shared" si="96"/>
        <v>0</v>
      </c>
    </row>
    <row r="600" spans="1:16" x14ac:dyDescent="0.25">
      <c r="A600" s="38"/>
      <c r="B600" s="39"/>
      <c r="C600" s="7">
        <f t="shared" si="90"/>
        <v>0</v>
      </c>
      <c r="D600" s="8">
        <f t="shared" si="99"/>
        <v>0</v>
      </c>
      <c r="E600" s="8">
        <f>IF(A600&gt;Settings!$B$4,Settings!$B$4,A600)</f>
        <v>0</v>
      </c>
      <c r="F600" s="8">
        <f>10^(Settings!$B$1+Settings!$B$2*E600+Settings!$B$3*E600^2)</f>
        <v>0.12732098798529648</v>
      </c>
      <c r="G600" s="9" t="str">
        <f t="shared" si="91"/>
        <v/>
      </c>
      <c r="H600" s="9" t="str">
        <f t="shared" si="97"/>
        <v/>
      </c>
      <c r="I600" s="9" t="str">
        <f t="shared" si="98"/>
        <v/>
      </c>
      <c r="J600" s="10">
        <f t="shared" si="92"/>
        <v>0</v>
      </c>
      <c r="K600" s="58">
        <f t="shared" si="93"/>
        <v>0</v>
      </c>
      <c r="L600" s="11">
        <f>_xlfn.XLOOKUP(K600,Percentiles!A:A,Percentiles!C:C,-999,0)</f>
        <v>-999</v>
      </c>
      <c r="M600" s="11">
        <f>_xlfn.XLOOKUP(K600,Percentiles!A:A,Percentiles!D:D,999,0)</f>
        <v>999</v>
      </c>
      <c r="N600" s="11">
        <f t="shared" si="94"/>
        <v>0</v>
      </c>
      <c r="O600" s="11">
        <f t="shared" si="95"/>
        <v>0</v>
      </c>
      <c r="P600" s="11">
        <f t="shared" si="96"/>
        <v>0</v>
      </c>
    </row>
    <row r="601" spans="1:16" x14ac:dyDescent="0.25">
      <c r="A601" s="38"/>
      <c r="B601" s="39"/>
      <c r="C601" s="7">
        <f t="shared" si="90"/>
        <v>0</v>
      </c>
      <c r="D601" s="8">
        <f t="shared" si="99"/>
        <v>0</v>
      </c>
      <c r="E601" s="8">
        <f>IF(A601&gt;Settings!$B$4,Settings!$B$4,A601)</f>
        <v>0</v>
      </c>
      <c r="F601" s="8">
        <f>10^(Settings!$B$1+Settings!$B$2*E601+Settings!$B$3*E601^2)</f>
        <v>0.12732098798529648</v>
      </c>
      <c r="G601" s="9" t="str">
        <f t="shared" si="91"/>
        <v/>
      </c>
      <c r="H601" s="9" t="str">
        <f t="shared" si="97"/>
        <v/>
      </c>
      <c r="I601" s="9" t="str">
        <f t="shared" si="98"/>
        <v/>
      </c>
      <c r="J601" s="10">
        <f t="shared" si="92"/>
        <v>0</v>
      </c>
      <c r="K601" s="58">
        <f t="shared" si="93"/>
        <v>0</v>
      </c>
      <c r="L601" s="11">
        <f>_xlfn.XLOOKUP(K601,Percentiles!A:A,Percentiles!C:C,-999,0)</f>
        <v>-999</v>
      </c>
      <c r="M601" s="11">
        <f>_xlfn.XLOOKUP(K601,Percentiles!A:A,Percentiles!D:D,999,0)</f>
        <v>999</v>
      </c>
      <c r="N601" s="11">
        <f t="shared" si="94"/>
        <v>0</v>
      </c>
      <c r="O601" s="11">
        <f t="shared" si="95"/>
        <v>0</v>
      </c>
      <c r="P601" s="11">
        <f t="shared" si="96"/>
        <v>0</v>
      </c>
    </row>
    <row r="602" spans="1:16" x14ac:dyDescent="0.25">
      <c r="A602" s="38"/>
      <c r="B602" s="39"/>
      <c r="C602" s="7">
        <f t="shared" si="90"/>
        <v>0</v>
      </c>
      <c r="D602" s="8">
        <f t="shared" si="99"/>
        <v>0</v>
      </c>
      <c r="E602" s="8">
        <f>IF(A602&gt;Settings!$B$4,Settings!$B$4,A602)</f>
        <v>0</v>
      </c>
      <c r="F602" s="8">
        <f>10^(Settings!$B$1+Settings!$B$2*E602+Settings!$B$3*E602^2)</f>
        <v>0.12732098798529648</v>
      </c>
      <c r="G602" s="9" t="str">
        <f t="shared" si="91"/>
        <v/>
      </c>
      <c r="H602" s="9" t="str">
        <f t="shared" si="97"/>
        <v/>
      </c>
      <c r="I602" s="9" t="str">
        <f t="shared" si="98"/>
        <v/>
      </c>
      <c r="J602" s="10">
        <f t="shared" si="92"/>
        <v>0</v>
      </c>
      <c r="K602" s="58">
        <f t="shared" si="93"/>
        <v>0</v>
      </c>
      <c r="L602" s="11">
        <f>_xlfn.XLOOKUP(K602,Percentiles!A:A,Percentiles!C:C,-999,0)</f>
        <v>-999</v>
      </c>
      <c r="M602" s="11">
        <f>_xlfn.XLOOKUP(K602,Percentiles!A:A,Percentiles!D:D,999,0)</f>
        <v>999</v>
      </c>
      <c r="N602" s="11">
        <f t="shared" si="94"/>
        <v>0</v>
      </c>
      <c r="O602" s="11">
        <f t="shared" si="95"/>
        <v>0</v>
      </c>
      <c r="P602" s="11">
        <f t="shared" si="96"/>
        <v>0</v>
      </c>
    </row>
    <row r="603" spans="1:16" x14ac:dyDescent="0.25">
      <c r="A603" s="38"/>
      <c r="B603" s="39"/>
      <c r="C603" s="7">
        <f t="shared" si="90"/>
        <v>0</v>
      </c>
      <c r="D603" s="8">
        <f t="shared" si="99"/>
        <v>0</v>
      </c>
      <c r="E603" s="8">
        <f>IF(A603&gt;Settings!$B$4,Settings!$B$4,A603)</f>
        <v>0</v>
      </c>
      <c r="F603" s="8">
        <f>10^(Settings!$B$1+Settings!$B$2*E603+Settings!$B$3*E603^2)</f>
        <v>0.12732098798529648</v>
      </c>
      <c r="G603" s="9" t="str">
        <f t="shared" si="91"/>
        <v/>
      </c>
      <c r="H603" s="9" t="str">
        <f t="shared" si="97"/>
        <v/>
      </c>
      <c r="I603" s="9" t="str">
        <f t="shared" si="98"/>
        <v/>
      </c>
      <c r="J603" s="10">
        <f t="shared" si="92"/>
        <v>0</v>
      </c>
      <c r="K603" s="58">
        <f t="shared" si="93"/>
        <v>0</v>
      </c>
      <c r="L603" s="11">
        <f>_xlfn.XLOOKUP(K603,Percentiles!A:A,Percentiles!C:C,-999,0)</f>
        <v>-999</v>
      </c>
      <c r="M603" s="11">
        <f>_xlfn.XLOOKUP(K603,Percentiles!A:A,Percentiles!D:D,999,0)</f>
        <v>999</v>
      </c>
      <c r="N603" s="11">
        <f t="shared" si="94"/>
        <v>0</v>
      </c>
      <c r="O603" s="11">
        <f t="shared" si="95"/>
        <v>0</v>
      </c>
      <c r="P603" s="11">
        <f t="shared" si="96"/>
        <v>0</v>
      </c>
    </row>
    <row r="604" spans="1:16" x14ac:dyDescent="0.25">
      <c r="A604" s="38"/>
      <c r="B604" s="39"/>
      <c r="C604" s="7">
        <f t="shared" si="90"/>
        <v>0</v>
      </c>
      <c r="D604" s="8">
        <f t="shared" si="99"/>
        <v>0</v>
      </c>
      <c r="E604" s="8">
        <f>IF(A604&gt;Settings!$B$4,Settings!$B$4,A604)</f>
        <v>0</v>
      </c>
      <c r="F604" s="8">
        <f>10^(Settings!$B$1+Settings!$B$2*E604+Settings!$B$3*E604^2)</f>
        <v>0.12732098798529648</v>
      </c>
      <c r="G604" s="9" t="str">
        <f t="shared" si="91"/>
        <v/>
      </c>
      <c r="H604" s="9" t="str">
        <f t="shared" si="97"/>
        <v/>
      </c>
      <c r="I604" s="9" t="str">
        <f t="shared" si="98"/>
        <v/>
      </c>
      <c r="J604" s="10">
        <f t="shared" si="92"/>
        <v>0</v>
      </c>
      <c r="K604" s="58">
        <f t="shared" si="93"/>
        <v>0</v>
      </c>
      <c r="L604" s="11">
        <f>_xlfn.XLOOKUP(K604,Percentiles!A:A,Percentiles!C:C,-999,0)</f>
        <v>-999</v>
      </c>
      <c r="M604" s="11">
        <f>_xlfn.XLOOKUP(K604,Percentiles!A:A,Percentiles!D:D,999,0)</f>
        <v>999</v>
      </c>
      <c r="N604" s="11">
        <f t="shared" si="94"/>
        <v>0</v>
      </c>
      <c r="O604" s="11">
        <f t="shared" si="95"/>
        <v>0</v>
      </c>
      <c r="P604" s="11">
        <f t="shared" si="96"/>
        <v>0</v>
      </c>
    </row>
    <row r="605" spans="1:16" x14ac:dyDescent="0.25">
      <c r="A605" s="38"/>
      <c r="B605" s="39"/>
      <c r="C605" s="7">
        <f t="shared" si="90"/>
        <v>0</v>
      </c>
      <c r="D605" s="8">
        <f t="shared" si="99"/>
        <v>0</v>
      </c>
      <c r="E605" s="8">
        <f>IF(A605&gt;Settings!$B$4,Settings!$B$4,A605)</f>
        <v>0</v>
      </c>
      <c r="F605" s="8">
        <f>10^(Settings!$B$1+Settings!$B$2*E605+Settings!$B$3*E605^2)</f>
        <v>0.12732098798529648</v>
      </c>
      <c r="G605" s="9" t="str">
        <f t="shared" si="91"/>
        <v/>
      </c>
      <c r="H605" s="9" t="str">
        <f t="shared" si="97"/>
        <v/>
      </c>
      <c r="I605" s="9" t="str">
        <f t="shared" si="98"/>
        <v/>
      </c>
      <c r="J605" s="10">
        <f t="shared" si="92"/>
        <v>0</v>
      </c>
      <c r="K605" s="58">
        <f t="shared" si="93"/>
        <v>0</v>
      </c>
      <c r="L605" s="11">
        <f>_xlfn.XLOOKUP(K605,Percentiles!A:A,Percentiles!C:C,-999,0)</f>
        <v>-999</v>
      </c>
      <c r="M605" s="11">
        <f>_xlfn.XLOOKUP(K605,Percentiles!A:A,Percentiles!D:D,999,0)</f>
        <v>999</v>
      </c>
      <c r="N605" s="11">
        <f t="shared" si="94"/>
        <v>0</v>
      </c>
      <c r="O605" s="11">
        <f t="shared" si="95"/>
        <v>0</v>
      </c>
      <c r="P605" s="11">
        <f t="shared" si="96"/>
        <v>0</v>
      </c>
    </row>
    <row r="606" spans="1:16" x14ac:dyDescent="0.25">
      <c r="A606" s="38"/>
      <c r="B606" s="39"/>
      <c r="C606" s="7">
        <f t="shared" si="90"/>
        <v>0</v>
      </c>
      <c r="D606" s="8">
        <f t="shared" si="99"/>
        <v>0</v>
      </c>
      <c r="E606" s="8">
        <f>IF(A606&gt;Settings!$B$4,Settings!$B$4,A606)</f>
        <v>0</v>
      </c>
      <c r="F606" s="8">
        <f>10^(Settings!$B$1+Settings!$B$2*E606+Settings!$B$3*E606^2)</f>
        <v>0.12732098798529648</v>
      </c>
      <c r="G606" s="9" t="str">
        <f t="shared" si="91"/>
        <v/>
      </c>
      <c r="H606" s="9" t="str">
        <f t="shared" si="97"/>
        <v/>
      </c>
      <c r="I606" s="9" t="str">
        <f t="shared" si="98"/>
        <v/>
      </c>
      <c r="J606" s="10">
        <f t="shared" si="92"/>
        <v>0</v>
      </c>
      <c r="K606" s="58">
        <f t="shared" si="93"/>
        <v>0</v>
      </c>
      <c r="L606" s="11">
        <f>_xlfn.XLOOKUP(K606,Percentiles!A:A,Percentiles!C:C,-999,0)</f>
        <v>-999</v>
      </c>
      <c r="M606" s="11">
        <f>_xlfn.XLOOKUP(K606,Percentiles!A:A,Percentiles!D:D,999,0)</f>
        <v>999</v>
      </c>
      <c r="N606" s="11">
        <f t="shared" si="94"/>
        <v>0</v>
      </c>
      <c r="O606" s="11">
        <f t="shared" si="95"/>
        <v>0</v>
      </c>
      <c r="P606" s="11">
        <f t="shared" si="96"/>
        <v>0</v>
      </c>
    </row>
    <row r="607" spans="1:16" x14ac:dyDescent="0.25">
      <c r="A607" s="38"/>
      <c r="B607" s="39"/>
      <c r="C607" s="7">
        <f t="shared" si="90"/>
        <v>0</v>
      </c>
      <c r="D607" s="8">
        <f t="shared" si="99"/>
        <v>0</v>
      </c>
      <c r="E607" s="8">
        <f>IF(A607&gt;Settings!$B$4,Settings!$B$4,A607)</f>
        <v>0</v>
      </c>
      <c r="F607" s="8">
        <f>10^(Settings!$B$1+Settings!$B$2*E607+Settings!$B$3*E607^2)</f>
        <v>0.12732098798529648</v>
      </c>
      <c r="G607" s="9" t="str">
        <f t="shared" si="91"/>
        <v/>
      </c>
      <c r="H607" s="9" t="str">
        <f t="shared" si="97"/>
        <v/>
      </c>
      <c r="I607" s="9" t="str">
        <f t="shared" si="98"/>
        <v/>
      </c>
      <c r="J607" s="10">
        <f t="shared" si="92"/>
        <v>0</v>
      </c>
      <c r="K607" s="58">
        <f t="shared" si="93"/>
        <v>0</v>
      </c>
      <c r="L607" s="11">
        <f>_xlfn.XLOOKUP(K607,Percentiles!A:A,Percentiles!C:C,-999,0)</f>
        <v>-999</v>
      </c>
      <c r="M607" s="11">
        <f>_xlfn.XLOOKUP(K607,Percentiles!A:A,Percentiles!D:D,999,0)</f>
        <v>999</v>
      </c>
      <c r="N607" s="11">
        <f t="shared" si="94"/>
        <v>0</v>
      </c>
      <c r="O607" s="11">
        <f t="shared" si="95"/>
        <v>0</v>
      </c>
      <c r="P607" s="11">
        <f t="shared" si="96"/>
        <v>0</v>
      </c>
    </row>
    <row r="608" spans="1:16" x14ac:dyDescent="0.25">
      <c r="A608" s="38"/>
      <c r="B608" s="39"/>
      <c r="C608" s="7">
        <f t="shared" si="90"/>
        <v>0</v>
      </c>
      <c r="D608" s="8">
        <f t="shared" si="99"/>
        <v>0</v>
      </c>
      <c r="E608" s="8">
        <f>IF(A608&gt;Settings!$B$4,Settings!$B$4,A608)</f>
        <v>0</v>
      </c>
      <c r="F608" s="8">
        <f>10^(Settings!$B$1+Settings!$B$2*E608+Settings!$B$3*E608^2)</f>
        <v>0.12732098798529648</v>
      </c>
      <c r="G608" s="9" t="str">
        <f t="shared" si="91"/>
        <v/>
      </c>
      <c r="H608" s="9" t="str">
        <f t="shared" si="97"/>
        <v/>
      </c>
      <c r="I608" s="9" t="str">
        <f t="shared" si="98"/>
        <v/>
      </c>
      <c r="J608" s="10">
        <f t="shared" si="92"/>
        <v>0</v>
      </c>
      <c r="K608" s="58">
        <f t="shared" si="93"/>
        <v>0</v>
      </c>
      <c r="L608" s="11">
        <f>_xlfn.XLOOKUP(K608,Percentiles!A:A,Percentiles!C:C,-999,0)</f>
        <v>-999</v>
      </c>
      <c r="M608" s="11">
        <f>_xlfn.XLOOKUP(K608,Percentiles!A:A,Percentiles!D:D,999,0)</f>
        <v>999</v>
      </c>
      <c r="N608" s="11">
        <f t="shared" si="94"/>
        <v>0</v>
      </c>
      <c r="O608" s="11">
        <f t="shared" si="95"/>
        <v>0</v>
      </c>
      <c r="P608" s="11">
        <f t="shared" si="96"/>
        <v>0</v>
      </c>
    </row>
    <row r="609" spans="1:16" x14ac:dyDescent="0.25">
      <c r="A609" s="38"/>
      <c r="B609" s="39"/>
      <c r="C609" s="7">
        <f t="shared" si="90"/>
        <v>0</v>
      </c>
      <c r="D609" s="8">
        <f t="shared" si="99"/>
        <v>0</v>
      </c>
      <c r="E609" s="8">
        <f>IF(A609&gt;Settings!$B$4,Settings!$B$4,A609)</f>
        <v>0</v>
      </c>
      <c r="F609" s="8">
        <f>10^(Settings!$B$1+Settings!$B$2*E609+Settings!$B$3*E609^2)</f>
        <v>0.12732098798529648</v>
      </c>
      <c r="G609" s="9" t="str">
        <f t="shared" si="91"/>
        <v/>
      </c>
      <c r="H609" s="9" t="str">
        <f t="shared" si="97"/>
        <v/>
      </c>
      <c r="I609" s="9" t="str">
        <f t="shared" si="98"/>
        <v/>
      </c>
      <c r="J609" s="10">
        <f t="shared" si="92"/>
        <v>0</v>
      </c>
      <c r="K609" s="58">
        <f t="shared" si="93"/>
        <v>0</v>
      </c>
      <c r="L609" s="11">
        <f>_xlfn.XLOOKUP(K609,Percentiles!A:A,Percentiles!C:C,-999,0)</f>
        <v>-999</v>
      </c>
      <c r="M609" s="11">
        <f>_xlfn.XLOOKUP(K609,Percentiles!A:A,Percentiles!D:D,999,0)</f>
        <v>999</v>
      </c>
      <c r="N609" s="11">
        <f t="shared" si="94"/>
        <v>0</v>
      </c>
      <c r="O609" s="11">
        <f t="shared" si="95"/>
        <v>0</v>
      </c>
      <c r="P609" s="11">
        <f t="shared" si="96"/>
        <v>0</v>
      </c>
    </row>
    <row r="610" spans="1:16" x14ac:dyDescent="0.25">
      <c r="A610" s="38"/>
      <c r="B610" s="39"/>
      <c r="C610" s="7">
        <f t="shared" si="90"/>
        <v>0</v>
      </c>
      <c r="D610" s="8">
        <f t="shared" si="99"/>
        <v>0</v>
      </c>
      <c r="E610" s="8">
        <f>IF(A610&gt;Settings!$B$4,Settings!$B$4,A610)</f>
        <v>0</v>
      </c>
      <c r="F610" s="8">
        <f>10^(Settings!$B$1+Settings!$B$2*E610+Settings!$B$3*E610^2)</f>
        <v>0.12732098798529648</v>
      </c>
      <c r="G610" s="9" t="str">
        <f t="shared" si="91"/>
        <v/>
      </c>
      <c r="H610" s="9" t="str">
        <f t="shared" si="97"/>
        <v/>
      </c>
      <c r="I610" s="9" t="str">
        <f t="shared" si="98"/>
        <v/>
      </c>
      <c r="J610" s="10">
        <f t="shared" si="92"/>
        <v>0</v>
      </c>
      <c r="K610" s="58">
        <f t="shared" si="93"/>
        <v>0</v>
      </c>
      <c r="L610" s="11">
        <f>_xlfn.XLOOKUP(K610,Percentiles!A:A,Percentiles!C:C,-999,0)</f>
        <v>-999</v>
      </c>
      <c r="M610" s="11">
        <f>_xlfn.XLOOKUP(K610,Percentiles!A:A,Percentiles!D:D,999,0)</f>
        <v>999</v>
      </c>
      <c r="N610" s="11">
        <f t="shared" si="94"/>
        <v>0</v>
      </c>
      <c r="O610" s="11">
        <f t="shared" si="95"/>
        <v>0</v>
      </c>
      <c r="P610" s="11">
        <f t="shared" si="96"/>
        <v>0</v>
      </c>
    </row>
    <row r="611" spans="1:16" x14ac:dyDescent="0.25">
      <c r="A611" s="38"/>
      <c r="B611" s="39"/>
      <c r="C611" s="7">
        <f t="shared" si="90"/>
        <v>0</v>
      </c>
      <c r="D611" s="8">
        <f t="shared" si="99"/>
        <v>0</v>
      </c>
      <c r="E611" s="8">
        <f>IF(A611&gt;Settings!$B$4,Settings!$B$4,A611)</f>
        <v>0</v>
      </c>
      <c r="F611" s="8">
        <f>10^(Settings!$B$1+Settings!$B$2*E611+Settings!$B$3*E611^2)</f>
        <v>0.12732098798529648</v>
      </c>
      <c r="G611" s="9" t="str">
        <f t="shared" si="91"/>
        <v/>
      </c>
      <c r="H611" s="9" t="str">
        <f t="shared" si="97"/>
        <v/>
      </c>
      <c r="I611" s="9" t="str">
        <f t="shared" si="98"/>
        <v/>
      </c>
      <c r="J611" s="10">
        <f t="shared" si="92"/>
        <v>0</v>
      </c>
      <c r="K611" s="58">
        <f t="shared" si="93"/>
        <v>0</v>
      </c>
      <c r="L611" s="11">
        <f>_xlfn.XLOOKUP(K611,Percentiles!A:A,Percentiles!C:C,-999,0)</f>
        <v>-999</v>
      </c>
      <c r="M611" s="11">
        <f>_xlfn.XLOOKUP(K611,Percentiles!A:A,Percentiles!D:D,999,0)</f>
        <v>999</v>
      </c>
      <c r="N611" s="11">
        <f t="shared" si="94"/>
        <v>0</v>
      </c>
      <c r="O611" s="11">
        <f t="shared" si="95"/>
        <v>0</v>
      </c>
      <c r="P611" s="11">
        <f t="shared" si="96"/>
        <v>0</v>
      </c>
    </row>
    <row r="612" spans="1:16" x14ac:dyDescent="0.25">
      <c r="A612" s="38"/>
      <c r="B612" s="39"/>
      <c r="C612" s="7">
        <f t="shared" si="90"/>
        <v>0</v>
      </c>
      <c r="D612" s="8">
        <f t="shared" si="99"/>
        <v>0</v>
      </c>
      <c r="E612" s="8">
        <f>IF(A612&gt;Settings!$B$4,Settings!$B$4,A612)</f>
        <v>0</v>
      </c>
      <c r="F612" s="8">
        <f>10^(Settings!$B$1+Settings!$B$2*E612+Settings!$B$3*E612^2)</f>
        <v>0.12732098798529648</v>
      </c>
      <c r="G612" s="9" t="str">
        <f t="shared" si="91"/>
        <v/>
      </c>
      <c r="H612" s="9" t="str">
        <f t="shared" si="97"/>
        <v/>
      </c>
      <c r="I612" s="9" t="str">
        <f t="shared" si="98"/>
        <v/>
      </c>
      <c r="J612" s="10">
        <f t="shared" si="92"/>
        <v>0</v>
      </c>
      <c r="K612" s="58">
        <f t="shared" si="93"/>
        <v>0</v>
      </c>
      <c r="L612" s="11">
        <f>_xlfn.XLOOKUP(K612,Percentiles!A:A,Percentiles!C:C,-999,0)</f>
        <v>-999</v>
      </c>
      <c r="M612" s="11">
        <f>_xlfn.XLOOKUP(K612,Percentiles!A:A,Percentiles!D:D,999,0)</f>
        <v>999</v>
      </c>
      <c r="N612" s="11">
        <f t="shared" si="94"/>
        <v>0</v>
      </c>
      <c r="O612" s="11">
        <f t="shared" si="95"/>
        <v>0</v>
      </c>
      <c r="P612" s="11">
        <f t="shared" si="96"/>
        <v>0</v>
      </c>
    </row>
    <row r="613" spans="1:16" x14ac:dyDescent="0.25">
      <c r="A613" s="38"/>
      <c r="B613" s="39"/>
      <c r="C613" s="7">
        <f t="shared" si="90"/>
        <v>0</v>
      </c>
      <c r="D613" s="8">
        <f t="shared" si="99"/>
        <v>0</v>
      </c>
      <c r="E613" s="8">
        <f>IF(A613&gt;Settings!$B$4,Settings!$B$4,A613)</f>
        <v>0</v>
      </c>
      <c r="F613" s="8">
        <f>10^(Settings!$B$1+Settings!$B$2*E613+Settings!$B$3*E613^2)</f>
        <v>0.12732098798529648</v>
      </c>
      <c r="G613" s="9" t="str">
        <f t="shared" si="91"/>
        <v/>
      </c>
      <c r="H613" s="9" t="str">
        <f t="shared" si="97"/>
        <v/>
      </c>
      <c r="I613" s="9" t="str">
        <f t="shared" si="98"/>
        <v/>
      </c>
      <c r="J613" s="10">
        <f t="shared" si="92"/>
        <v>0</v>
      </c>
      <c r="K613" s="58">
        <f t="shared" si="93"/>
        <v>0</v>
      </c>
      <c r="L613" s="11">
        <f>_xlfn.XLOOKUP(K613,Percentiles!A:A,Percentiles!C:C,-999,0)</f>
        <v>-999</v>
      </c>
      <c r="M613" s="11">
        <f>_xlfn.XLOOKUP(K613,Percentiles!A:A,Percentiles!D:D,999,0)</f>
        <v>999</v>
      </c>
      <c r="N613" s="11">
        <f t="shared" si="94"/>
        <v>0</v>
      </c>
      <c r="O613" s="11">
        <f t="shared" si="95"/>
        <v>0</v>
      </c>
      <c r="P613" s="11">
        <f t="shared" si="96"/>
        <v>0</v>
      </c>
    </row>
    <row r="614" spans="1:16" x14ac:dyDescent="0.25">
      <c r="A614" s="38"/>
      <c r="B614" s="39"/>
      <c r="C614" s="7">
        <f t="shared" si="90"/>
        <v>0</v>
      </c>
      <c r="D614" s="8">
        <f t="shared" si="99"/>
        <v>0</v>
      </c>
      <c r="E614" s="8">
        <f>IF(A614&gt;Settings!$B$4,Settings!$B$4,A614)</f>
        <v>0</v>
      </c>
      <c r="F614" s="8">
        <f>10^(Settings!$B$1+Settings!$B$2*E614+Settings!$B$3*E614^2)</f>
        <v>0.12732098798529648</v>
      </c>
      <c r="G614" s="9" t="str">
        <f t="shared" si="91"/>
        <v/>
      </c>
      <c r="H614" s="9" t="str">
        <f t="shared" si="97"/>
        <v/>
      </c>
      <c r="I614" s="9" t="str">
        <f t="shared" si="98"/>
        <v/>
      </c>
      <c r="J614" s="10">
        <f t="shared" si="92"/>
        <v>0</v>
      </c>
      <c r="K614" s="58">
        <f t="shared" si="93"/>
        <v>0</v>
      </c>
      <c r="L614" s="11">
        <f>_xlfn.XLOOKUP(K614,Percentiles!A:A,Percentiles!C:C,-999,0)</f>
        <v>-999</v>
      </c>
      <c r="M614" s="11">
        <f>_xlfn.XLOOKUP(K614,Percentiles!A:A,Percentiles!D:D,999,0)</f>
        <v>999</v>
      </c>
      <c r="N614" s="11">
        <f t="shared" si="94"/>
        <v>0</v>
      </c>
      <c r="O614" s="11">
        <f t="shared" si="95"/>
        <v>0</v>
      </c>
      <c r="P614" s="11">
        <f t="shared" si="96"/>
        <v>0</v>
      </c>
    </row>
    <row r="615" spans="1:16" x14ac:dyDescent="0.25">
      <c r="A615" s="38"/>
      <c r="B615" s="39"/>
      <c r="C615" s="7">
        <f t="shared" si="90"/>
        <v>0</v>
      </c>
      <c r="D615" s="8">
        <f t="shared" si="99"/>
        <v>0</v>
      </c>
      <c r="E615" s="8">
        <f>IF(A615&gt;Settings!$B$4,Settings!$B$4,A615)</f>
        <v>0</v>
      </c>
      <c r="F615" s="8">
        <f>10^(Settings!$B$1+Settings!$B$2*E615+Settings!$B$3*E615^2)</f>
        <v>0.12732098798529648</v>
      </c>
      <c r="G615" s="9" t="str">
        <f t="shared" si="91"/>
        <v/>
      </c>
      <c r="H615" s="9" t="str">
        <f t="shared" si="97"/>
        <v/>
      </c>
      <c r="I615" s="9" t="str">
        <f t="shared" si="98"/>
        <v/>
      </c>
      <c r="J615" s="10">
        <f t="shared" si="92"/>
        <v>0</v>
      </c>
      <c r="K615" s="58">
        <f t="shared" si="93"/>
        <v>0</v>
      </c>
      <c r="L615" s="11">
        <f>_xlfn.XLOOKUP(K615,Percentiles!A:A,Percentiles!C:C,-999,0)</f>
        <v>-999</v>
      </c>
      <c r="M615" s="11">
        <f>_xlfn.XLOOKUP(K615,Percentiles!A:A,Percentiles!D:D,999,0)</f>
        <v>999</v>
      </c>
      <c r="N615" s="11">
        <f t="shared" si="94"/>
        <v>0</v>
      </c>
      <c r="O615" s="11">
        <f t="shared" si="95"/>
        <v>0</v>
      </c>
      <c r="P615" s="11">
        <f t="shared" si="96"/>
        <v>0</v>
      </c>
    </row>
    <row r="616" spans="1:16" x14ac:dyDescent="0.25">
      <c r="A616" s="38"/>
      <c r="B616" s="39"/>
      <c r="C616" s="7">
        <f t="shared" si="90"/>
        <v>0</v>
      </c>
      <c r="D616" s="8">
        <f t="shared" si="99"/>
        <v>0</v>
      </c>
      <c r="E616" s="8">
        <f>IF(A616&gt;Settings!$B$4,Settings!$B$4,A616)</f>
        <v>0</v>
      </c>
      <c r="F616" s="8">
        <f>10^(Settings!$B$1+Settings!$B$2*E616+Settings!$B$3*E616^2)</f>
        <v>0.12732098798529648</v>
      </c>
      <c r="G616" s="9" t="str">
        <f t="shared" si="91"/>
        <v/>
      </c>
      <c r="H616" s="9" t="str">
        <f t="shared" si="97"/>
        <v/>
      </c>
      <c r="I616" s="9" t="str">
        <f t="shared" si="98"/>
        <v/>
      </c>
      <c r="J616" s="10">
        <f t="shared" si="92"/>
        <v>0</v>
      </c>
      <c r="K616" s="58">
        <f t="shared" si="93"/>
        <v>0</v>
      </c>
      <c r="L616" s="11">
        <f>_xlfn.XLOOKUP(K616,Percentiles!A:A,Percentiles!C:C,-999,0)</f>
        <v>-999</v>
      </c>
      <c r="M616" s="11">
        <f>_xlfn.XLOOKUP(K616,Percentiles!A:A,Percentiles!D:D,999,0)</f>
        <v>999</v>
      </c>
      <c r="N616" s="11">
        <f t="shared" si="94"/>
        <v>0</v>
      </c>
      <c r="O616" s="11">
        <f t="shared" si="95"/>
        <v>0</v>
      </c>
      <c r="P616" s="11">
        <f t="shared" si="96"/>
        <v>0</v>
      </c>
    </row>
    <row r="617" spans="1:16" x14ac:dyDescent="0.25">
      <c r="A617" s="38"/>
      <c r="B617" s="39"/>
      <c r="C617" s="7">
        <f t="shared" si="90"/>
        <v>0</v>
      </c>
      <c r="D617" s="8">
        <f t="shared" si="99"/>
        <v>0</v>
      </c>
      <c r="E617" s="8">
        <f>IF(A617&gt;Settings!$B$4,Settings!$B$4,A617)</f>
        <v>0</v>
      </c>
      <c r="F617" s="8">
        <f>10^(Settings!$B$1+Settings!$B$2*E617+Settings!$B$3*E617^2)</f>
        <v>0.12732098798529648</v>
      </c>
      <c r="G617" s="9" t="str">
        <f t="shared" si="91"/>
        <v/>
      </c>
      <c r="H617" s="9" t="str">
        <f t="shared" si="97"/>
        <v/>
      </c>
      <c r="I617" s="9" t="str">
        <f t="shared" si="98"/>
        <v/>
      </c>
      <c r="J617" s="10">
        <f t="shared" si="92"/>
        <v>0</v>
      </c>
      <c r="K617" s="58">
        <f t="shared" si="93"/>
        <v>0</v>
      </c>
      <c r="L617" s="11">
        <f>_xlfn.XLOOKUP(K617,Percentiles!A:A,Percentiles!C:C,-999,0)</f>
        <v>-999</v>
      </c>
      <c r="M617" s="11">
        <f>_xlfn.XLOOKUP(K617,Percentiles!A:A,Percentiles!D:D,999,0)</f>
        <v>999</v>
      </c>
      <c r="N617" s="11">
        <f t="shared" si="94"/>
        <v>0</v>
      </c>
      <c r="O617" s="11">
        <f t="shared" si="95"/>
        <v>0</v>
      </c>
      <c r="P617" s="11">
        <f t="shared" si="96"/>
        <v>0</v>
      </c>
    </row>
    <row r="618" spans="1:16" x14ac:dyDescent="0.25">
      <c r="A618" s="38"/>
      <c r="B618" s="39"/>
      <c r="C618" s="7">
        <f t="shared" si="90"/>
        <v>0</v>
      </c>
      <c r="D618" s="8">
        <f t="shared" si="99"/>
        <v>0</v>
      </c>
      <c r="E618" s="8">
        <f>IF(A618&gt;Settings!$B$4,Settings!$B$4,A618)</f>
        <v>0</v>
      </c>
      <c r="F618" s="8">
        <f>10^(Settings!$B$1+Settings!$B$2*E618+Settings!$B$3*E618^2)</f>
        <v>0.12732098798529648</v>
      </c>
      <c r="G618" s="9" t="str">
        <f t="shared" si="91"/>
        <v/>
      </c>
      <c r="H618" s="9" t="str">
        <f t="shared" si="97"/>
        <v/>
      </c>
      <c r="I618" s="9" t="str">
        <f t="shared" si="98"/>
        <v/>
      </c>
      <c r="J618" s="10">
        <f t="shared" si="92"/>
        <v>0</v>
      </c>
      <c r="K618" s="58">
        <f t="shared" si="93"/>
        <v>0</v>
      </c>
      <c r="L618" s="11">
        <f>_xlfn.XLOOKUP(K618,Percentiles!A:A,Percentiles!C:C,-999,0)</f>
        <v>-999</v>
      </c>
      <c r="M618" s="11">
        <f>_xlfn.XLOOKUP(K618,Percentiles!A:A,Percentiles!D:D,999,0)</f>
        <v>999</v>
      </c>
      <c r="N618" s="11">
        <f t="shared" si="94"/>
        <v>0</v>
      </c>
      <c r="O618" s="11">
        <f t="shared" si="95"/>
        <v>0</v>
      </c>
      <c r="P618" s="11">
        <f t="shared" si="96"/>
        <v>0</v>
      </c>
    </row>
    <row r="619" spans="1:16" x14ac:dyDescent="0.25">
      <c r="A619" s="38"/>
      <c r="B619" s="39"/>
      <c r="C619" s="7">
        <f t="shared" si="90"/>
        <v>0</v>
      </c>
      <c r="D619" s="8">
        <f t="shared" si="99"/>
        <v>0</v>
      </c>
      <c r="E619" s="8">
        <f>IF(A619&gt;Settings!$B$4,Settings!$B$4,A619)</f>
        <v>0</v>
      </c>
      <c r="F619" s="8">
        <f>10^(Settings!$B$1+Settings!$B$2*E619+Settings!$B$3*E619^2)</f>
        <v>0.12732098798529648</v>
      </c>
      <c r="G619" s="9" t="str">
        <f t="shared" si="91"/>
        <v/>
      </c>
      <c r="H619" s="9" t="str">
        <f t="shared" si="97"/>
        <v/>
      </c>
      <c r="I619" s="9" t="str">
        <f t="shared" si="98"/>
        <v/>
      </c>
      <c r="J619" s="10">
        <f t="shared" si="92"/>
        <v>0</v>
      </c>
      <c r="K619" s="58">
        <f t="shared" si="93"/>
        <v>0</v>
      </c>
      <c r="L619" s="11">
        <f>_xlfn.XLOOKUP(K619,Percentiles!A:A,Percentiles!C:C,-999,0)</f>
        <v>-999</v>
      </c>
      <c r="M619" s="11">
        <f>_xlfn.XLOOKUP(K619,Percentiles!A:A,Percentiles!D:D,999,0)</f>
        <v>999</v>
      </c>
      <c r="N619" s="11">
        <f t="shared" si="94"/>
        <v>0</v>
      </c>
      <c r="O619" s="11">
        <f t="shared" si="95"/>
        <v>0</v>
      </c>
      <c r="P619" s="11">
        <f t="shared" si="96"/>
        <v>0</v>
      </c>
    </row>
    <row r="620" spans="1:16" x14ac:dyDescent="0.25">
      <c r="A620" s="38"/>
      <c r="B620" s="39"/>
      <c r="C620" s="7">
        <f t="shared" si="90"/>
        <v>0</v>
      </c>
      <c r="D620" s="8">
        <f t="shared" si="99"/>
        <v>0</v>
      </c>
      <c r="E620" s="8">
        <f>IF(A620&gt;Settings!$B$4,Settings!$B$4,A620)</f>
        <v>0</v>
      </c>
      <c r="F620" s="8">
        <f>10^(Settings!$B$1+Settings!$B$2*E620+Settings!$B$3*E620^2)</f>
        <v>0.12732098798529648</v>
      </c>
      <c r="G620" s="9" t="str">
        <f t="shared" si="91"/>
        <v/>
      </c>
      <c r="H620" s="9" t="str">
        <f t="shared" si="97"/>
        <v/>
      </c>
      <c r="I620" s="9" t="str">
        <f t="shared" si="98"/>
        <v/>
      </c>
      <c r="J620" s="10">
        <f t="shared" si="92"/>
        <v>0</v>
      </c>
      <c r="K620" s="58">
        <f t="shared" si="93"/>
        <v>0</v>
      </c>
      <c r="L620" s="11">
        <f>_xlfn.XLOOKUP(K620,Percentiles!A:A,Percentiles!C:C,-999,0)</f>
        <v>-999</v>
      </c>
      <c r="M620" s="11">
        <f>_xlfn.XLOOKUP(K620,Percentiles!A:A,Percentiles!D:D,999,0)</f>
        <v>999</v>
      </c>
      <c r="N620" s="11">
        <f t="shared" si="94"/>
        <v>0</v>
      </c>
      <c r="O620" s="11">
        <f t="shared" si="95"/>
        <v>0</v>
      </c>
      <c r="P620" s="11">
        <f t="shared" si="96"/>
        <v>0</v>
      </c>
    </row>
    <row r="621" spans="1:16" x14ac:dyDescent="0.25">
      <c r="A621" s="38"/>
      <c r="B621" s="39"/>
      <c r="C621" s="7">
        <f t="shared" si="90"/>
        <v>0</v>
      </c>
      <c r="D621" s="8">
        <f t="shared" si="99"/>
        <v>0</v>
      </c>
      <c r="E621" s="8">
        <f>IF(A621&gt;Settings!$B$4,Settings!$B$4,A621)</f>
        <v>0</v>
      </c>
      <c r="F621" s="8">
        <f>10^(Settings!$B$1+Settings!$B$2*E621+Settings!$B$3*E621^2)</f>
        <v>0.12732098798529648</v>
      </c>
      <c r="G621" s="9" t="str">
        <f t="shared" si="91"/>
        <v/>
      </c>
      <c r="H621" s="9" t="str">
        <f t="shared" si="97"/>
        <v/>
      </c>
      <c r="I621" s="9" t="str">
        <f t="shared" si="98"/>
        <v/>
      </c>
      <c r="J621" s="10">
        <f t="shared" si="92"/>
        <v>0</v>
      </c>
      <c r="K621" s="58">
        <f t="shared" si="93"/>
        <v>0</v>
      </c>
      <c r="L621" s="11">
        <f>_xlfn.XLOOKUP(K621,Percentiles!A:A,Percentiles!C:C,-999,0)</f>
        <v>-999</v>
      </c>
      <c r="M621" s="11">
        <f>_xlfn.XLOOKUP(K621,Percentiles!A:A,Percentiles!D:D,999,0)</f>
        <v>999</v>
      </c>
      <c r="N621" s="11">
        <f t="shared" si="94"/>
        <v>0</v>
      </c>
      <c r="O621" s="11">
        <f t="shared" si="95"/>
        <v>0</v>
      </c>
      <c r="P621" s="11">
        <f t="shared" si="96"/>
        <v>0</v>
      </c>
    </row>
    <row r="622" spans="1:16" x14ac:dyDescent="0.25">
      <c r="A622" s="38"/>
      <c r="B622" s="39"/>
      <c r="C622" s="7">
        <f t="shared" si="90"/>
        <v>0</v>
      </c>
      <c r="D622" s="8">
        <f t="shared" si="99"/>
        <v>0</v>
      </c>
      <c r="E622" s="8">
        <f>IF(A622&gt;Settings!$B$4,Settings!$B$4,A622)</f>
        <v>0</v>
      </c>
      <c r="F622" s="8">
        <f>10^(Settings!$B$1+Settings!$B$2*E622+Settings!$B$3*E622^2)</f>
        <v>0.12732098798529648</v>
      </c>
      <c r="G622" s="9" t="str">
        <f t="shared" si="91"/>
        <v/>
      </c>
      <c r="H622" s="9" t="str">
        <f t="shared" si="97"/>
        <v/>
      </c>
      <c r="I622" s="9" t="str">
        <f t="shared" si="98"/>
        <v/>
      </c>
      <c r="J622" s="10">
        <f t="shared" si="92"/>
        <v>0</v>
      </c>
      <c r="K622" s="58">
        <f t="shared" si="93"/>
        <v>0</v>
      </c>
      <c r="L622" s="11">
        <f>_xlfn.XLOOKUP(K622,Percentiles!A:A,Percentiles!C:C,-999,0)</f>
        <v>-999</v>
      </c>
      <c r="M622" s="11">
        <f>_xlfn.XLOOKUP(K622,Percentiles!A:A,Percentiles!D:D,999,0)</f>
        <v>999</v>
      </c>
      <c r="N622" s="11">
        <f t="shared" si="94"/>
        <v>0</v>
      </c>
      <c r="O622" s="11">
        <f t="shared" si="95"/>
        <v>0</v>
      </c>
      <c r="P622" s="11">
        <f t="shared" si="96"/>
        <v>0</v>
      </c>
    </row>
    <row r="623" spans="1:16" x14ac:dyDescent="0.25">
      <c r="A623" s="38"/>
      <c r="B623" s="39"/>
      <c r="C623" s="7">
        <f t="shared" si="90"/>
        <v>0</v>
      </c>
      <c r="D623" s="8">
        <f t="shared" si="99"/>
        <v>0</v>
      </c>
      <c r="E623" s="8">
        <f>IF(A623&gt;Settings!$B$4,Settings!$B$4,A623)</f>
        <v>0</v>
      </c>
      <c r="F623" s="8">
        <f>10^(Settings!$B$1+Settings!$B$2*E623+Settings!$B$3*E623^2)</f>
        <v>0.12732098798529648</v>
      </c>
      <c r="G623" s="9" t="str">
        <f t="shared" si="91"/>
        <v/>
      </c>
      <c r="H623" s="9" t="str">
        <f t="shared" si="97"/>
        <v/>
      </c>
      <c r="I623" s="9" t="str">
        <f t="shared" si="98"/>
        <v/>
      </c>
      <c r="J623" s="10">
        <f t="shared" si="92"/>
        <v>0</v>
      </c>
      <c r="K623" s="58">
        <f t="shared" si="93"/>
        <v>0</v>
      </c>
      <c r="L623" s="11">
        <f>_xlfn.XLOOKUP(K623,Percentiles!A:A,Percentiles!C:C,-999,0)</f>
        <v>-999</v>
      </c>
      <c r="M623" s="11">
        <f>_xlfn.XLOOKUP(K623,Percentiles!A:A,Percentiles!D:D,999,0)</f>
        <v>999</v>
      </c>
      <c r="N623" s="11">
        <f t="shared" si="94"/>
        <v>0</v>
      </c>
      <c r="O623" s="11">
        <f t="shared" si="95"/>
        <v>0</v>
      </c>
      <c r="P623" s="11">
        <f t="shared" si="96"/>
        <v>0</v>
      </c>
    </row>
    <row r="624" spans="1:16" x14ac:dyDescent="0.25">
      <c r="A624" s="38"/>
      <c r="B624" s="39"/>
      <c r="C624" s="7">
        <f t="shared" si="90"/>
        <v>0</v>
      </c>
      <c r="D624" s="8">
        <f t="shared" si="99"/>
        <v>0</v>
      </c>
      <c r="E624" s="8">
        <f>IF(A624&gt;Settings!$B$4,Settings!$B$4,A624)</f>
        <v>0</v>
      </c>
      <c r="F624" s="8">
        <f>10^(Settings!$B$1+Settings!$B$2*E624+Settings!$B$3*E624^2)</f>
        <v>0.12732098798529648</v>
      </c>
      <c r="G624" s="9" t="str">
        <f t="shared" si="91"/>
        <v/>
      </c>
      <c r="H624" s="9" t="str">
        <f t="shared" si="97"/>
        <v/>
      </c>
      <c r="I624" s="9" t="str">
        <f t="shared" si="98"/>
        <v/>
      </c>
      <c r="J624" s="10">
        <f t="shared" si="92"/>
        <v>0</v>
      </c>
      <c r="K624" s="58">
        <f t="shared" si="93"/>
        <v>0</v>
      </c>
      <c r="L624" s="11">
        <f>_xlfn.XLOOKUP(K624,Percentiles!A:A,Percentiles!C:C,-999,0)</f>
        <v>-999</v>
      </c>
      <c r="M624" s="11">
        <f>_xlfn.XLOOKUP(K624,Percentiles!A:A,Percentiles!D:D,999,0)</f>
        <v>999</v>
      </c>
      <c r="N624" s="11">
        <f t="shared" si="94"/>
        <v>0</v>
      </c>
      <c r="O624" s="11">
        <f t="shared" si="95"/>
        <v>0</v>
      </c>
      <c r="P624" s="11">
        <f t="shared" si="96"/>
        <v>0</v>
      </c>
    </row>
    <row r="625" spans="1:16" x14ac:dyDescent="0.25">
      <c r="A625" s="38"/>
      <c r="B625" s="39"/>
      <c r="C625" s="7">
        <f t="shared" si="90"/>
        <v>0</v>
      </c>
      <c r="D625" s="8">
        <f t="shared" si="99"/>
        <v>0</v>
      </c>
      <c r="E625" s="8">
        <f>IF(A625&gt;Settings!$B$4,Settings!$B$4,A625)</f>
        <v>0</v>
      </c>
      <c r="F625" s="8">
        <f>10^(Settings!$B$1+Settings!$B$2*E625+Settings!$B$3*E625^2)</f>
        <v>0.12732098798529648</v>
      </c>
      <c r="G625" s="9" t="str">
        <f t="shared" si="91"/>
        <v/>
      </c>
      <c r="H625" s="9" t="str">
        <f t="shared" si="97"/>
        <v/>
      </c>
      <c r="I625" s="9" t="str">
        <f t="shared" si="98"/>
        <v/>
      </c>
      <c r="J625" s="10">
        <f t="shared" si="92"/>
        <v>0</v>
      </c>
      <c r="K625" s="58">
        <f t="shared" si="93"/>
        <v>0</v>
      </c>
      <c r="L625" s="11">
        <f>_xlfn.XLOOKUP(K625,Percentiles!A:A,Percentiles!C:C,-999,0)</f>
        <v>-999</v>
      </c>
      <c r="M625" s="11">
        <f>_xlfn.XLOOKUP(K625,Percentiles!A:A,Percentiles!D:D,999,0)</f>
        <v>999</v>
      </c>
      <c r="N625" s="11">
        <f t="shared" si="94"/>
        <v>0</v>
      </c>
      <c r="O625" s="11">
        <f t="shared" si="95"/>
        <v>0</v>
      </c>
      <c r="P625" s="11">
        <f t="shared" si="96"/>
        <v>0</v>
      </c>
    </row>
    <row r="626" spans="1:16" x14ac:dyDescent="0.25">
      <c r="A626" s="38"/>
      <c r="B626" s="39"/>
      <c r="C626" s="7">
        <f t="shared" si="90"/>
        <v>0</v>
      </c>
      <c r="D626" s="8">
        <f t="shared" si="99"/>
        <v>0</v>
      </c>
      <c r="E626" s="8">
        <f>IF(A626&gt;Settings!$B$4,Settings!$B$4,A626)</f>
        <v>0</v>
      </c>
      <c r="F626" s="8">
        <f>10^(Settings!$B$1+Settings!$B$2*E626+Settings!$B$3*E626^2)</f>
        <v>0.12732098798529648</v>
      </c>
      <c r="G626" s="9" t="str">
        <f t="shared" si="91"/>
        <v/>
      </c>
      <c r="H626" s="9" t="str">
        <f t="shared" si="97"/>
        <v/>
      </c>
      <c r="I626" s="9" t="str">
        <f t="shared" si="98"/>
        <v/>
      </c>
      <c r="J626" s="10">
        <f t="shared" si="92"/>
        <v>0</v>
      </c>
      <c r="K626" s="58">
        <f t="shared" si="93"/>
        <v>0</v>
      </c>
      <c r="L626" s="11">
        <f>_xlfn.XLOOKUP(K626,Percentiles!A:A,Percentiles!C:C,-999,0)</f>
        <v>-999</v>
      </c>
      <c r="M626" s="11">
        <f>_xlfn.XLOOKUP(K626,Percentiles!A:A,Percentiles!D:D,999,0)</f>
        <v>999</v>
      </c>
      <c r="N626" s="11">
        <f t="shared" si="94"/>
        <v>0</v>
      </c>
      <c r="O626" s="11">
        <f t="shared" si="95"/>
        <v>0</v>
      </c>
      <c r="P626" s="11">
        <f t="shared" si="96"/>
        <v>0</v>
      </c>
    </row>
    <row r="627" spans="1:16" x14ac:dyDescent="0.25">
      <c r="A627" s="38"/>
      <c r="B627" s="39"/>
      <c r="C627" s="7">
        <f t="shared" si="90"/>
        <v>0</v>
      </c>
      <c r="D627" s="8">
        <f t="shared" si="99"/>
        <v>0</v>
      </c>
      <c r="E627" s="8">
        <f>IF(A627&gt;Settings!$B$4,Settings!$B$4,A627)</f>
        <v>0</v>
      </c>
      <c r="F627" s="8">
        <f>10^(Settings!$B$1+Settings!$B$2*E627+Settings!$B$3*E627^2)</f>
        <v>0.12732098798529648</v>
      </c>
      <c r="G627" s="9" t="str">
        <f t="shared" si="91"/>
        <v/>
      </c>
      <c r="H627" s="9" t="str">
        <f t="shared" si="97"/>
        <v/>
      </c>
      <c r="I627" s="9" t="str">
        <f t="shared" si="98"/>
        <v/>
      </c>
      <c r="J627" s="10">
        <f t="shared" si="92"/>
        <v>0</v>
      </c>
      <c r="K627" s="58">
        <f t="shared" si="93"/>
        <v>0</v>
      </c>
      <c r="L627" s="11">
        <f>_xlfn.XLOOKUP(K627,Percentiles!A:A,Percentiles!C:C,-999,0)</f>
        <v>-999</v>
      </c>
      <c r="M627" s="11">
        <f>_xlfn.XLOOKUP(K627,Percentiles!A:A,Percentiles!D:D,999,0)</f>
        <v>999</v>
      </c>
      <c r="N627" s="11">
        <f t="shared" si="94"/>
        <v>0</v>
      </c>
      <c r="O627" s="11">
        <f t="shared" si="95"/>
        <v>0</v>
      </c>
      <c r="P627" s="11">
        <f t="shared" si="96"/>
        <v>0</v>
      </c>
    </row>
    <row r="628" spans="1:16" x14ac:dyDescent="0.25">
      <c r="A628" s="38"/>
      <c r="B628" s="39"/>
      <c r="C628" s="7">
        <f t="shared" si="90"/>
        <v>0</v>
      </c>
      <c r="D628" s="8">
        <f t="shared" si="99"/>
        <v>0</v>
      </c>
      <c r="E628" s="8">
        <f>IF(A628&gt;Settings!$B$4,Settings!$B$4,A628)</f>
        <v>0</v>
      </c>
      <c r="F628" s="8">
        <f>10^(Settings!$B$1+Settings!$B$2*E628+Settings!$B$3*E628^2)</f>
        <v>0.12732098798529648</v>
      </c>
      <c r="G628" s="9" t="str">
        <f t="shared" si="91"/>
        <v/>
      </c>
      <c r="H628" s="9" t="str">
        <f t="shared" si="97"/>
        <v/>
      </c>
      <c r="I628" s="9" t="str">
        <f t="shared" si="98"/>
        <v/>
      </c>
      <c r="J628" s="10">
        <f t="shared" si="92"/>
        <v>0</v>
      </c>
      <c r="K628" s="58">
        <f t="shared" si="93"/>
        <v>0</v>
      </c>
      <c r="L628" s="11">
        <f>_xlfn.XLOOKUP(K628,Percentiles!A:A,Percentiles!C:C,-999,0)</f>
        <v>-999</v>
      </c>
      <c r="M628" s="11">
        <f>_xlfn.XLOOKUP(K628,Percentiles!A:A,Percentiles!D:D,999,0)</f>
        <v>999</v>
      </c>
      <c r="N628" s="11">
        <f t="shared" si="94"/>
        <v>0</v>
      </c>
      <c r="O628" s="11">
        <f t="shared" si="95"/>
        <v>0</v>
      </c>
      <c r="P628" s="11">
        <f t="shared" si="96"/>
        <v>0</v>
      </c>
    </row>
    <row r="629" spans="1:16" x14ac:dyDescent="0.25">
      <c r="A629" s="38"/>
      <c r="B629" s="39"/>
      <c r="C629" s="7">
        <f t="shared" si="90"/>
        <v>0</v>
      </c>
      <c r="D629" s="8">
        <f t="shared" si="99"/>
        <v>0</v>
      </c>
      <c r="E629" s="8">
        <f>IF(A629&gt;Settings!$B$4,Settings!$B$4,A629)</f>
        <v>0</v>
      </c>
      <c r="F629" s="8">
        <f>10^(Settings!$B$1+Settings!$B$2*E629+Settings!$B$3*E629^2)</f>
        <v>0.12732098798529648</v>
      </c>
      <c r="G629" s="9" t="str">
        <f t="shared" si="91"/>
        <v/>
      </c>
      <c r="H629" s="9" t="str">
        <f t="shared" si="97"/>
        <v/>
      </c>
      <c r="I629" s="9" t="str">
        <f t="shared" si="98"/>
        <v/>
      </c>
      <c r="J629" s="10">
        <f t="shared" si="92"/>
        <v>0</v>
      </c>
      <c r="K629" s="58">
        <f t="shared" si="93"/>
        <v>0</v>
      </c>
      <c r="L629" s="11">
        <f>_xlfn.XLOOKUP(K629,Percentiles!A:A,Percentiles!C:C,-999,0)</f>
        <v>-999</v>
      </c>
      <c r="M629" s="11">
        <f>_xlfn.XLOOKUP(K629,Percentiles!A:A,Percentiles!D:D,999,0)</f>
        <v>999</v>
      </c>
      <c r="N629" s="11">
        <f t="shared" si="94"/>
        <v>0</v>
      </c>
      <c r="O629" s="11">
        <f t="shared" si="95"/>
        <v>0</v>
      </c>
      <c r="P629" s="11">
        <f t="shared" si="96"/>
        <v>0</v>
      </c>
    </row>
    <row r="630" spans="1:16" x14ac:dyDescent="0.25">
      <c r="A630" s="38"/>
      <c r="B630" s="39"/>
      <c r="C630" s="7">
        <f t="shared" si="90"/>
        <v>0</v>
      </c>
      <c r="D630" s="8">
        <f t="shared" si="99"/>
        <v>0</v>
      </c>
      <c r="E630" s="8">
        <f>IF(A630&gt;Settings!$B$4,Settings!$B$4,A630)</f>
        <v>0</v>
      </c>
      <c r="F630" s="8">
        <f>10^(Settings!$B$1+Settings!$B$2*E630+Settings!$B$3*E630^2)</f>
        <v>0.12732098798529648</v>
      </c>
      <c r="G630" s="9" t="str">
        <f t="shared" si="91"/>
        <v/>
      </c>
      <c r="H630" s="9" t="str">
        <f t="shared" si="97"/>
        <v/>
      </c>
      <c r="I630" s="9" t="str">
        <f t="shared" si="98"/>
        <v/>
      </c>
      <c r="J630" s="10">
        <f t="shared" si="92"/>
        <v>0</v>
      </c>
      <c r="K630" s="58">
        <f t="shared" si="93"/>
        <v>0</v>
      </c>
      <c r="L630" s="11">
        <f>_xlfn.XLOOKUP(K630,Percentiles!A:A,Percentiles!C:C,-999,0)</f>
        <v>-999</v>
      </c>
      <c r="M630" s="11">
        <f>_xlfn.XLOOKUP(K630,Percentiles!A:A,Percentiles!D:D,999,0)</f>
        <v>999</v>
      </c>
      <c r="N630" s="11">
        <f t="shared" si="94"/>
        <v>0</v>
      </c>
      <c r="O630" s="11">
        <f t="shared" si="95"/>
        <v>0</v>
      </c>
      <c r="P630" s="11">
        <f t="shared" si="96"/>
        <v>0</v>
      </c>
    </row>
    <row r="631" spans="1:16" x14ac:dyDescent="0.25">
      <c r="A631" s="38"/>
      <c r="B631" s="39"/>
      <c r="C631" s="7">
        <f t="shared" si="90"/>
        <v>0</v>
      </c>
      <c r="D631" s="8">
        <f t="shared" si="99"/>
        <v>0</v>
      </c>
      <c r="E631" s="8">
        <f>IF(A631&gt;Settings!$B$4,Settings!$B$4,A631)</f>
        <v>0</v>
      </c>
      <c r="F631" s="8">
        <f>10^(Settings!$B$1+Settings!$B$2*E631+Settings!$B$3*E631^2)</f>
        <v>0.12732098798529648</v>
      </c>
      <c r="G631" s="9" t="str">
        <f t="shared" si="91"/>
        <v/>
      </c>
      <c r="H631" s="9" t="str">
        <f t="shared" si="97"/>
        <v/>
      </c>
      <c r="I631" s="9" t="str">
        <f t="shared" si="98"/>
        <v/>
      </c>
      <c r="J631" s="10">
        <f t="shared" si="92"/>
        <v>0</v>
      </c>
      <c r="K631" s="58">
        <f t="shared" si="93"/>
        <v>0</v>
      </c>
      <c r="L631" s="11">
        <f>_xlfn.XLOOKUP(K631,Percentiles!A:A,Percentiles!C:C,-999,0)</f>
        <v>-999</v>
      </c>
      <c r="M631" s="11">
        <f>_xlfn.XLOOKUP(K631,Percentiles!A:A,Percentiles!D:D,999,0)</f>
        <v>999</v>
      </c>
      <c r="N631" s="11">
        <f t="shared" si="94"/>
        <v>0</v>
      </c>
      <c r="O631" s="11">
        <f t="shared" si="95"/>
        <v>0</v>
      </c>
      <c r="P631" s="11">
        <f t="shared" si="96"/>
        <v>0</v>
      </c>
    </row>
    <row r="632" spans="1:16" x14ac:dyDescent="0.25">
      <c r="A632" s="38"/>
      <c r="B632" s="39"/>
      <c r="C632" s="7">
        <f t="shared" si="90"/>
        <v>0</v>
      </c>
      <c r="D632" s="8">
        <f t="shared" si="99"/>
        <v>0</v>
      </c>
      <c r="E632" s="8">
        <f>IF(A632&gt;Settings!$B$4,Settings!$B$4,A632)</f>
        <v>0</v>
      </c>
      <c r="F632" s="8">
        <f>10^(Settings!$B$1+Settings!$B$2*E632+Settings!$B$3*E632^2)</f>
        <v>0.12732098798529648</v>
      </c>
      <c r="G632" s="9" t="str">
        <f t="shared" si="91"/>
        <v/>
      </c>
      <c r="H632" s="9" t="str">
        <f t="shared" si="97"/>
        <v/>
      </c>
      <c r="I632" s="9" t="str">
        <f t="shared" si="98"/>
        <v/>
      </c>
      <c r="J632" s="10">
        <f t="shared" si="92"/>
        <v>0</v>
      </c>
      <c r="K632" s="58">
        <f t="shared" si="93"/>
        <v>0</v>
      </c>
      <c r="L632" s="11">
        <f>_xlfn.XLOOKUP(K632,Percentiles!A:A,Percentiles!C:C,-999,0)</f>
        <v>-999</v>
      </c>
      <c r="M632" s="11">
        <f>_xlfn.XLOOKUP(K632,Percentiles!A:A,Percentiles!D:D,999,0)</f>
        <v>999</v>
      </c>
      <c r="N632" s="11">
        <f t="shared" si="94"/>
        <v>0</v>
      </c>
      <c r="O632" s="11">
        <f t="shared" si="95"/>
        <v>0</v>
      </c>
      <c r="P632" s="11">
        <f t="shared" si="96"/>
        <v>0</v>
      </c>
    </row>
    <row r="633" spans="1:16" x14ac:dyDescent="0.25">
      <c r="A633" s="38"/>
      <c r="B633" s="39"/>
      <c r="C633" s="7">
        <f t="shared" si="90"/>
        <v>0</v>
      </c>
      <c r="D633" s="8">
        <f t="shared" si="99"/>
        <v>0</v>
      </c>
      <c r="E633" s="8">
        <f>IF(A633&gt;Settings!$B$4,Settings!$B$4,A633)</f>
        <v>0</v>
      </c>
      <c r="F633" s="8">
        <f>10^(Settings!$B$1+Settings!$B$2*E633+Settings!$B$3*E633^2)</f>
        <v>0.12732098798529648</v>
      </c>
      <c r="G633" s="9" t="str">
        <f t="shared" si="91"/>
        <v/>
      </c>
      <c r="H633" s="9" t="str">
        <f t="shared" si="97"/>
        <v/>
      </c>
      <c r="I633" s="9" t="str">
        <f t="shared" si="98"/>
        <v/>
      </c>
      <c r="J633" s="10">
        <f t="shared" si="92"/>
        <v>0</v>
      </c>
      <c r="K633" s="58">
        <f t="shared" si="93"/>
        <v>0</v>
      </c>
      <c r="L633" s="11">
        <f>_xlfn.XLOOKUP(K633,Percentiles!A:A,Percentiles!C:C,-999,0)</f>
        <v>-999</v>
      </c>
      <c r="M633" s="11">
        <f>_xlfn.XLOOKUP(K633,Percentiles!A:A,Percentiles!D:D,999,0)</f>
        <v>999</v>
      </c>
      <c r="N633" s="11">
        <f t="shared" si="94"/>
        <v>0</v>
      </c>
      <c r="O633" s="11">
        <f t="shared" si="95"/>
        <v>0</v>
      </c>
      <c r="P633" s="11">
        <f t="shared" si="96"/>
        <v>0</v>
      </c>
    </row>
    <row r="634" spans="1:16" x14ac:dyDescent="0.25">
      <c r="A634" s="38"/>
      <c r="B634" s="39"/>
      <c r="C634" s="7">
        <f t="shared" si="90"/>
        <v>0</v>
      </c>
      <c r="D634" s="8">
        <f t="shared" si="99"/>
        <v>0</v>
      </c>
      <c r="E634" s="8">
        <f>IF(A634&gt;Settings!$B$4,Settings!$B$4,A634)</f>
        <v>0</v>
      </c>
      <c r="F634" s="8">
        <f>10^(Settings!$B$1+Settings!$B$2*E634+Settings!$B$3*E634^2)</f>
        <v>0.12732098798529648</v>
      </c>
      <c r="G634" s="9" t="str">
        <f t="shared" si="91"/>
        <v/>
      </c>
      <c r="H634" s="9" t="str">
        <f t="shared" si="97"/>
        <v/>
      </c>
      <c r="I634" s="9" t="str">
        <f t="shared" si="98"/>
        <v/>
      </c>
      <c r="J634" s="10">
        <f t="shared" si="92"/>
        <v>0</v>
      </c>
      <c r="K634" s="58">
        <f t="shared" si="93"/>
        <v>0</v>
      </c>
      <c r="L634" s="11">
        <f>_xlfn.XLOOKUP(K634,Percentiles!A:A,Percentiles!C:C,-999,0)</f>
        <v>-999</v>
      </c>
      <c r="M634" s="11">
        <f>_xlfn.XLOOKUP(K634,Percentiles!A:A,Percentiles!D:D,999,0)</f>
        <v>999</v>
      </c>
      <c r="N634" s="11">
        <f t="shared" si="94"/>
        <v>0</v>
      </c>
      <c r="O634" s="11">
        <f t="shared" si="95"/>
        <v>0</v>
      </c>
      <c r="P634" s="11">
        <f t="shared" si="96"/>
        <v>0</v>
      </c>
    </row>
    <row r="635" spans="1:16" x14ac:dyDescent="0.25">
      <c r="A635" s="38"/>
      <c r="B635" s="39"/>
      <c r="C635" s="7">
        <f t="shared" si="90"/>
        <v>0</v>
      </c>
      <c r="D635" s="8">
        <f t="shared" si="99"/>
        <v>0</v>
      </c>
      <c r="E635" s="8">
        <f>IF(A635&gt;Settings!$B$4,Settings!$B$4,A635)</f>
        <v>0</v>
      </c>
      <c r="F635" s="8">
        <f>10^(Settings!$B$1+Settings!$B$2*E635+Settings!$B$3*E635^2)</f>
        <v>0.12732098798529648</v>
      </c>
      <c r="G635" s="9" t="str">
        <f t="shared" si="91"/>
        <v/>
      </c>
      <c r="H635" s="9" t="str">
        <f t="shared" si="97"/>
        <v/>
      </c>
      <c r="I635" s="9" t="str">
        <f t="shared" si="98"/>
        <v/>
      </c>
      <c r="J635" s="10">
        <f t="shared" si="92"/>
        <v>0</v>
      </c>
      <c r="K635" s="58">
        <f t="shared" si="93"/>
        <v>0</v>
      </c>
      <c r="L635" s="11">
        <f>_xlfn.XLOOKUP(K635,Percentiles!A:A,Percentiles!C:C,-999,0)</f>
        <v>-999</v>
      </c>
      <c r="M635" s="11">
        <f>_xlfn.XLOOKUP(K635,Percentiles!A:A,Percentiles!D:D,999,0)</f>
        <v>999</v>
      </c>
      <c r="N635" s="11">
        <f t="shared" si="94"/>
        <v>0</v>
      </c>
      <c r="O635" s="11">
        <f t="shared" si="95"/>
        <v>0</v>
      </c>
      <c r="P635" s="11">
        <f t="shared" si="96"/>
        <v>0</v>
      </c>
    </row>
    <row r="636" spans="1:16" x14ac:dyDescent="0.25">
      <c r="A636" s="38"/>
      <c r="B636" s="39"/>
      <c r="C636" s="7">
        <f t="shared" si="90"/>
        <v>0</v>
      </c>
      <c r="D636" s="8">
        <f t="shared" si="99"/>
        <v>0</v>
      </c>
      <c r="E636" s="8">
        <f>IF(A636&gt;Settings!$B$4,Settings!$B$4,A636)</f>
        <v>0</v>
      </c>
      <c r="F636" s="8">
        <f>10^(Settings!$B$1+Settings!$B$2*E636+Settings!$B$3*E636^2)</f>
        <v>0.12732098798529648</v>
      </c>
      <c r="G636" s="9" t="str">
        <f t="shared" si="91"/>
        <v/>
      </c>
      <c r="H636" s="9" t="str">
        <f t="shared" si="97"/>
        <v/>
      </c>
      <c r="I636" s="9" t="str">
        <f t="shared" si="98"/>
        <v/>
      </c>
      <c r="J636" s="10">
        <f t="shared" si="92"/>
        <v>0</v>
      </c>
      <c r="K636" s="58">
        <f t="shared" si="93"/>
        <v>0</v>
      </c>
      <c r="L636" s="11">
        <f>_xlfn.XLOOKUP(K636,Percentiles!A:A,Percentiles!C:C,-999,0)</f>
        <v>-999</v>
      </c>
      <c r="M636" s="11">
        <f>_xlfn.XLOOKUP(K636,Percentiles!A:A,Percentiles!D:D,999,0)</f>
        <v>999</v>
      </c>
      <c r="N636" s="11">
        <f t="shared" si="94"/>
        <v>0</v>
      </c>
      <c r="O636" s="11">
        <f t="shared" si="95"/>
        <v>0</v>
      </c>
      <c r="P636" s="11">
        <f t="shared" si="96"/>
        <v>0</v>
      </c>
    </row>
    <row r="637" spans="1:16" x14ac:dyDescent="0.25">
      <c r="A637" s="38"/>
      <c r="B637" s="39"/>
      <c r="C637" s="7">
        <f t="shared" si="90"/>
        <v>0</v>
      </c>
      <c r="D637" s="8">
        <f t="shared" si="99"/>
        <v>0</v>
      </c>
      <c r="E637" s="8">
        <f>IF(A637&gt;Settings!$B$4,Settings!$B$4,A637)</f>
        <v>0</v>
      </c>
      <c r="F637" s="8">
        <f>10^(Settings!$B$1+Settings!$B$2*E637+Settings!$B$3*E637^2)</f>
        <v>0.12732098798529648</v>
      </c>
      <c r="G637" s="9" t="str">
        <f t="shared" si="91"/>
        <v/>
      </c>
      <c r="H637" s="9" t="str">
        <f t="shared" si="97"/>
        <v/>
      </c>
      <c r="I637" s="9" t="str">
        <f t="shared" si="98"/>
        <v/>
      </c>
      <c r="J637" s="10">
        <f t="shared" si="92"/>
        <v>0</v>
      </c>
      <c r="K637" s="58">
        <f t="shared" si="93"/>
        <v>0</v>
      </c>
      <c r="L637" s="11">
        <f>_xlfn.XLOOKUP(K637,Percentiles!A:A,Percentiles!C:C,-999,0)</f>
        <v>-999</v>
      </c>
      <c r="M637" s="11">
        <f>_xlfn.XLOOKUP(K637,Percentiles!A:A,Percentiles!D:D,999,0)</f>
        <v>999</v>
      </c>
      <c r="N637" s="11">
        <f t="shared" si="94"/>
        <v>0</v>
      </c>
      <c r="O637" s="11">
        <f t="shared" si="95"/>
        <v>0</v>
      </c>
      <c r="P637" s="11">
        <f t="shared" si="96"/>
        <v>0</v>
      </c>
    </row>
    <row r="638" spans="1:16" x14ac:dyDescent="0.25">
      <c r="A638" s="38"/>
      <c r="B638" s="39"/>
      <c r="C638" s="7">
        <f t="shared" si="90"/>
        <v>0</v>
      </c>
      <c r="D638" s="8">
        <f t="shared" si="99"/>
        <v>0</v>
      </c>
      <c r="E638" s="8">
        <f>IF(A638&gt;Settings!$B$4,Settings!$B$4,A638)</f>
        <v>0</v>
      </c>
      <c r="F638" s="8">
        <f>10^(Settings!$B$1+Settings!$B$2*E638+Settings!$B$3*E638^2)</f>
        <v>0.12732098798529648</v>
      </c>
      <c r="G638" s="9" t="str">
        <f t="shared" si="91"/>
        <v/>
      </c>
      <c r="H638" s="9" t="str">
        <f t="shared" si="97"/>
        <v/>
      </c>
      <c r="I638" s="9" t="str">
        <f t="shared" si="98"/>
        <v/>
      </c>
      <c r="J638" s="10">
        <f t="shared" si="92"/>
        <v>0</v>
      </c>
      <c r="K638" s="58">
        <f t="shared" si="93"/>
        <v>0</v>
      </c>
      <c r="L638" s="11">
        <f>_xlfn.XLOOKUP(K638,Percentiles!A:A,Percentiles!C:C,-999,0)</f>
        <v>-999</v>
      </c>
      <c r="M638" s="11">
        <f>_xlfn.XLOOKUP(K638,Percentiles!A:A,Percentiles!D:D,999,0)</f>
        <v>999</v>
      </c>
      <c r="N638" s="11">
        <f t="shared" si="94"/>
        <v>0</v>
      </c>
      <c r="O638" s="11">
        <f t="shared" si="95"/>
        <v>0</v>
      </c>
      <c r="P638" s="11">
        <f t="shared" si="96"/>
        <v>0</v>
      </c>
    </row>
    <row r="639" spans="1:16" x14ac:dyDescent="0.25">
      <c r="A639" s="38"/>
      <c r="B639" s="39"/>
      <c r="C639" s="7">
        <f t="shared" si="90"/>
        <v>0</v>
      </c>
      <c r="D639" s="8">
        <f t="shared" si="99"/>
        <v>0</v>
      </c>
      <c r="E639" s="8">
        <f>IF(A639&gt;Settings!$B$4,Settings!$B$4,A639)</f>
        <v>0</v>
      </c>
      <c r="F639" s="8">
        <f>10^(Settings!$B$1+Settings!$B$2*E639+Settings!$B$3*E639^2)</f>
        <v>0.12732098798529648</v>
      </c>
      <c r="G639" s="9" t="str">
        <f t="shared" si="91"/>
        <v/>
      </c>
      <c r="H639" s="9" t="str">
        <f t="shared" si="97"/>
        <v/>
      </c>
      <c r="I639" s="9" t="str">
        <f t="shared" si="98"/>
        <v/>
      </c>
      <c r="J639" s="10">
        <f t="shared" si="92"/>
        <v>0</v>
      </c>
      <c r="K639" s="58">
        <f t="shared" si="93"/>
        <v>0</v>
      </c>
      <c r="L639" s="11">
        <f>_xlfn.XLOOKUP(K639,Percentiles!A:A,Percentiles!C:C,-999,0)</f>
        <v>-999</v>
      </c>
      <c r="M639" s="11">
        <f>_xlfn.XLOOKUP(K639,Percentiles!A:A,Percentiles!D:D,999,0)</f>
        <v>999</v>
      </c>
      <c r="N639" s="11">
        <f t="shared" si="94"/>
        <v>0</v>
      </c>
      <c r="O639" s="11">
        <f t="shared" si="95"/>
        <v>0</v>
      </c>
      <c r="P639" s="11">
        <f t="shared" si="96"/>
        <v>0</v>
      </c>
    </row>
    <row r="640" spans="1:16" x14ac:dyDescent="0.25">
      <c r="A640" s="38"/>
      <c r="B640" s="39"/>
      <c r="C640" s="7">
        <f t="shared" si="90"/>
        <v>0</v>
      </c>
      <c r="D640" s="8">
        <f t="shared" si="99"/>
        <v>0</v>
      </c>
      <c r="E640" s="8">
        <f>IF(A640&gt;Settings!$B$4,Settings!$B$4,A640)</f>
        <v>0</v>
      </c>
      <c r="F640" s="8">
        <f>10^(Settings!$B$1+Settings!$B$2*E640+Settings!$B$3*E640^2)</f>
        <v>0.12732098798529648</v>
      </c>
      <c r="G640" s="9" t="str">
        <f t="shared" si="91"/>
        <v/>
      </c>
      <c r="H640" s="9" t="str">
        <f t="shared" si="97"/>
        <v/>
      </c>
      <c r="I640" s="9" t="str">
        <f t="shared" si="98"/>
        <v/>
      </c>
      <c r="J640" s="10">
        <f t="shared" si="92"/>
        <v>0</v>
      </c>
      <c r="K640" s="58">
        <f t="shared" si="93"/>
        <v>0</v>
      </c>
      <c r="L640" s="11">
        <f>_xlfn.XLOOKUP(K640,Percentiles!A:A,Percentiles!C:C,-999,0)</f>
        <v>-999</v>
      </c>
      <c r="M640" s="11">
        <f>_xlfn.XLOOKUP(K640,Percentiles!A:A,Percentiles!D:D,999,0)</f>
        <v>999</v>
      </c>
      <c r="N640" s="11">
        <f t="shared" si="94"/>
        <v>0</v>
      </c>
      <c r="O640" s="11">
        <f t="shared" si="95"/>
        <v>0</v>
      </c>
      <c r="P640" s="11">
        <f t="shared" si="96"/>
        <v>0</v>
      </c>
    </row>
    <row r="641" spans="1:16" x14ac:dyDescent="0.25">
      <c r="A641" s="38"/>
      <c r="B641" s="39"/>
      <c r="C641" s="7">
        <f t="shared" si="90"/>
        <v>0</v>
      </c>
      <c r="D641" s="8">
        <f t="shared" si="99"/>
        <v>0</v>
      </c>
      <c r="E641" s="8">
        <f>IF(A641&gt;Settings!$B$4,Settings!$B$4,A641)</f>
        <v>0</v>
      </c>
      <c r="F641" s="8">
        <f>10^(Settings!$B$1+Settings!$B$2*E641+Settings!$B$3*E641^2)</f>
        <v>0.12732098798529648</v>
      </c>
      <c r="G641" s="9" t="str">
        <f t="shared" si="91"/>
        <v/>
      </c>
      <c r="H641" s="9" t="str">
        <f t="shared" si="97"/>
        <v/>
      </c>
      <c r="I641" s="9" t="str">
        <f t="shared" si="98"/>
        <v/>
      </c>
      <c r="J641" s="10">
        <f t="shared" si="92"/>
        <v>0</v>
      </c>
      <c r="K641" s="58">
        <f t="shared" si="93"/>
        <v>0</v>
      </c>
      <c r="L641" s="11">
        <f>_xlfn.XLOOKUP(K641,Percentiles!A:A,Percentiles!C:C,-999,0)</f>
        <v>-999</v>
      </c>
      <c r="M641" s="11">
        <f>_xlfn.XLOOKUP(K641,Percentiles!A:A,Percentiles!D:D,999,0)</f>
        <v>999</v>
      </c>
      <c r="N641" s="11">
        <f t="shared" si="94"/>
        <v>0</v>
      </c>
      <c r="O641" s="11">
        <f t="shared" si="95"/>
        <v>0</v>
      </c>
      <c r="P641" s="11">
        <f t="shared" si="96"/>
        <v>0</v>
      </c>
    </row>
    <row r="642" spans="1:16" x14ac:dyDescent="0.25">
      <c r="A642" s="38"/>
      <c r="B642" s="39"/>
      <c r="C642" s="7">
        <f t="shared" ref="C642:C705" si="100">IF(B642&gt;4,1,0)</f>
        <v>0</v>
      </c>
      <c r="D642" s="8">
        <f t="shared" si="99"/>
        <v>0</v>
      </c>
      <c r="E642" s="8">
        <f>IF(A642&gt;Settings!$B$4,Settings!$B$4,A642)</f>
        <v>0</v>
      </c>
      <c r="F642" s="8">
        <f>10^(Settings!$B$1+Settings!$B$2*E642+Settings!$B$3*E642^2)</f>
        <v>0.12732098798529648</v>
      </c>
      <c r="G642" s="9" t="str">
        <f t="shared" ref="G642:G705" si="101">IF(D642=1,B642-F642,"")</f>
        <v/>
      </c>
      <c r="H642" s="9" t="str">
        <f t="shared" si="97"/>
        <v/>
      </c>
      <c r="I642" s="9" t="str">
        <f t="shared" si="98"/>
        <v/>
      </c>
      <c r="J642" s="10">
        <f t="shared" ref="J642:J705" si="102">IF(B642&gt;4,4,B642)</f>
        <v>0</v>
      </c>
      <c r="K642" s="58">
        <f t="shared" ref="K642:K705" si="103">ROUND(A642,1)</f>
        <v>0</v>
      </c>
      <c r="L642" s="11">
        <f>_xlfn.XLOOKUP(K642,Percentiles!A:A,Percentiles!C:C,-999,0)</f>
        <v>-999</v>
      </c>
      <c r="M642" s="11">
        <f>_xlfn.XLOOKUP(K642,Percentiles!A:A,Percentiles!D:D,999,0)</f>
        <v>999</v>
      </c>
      <c r="N642" s="11">
        <f t="shared" ref="N642:N705" si="104">IF(B642&lt;L642,1,0)</f>
        <v>0</v>
      </c>
      <c r="O642" s="11">
        <f t="shared" ref="O642:O705" si="105">IF(B642&gt;M642,1,0)</f>
        <v>0</v>
      </c>
      <c r="P642" s="11">
        <f t="shared" ref="P642:P705" si="106">IF(AND(B642&gt;=L642,B642&lt;=M642,L642&gt;0,M642&lt;900),1,0)</f>
        <v>0</v>
      </c>
    </row>
    <row r="643" spans="1:16" x14ac:dyDescent="0.25">
      <c r="A643" s="38"/>
      <c r="B643" s="39"/>
      <c r="C643" s="7">
        <f t="shared" si="100"/>
        <v>0</v>
      </c>
      <c r="D643" s="8">
        <f t="shared" si="99"/>
        <v>0</v>
      </c>
      <c r="E643" s="8">
        <f>IF(A643&gt;Settings!$B$4,Settings!$B$4,A643)</f>
        <v>0</v>
      </c>
      <c r="F643" s="8">
        <f>10^(Settings!$B$1+Settings!$B$2*E643+Settings!$B$3*E643^2)</f>
        <v>0.12732098798529648</v>
      </c>
      <c r="G643" s="9" t="str">
        <f t="shared" si="101"/>
        <v/>
      </c>
      <c r="H643" s="9" t="str">
        <f t="shared" ref="H643:H706" si="107">IF(D643=1,LOG10(B643/F643),"")</f>
        <v/>
      </c>
      <c r="I643" s="9" t="str">
        <f t="shared" ref="I643:I706" si="108">IF(D643=1,ABS(H643-MEDIAN(H:H)),"")</f>
        <v/>
      </c>
      <c r="J643" s="10">
        <f t="shared" si="102"/>
        <v>0</v>
      </c>
      <c r="K643" s="58">
        <f t="shared" si="103"/>
        <v>0</v>
      </c>
      <c r="L643" s="11">
        <f>_xlfn.XLOOKUP(K643,Percentiles!A:A,Percentiles!C:C,-999,0)</f>
        <v>-999</v>
      </c>
      <c r="M643" s="11">
        <f>_xlfn.XLOOKUP(K643,Percentiles!A:A,Percentiles!D:D,999,0)</f>
        <v>999</v>
      </c>
      <c r="N643" s="11">
        <f t="shared" si="104"/>
        <v>0</v>
      </c>
      <c r="O643" s="11">
        <f t="shared" si="105"/>
        <v>0</v>
      </c>
      <c r="P643" s="11">
        <f t="shared" si="106"/>
        <v>0</v>
      </c>
    </row>
    <row r="644" spans="1:16" x14ac:dyDescent="0.25">
      <c r="A644" s="38"/>
      <c r="B644" s="39"/>
      <c r="C644" s="7">
        <f t="shared" si="100"/>
        <v>0</v>
      </c>
      <c r="D644" s="8">
        <f t="shared" si="99"/>
        <v>0</v>
      </c>
      <c r="E644" s="8">
        <f>IF(A644&gt;Settings!$B$4,Settings!$B$4,A644)</f>
        <v>0</v>
      </c>
      <c r="F644" s="8">
        <f>10^(Settings!$B$1+Settings!$B$2*E644+Settings!$B$3*E644^2)</f>
        <v>0.12732098798529648</v>
      </c>
      <c r="G644" s="9" t="str">
        <f t="shared" si="101"/>
        <v/>
      </c>
      <c r="H644" s="9" t="str">
        <f t="shared" si="107"/>
        <v/>
      </c>
      <c r="I644" s="9" t="str">
        <f t="shared" si="108"/>
        <v/>
      </c>
      <c r="J644" s="10">
        <f t="shared" si="102"/>
        <v>0</v>
      </c>
      <c r="K644" s="58">
        <f t="shared" si="103"/>
        <v>0</v>
      </c>
      <c r="L644" s="11">
        <f>_xlfn.XLOOKUP(K644,Percentiles!A:A,Percentiles!C:C,-999,0)</f>
        <v>-999</v>
      </c>
      <c r="M644" s="11">
        <f>_xlfn.XLOOKUP(K644,Percentiles!A:A,Percentiles!D:D,999,0)</f>
        <v>999</v>
      </c>
      <c r="N644" s="11">
        <f t="shared" si="104"/>
        <v>0</v>
      </c>
      <c r="O644" s="11">
        <f t="shared" si="105"/>
        <v>0</v>
      </c>
      <c r="P644" s="11">
        <f t="shared" si="106"/>
        <v>0</v>
      </c>
    </row>
    <row r="645" spans="1:16" x14ac:dyDescent="0.25">
      <c r="A645" s="38"/>
      <c r="B645" s="39"/>
      <c r="C645" s="7">
        <f t="shared" si="100"/>
        <v>0</v>
      </c>
      <c r="D645" s="8">
        <f t="shared" ref="D645:D708" si="109">IF(A645&gt;45,1,0)*IF(A645&lt;=85,1,0)</f>
        <v>0</v>
      </c>
      <c r="E645" s="8">
        <f>IF(A645&gt;Settings!$B$4,Settings!$B$4,A645)</f>
        <v>0</v>
      </c>
      <c r="F645" s="8">
        <f>10^(Settings!$B$1+Settings!$B$2*E645+Settings!$B$3*E645^2)</f>
        <v>0.12732098798529648</v>
      </c>
      <c r="G645" s="9" t="str">
        <f t="shared" si="101"/>
        <v/>
      </c>
      <c r="H645" s="9" t="str">
        <f t="shared" si="107"/>
        <v/>
      </c>
      <c r="I645" s="9" t="str">
        <f t="shared" si="108"/>
        <v/>
      </c>
      <c r="J645" s="10">
        <f t="shared" si="102"/>
        <v>0</v>
      </c>
      <c r="K645" s="58">
        <f t="shared" si="103"/>
        <v>0</v>
      </c>
      <c r="L645" s="11">
        <f>_xlfn.XLOOKUP(K645,Percentiles!A:A,Percentiles!C:C,-999,0)</f>
        <v>-999</v>
      </c>
      <c r="M645" s="11">
        <f>_xlfn.XLOOKUP(K645,Percentiles!A:A,Percentiles!D:D,999,0)</f>
        <v>999</v>
      </c>
      <c r="N645" s="11">
        <f t="shared" si="104"/>
        <v>0</v>
      </c>
      <c r="O645" s="11">
        <f t="shared" si="105"/>
        <v>0</v>
      </c>
      <c r="P645" s="11">
        <f t="shared" si="106"/>
        <v>0</v>
      </c>
    </row>
    <row r="646" spans="1:16" x14ac:dyDescent="0.25">
      <c r="A646" s="38"/>
      <c r="B646" s="39"/>
      <c r="C646" s="7">
        <f t="shared" si="100"/>
        <v>0</v>
      </c>
      <c r="D646" s="8">
        <f t="shared" si="109"/>
        <v>0</v>
      </c>
      <c r="E646" s="8">
        <f>IF(A646&gt;Settings!$B$4,Settings!$B$4,A646)</f>
        <v>0</v>
      </c>
      <c r="F646" s="8">
        <f>10^(Settings!$B$1+Settings!$B$2*E646+Settings!$B$3*E646^2)</f>
        <v>0.12732098798529648</v>
      </c>
      <c r="G646" s="9" t="str">
        <f t="shared" si="101"/>
        <v/>
      </c>
      <c r="H646" s="9" t="str">
        <f t="shared" si="107"/>
        <v/>
      </c>
      <c r="I646" s="9" t="str">
        <f t="shared" si="108"/>
        <v/>
      </c>
      <c r="J646" s="10">
        <f t="shared" si="102"/>
        <v>0</v>
      </c>
      <c r="K646" s="58">
        <f t="shared" si="103"/>
        <v>0</v>
      </c>
      <c r="L646" s="11">
        <f>_xlfn.XLOOKUP(K646,Percentiles!A:A,Percentiles!C:C,-999,0)</f>
        <v>-999</v>
      </c>
      <c r="M646" s="11">
        <f>_xlfn.XLOOKUP(K646,Percentiles!A:A,Percentiles!D:D,999,0)</f>
        <v>999</v>
      </c>
      <c r="N646" s="11">
        <f t="shared" si="104"/>
        <v>0</v>
      </c>
      <c r="O646" s="11">
        <f t="shared" si="105"/>
        <v>0</v>
      </c>
      <c r="P646" s="11">
        <f t="shared" si="106"/>
        <v>0</v>
      </c>
    </row>
    <row r="647" spans="1:16" x14ac:dyDescent="0.25">
      <c r="A647" s="38"/>
      <c r="B647" s="39"/>
      <c r="C647" s="7">
        <f t="shared" si="100"/>
        <v>0</v>
      </c>
      <c r="D647" s="8">
        <f t="shared" si="109"/>
        <v>0</v>
      </c>
      <c r="E647" s="8">
        <f>IF(A647&gt;Settings!$B$4,Settings!$B$4,A647)</f>
        <v>0</v>
      </c>
      <c r="F647" s="8">
        <f>10^(Settings!$B$1+Settings!$B$2*E647+Settings!$B$3*E647^2)</f>
        <v>0.12732098798529648</v>
      </c>
      <c r="G647" s="9" t="str">
        <f t="shared" si="101"/>
        <v/>
      </c>
      <c r="H647" s="9" t="str">
        <f t="shared" si="107"/>
        <v/>
      </c>
      <c r="I647" s="9" t="str">
        <f t="shared" si="108"/>
        <v/>
      </c>
      <c r="J647" s="10">
        <f t="shared" si="102"/>
        <v>0</v>
      </c>
      <c r="K647" s="58">
        <f t="shared" si="103"/>
        <v>0</v>
      </c>
      <c r="L647" s="11">
        <f>_xlfn.XLOOKUP(K647,Percentiles!A:A,Percentiles!C:C,-999,0)</f>
        <v>-999</v>
      </c>
      <c r="M647" s="11">
        <f>_xlfn.XLOOKUP(K647,Percentiles!A:A,Percentiles!D:D,999,0)</f>
        <v>999</v>
      </c>
      <c r="N647" s="11">
        <f t="shared" si="104"/>
        <v>0</v>
      </c>
      <c r="O647" s="11">
        <f t="shared" si="105"/>
        <v>0</v>
      </c>
      <c r="P647" s="11">
        <f t="shared" si="106"/>
        <v>0</v>
      </c>
    </row>
    <row r="648" spans="1:16" x14ac:dyDescent="0.25">
      <c r="A648" s="38"/>
      <c r="B648" s="39"/>
      <c r="C648" s="7">
        <f t="shared" si="100"/>
        <v>0</v>
      </c>
      <c r="D648" s="8">
        <f t="shared" si="109"/>
        <v>0</v>
      </c>
      <c r="E648" s="8">
        <f>IF(A648&gt;Settings!$B$4,Settings!$B$4,A648)</f>
        <v>0</v>
      </c>
      <c r="F648" s="8">
        <f>10^(Settings!$B$1+Settings!$B$2*E648+Settings!$B$3*E648^2)</f>
        <v>0.12732098798529648</v>
      </c>
      <c r="G648" s="9" t="str">
        <f t="shared" si="101"/>
        <v/>
      </c>
      <c r="H648" s="9" t="str">
        <f t="shared" si="107"/>
        <v/>
      </c>
      <c r="I648" s="9" t="str">
        <f t="shared" si="108"/>
        <v/>
      </c>
      <c r="J648" s="10">
        <f t="shared" si="102"/>
        <v>0</v>
      </c>
      <c r="K648" s="58">
        <f t="shared" si="103"/>
        <v>0</v>
      </c>
      <c r="L648" s="11">
        <f>_xlfn.XLOOKUP(K648,Percentiles!A:A,Percentiles!C:C,-999,0)</f>
        <v>-999</v>
      </c>
      <c r="M648" s="11">
        <f>_xlfn.XLOOKUP(K648,Percentiles!A:A,Percentiles!D:D,999,0)</f>
        <v>999</v>
      </c>
      <c r="N648" s="11">
        <f t="shared" si="104"/>
        <v>0</v>
      </c>
      <c r="O648" s="11">
        <f t="shared" si="105"/>
        <v>0</v>
      </c>
      <c r="P648" s="11">
        <f t="shared" si="106"/>
        <v>0</v>
      </c>
    </row>
    <row r="649" spans="1:16" x14ac:dyDescent="0.25">
      <c r="A649" s="38"/>
      <c r="B649" s="39"/>
      <c r="C649" s="7">
        <f t="shared" si="100"/>
        <v>0</v>
      </c>
      <c r="D649" s="8">
        <f t="shared" si="109"/>
        <v>0</v>
      </c>
      <c r="E649" s="8">
        <f>IF(A649&gt;Settings!$B$4,Settings!$B$4,A649)</f>
        <v>0</v>
      </c>
      <c r="F649" s="8">
        <f>10^(Settings!$B$1+Settings!$B$2*E649+Settings!$B$3*E649^2)</f>
        <v>0.12732098798529648</v>
      </c>
      <c r="G649" s="9" t="str">
        <f t="shared" si="101"/>
        <v/>
      </c>
      <c r="H649" s="9" t="str">
        <f t="shared" si="107"/>
        <v/>
      </c>
      <c r="I649" s="9" t="str">
        <f t="shared" si="108"/>
        <v/>
      </c>
      <c r="J649" s="10">
        <f t="shared" si="102"/>
        <v>0</v>
      </c>
      <c r="K649" s="58">
        <f t="shared" si="103"/>
        <v>0</v>
      </c>
      <c r="L649" s="11">
        <f>_xlfn.XLOOKUP(K649,Percentiles!A:A,Percentiles!C:C,-999,0)</f>
        <v>-999</v>
      </c>
      <c r="M649" s="11">
        <f>_xlfn.XLOOKUP(K649,Percentiles!A:A,Percentiles!D:D,999,0)</f>
        <v>999</v>
      </c>
      <c r="N649" s="11">
        <f t="shared" si="104"/>
        <v>0</v>
      </c>
      <c r="O649" s="11">
        <f t="shared" si="105"/>
        <v>0</v>
      </c>
      <c r="P649" s="11">
        <f t="shared" si="106"/>
        <v>0</v>
      </c>
    </row>
    <row r="650" spans="1:16" x14ac:dyDescent="0.25">
      <c r="A650" s="38"/>
      <c r="B650" s="39"/>
      <c r="C650" s="7">
        <f t="shared" si="100"/>
        <v>0</v>
      </c>
      <c r="D650" s="8">
        <f t="shared" si="109"/>
        <v>0</v>
      </c>
      <c r="E650" s="8">
        <f>IF(A650&gt;Settings!$B$4,Settings!$B$4,A650)</f>
        <v>0</v>
      </c>
      <c r="F650" s="8">
        <f>10^(Settings!$B$1+Settings!$B$2*E650+Settings!$B$3*E650^2)</f>
        <v>0.12732098798529648</v>
      </c>
      <c r="G650" s="9" t="str">
        <f t="shared" si="101"/>
        <v/>
      </c>
      <c r="H650" s="9" t="str">
        <f t="shared" si="107"/>
        <v/>
      </c>
      <c r="I650" s="9" t="str">
        <f t="shared" si="108"/>
        <v/>
      </c>
      <c r="J650" s="10">
        <f t="shared" si="102"/>
        <v>0</v>
      </c>
      <c r="K650" s="58">
        <f t="shared" si="103"/>
        <v>0</v>
      </c>
      <c r="L650" s="11">
        <f>_xlfn.XLOOKUP(K650,Percentiles!A:A,Percentiles!C:C,-999,0)</f>
        <v>-999</v>
      </c>
      <c r="M650" s="11">
        <f>_xlfn.XLOOKUP(K650,Percentiles!A:A,Percentiles!D:D,999,0)</f>
        <v>999</v>
      </c>
      <c r="N650" s="11">
        <f t="shared" si="104"/>
        <v>0</v>
      </c>
      <c r="O650" s="11">
        <f t="shared" si="105"/>
        <v>0</v>
      </c>
      <c r="P650" s="11">
        <f t="shared" si="106"/>
        <v>0</v>
      </c>
    </row>
    <row r="651" spans="1:16" x14ac:dyDescent="0.25">
      <c r="A651" s="38"/>
      <c r="B651" s="39"/>
      <c r="C651" s="7">
        <f t="shared" si="100"/>
        <v>0</v>
      </c>
      <c r="D651" s="8">
        <f t="shared" si="109"/>
        <v>0</v>
      </c>
      <c r="E651" s="8">
        <f>IF(A651&gt;Settings!$B$4,Settings!$B$4,A651)</f>
        <v>0</v>
      </c>
      <c r="F651" s="8">
        <f>10^(Settings!$B$1+Settings!$B$2*E651+Settings!$B$3*E651^2)</f>
        <v>0.12732098798529648</v>
      </c>
      <c r="G651" s="9" t="str">
        <f t="shared" si="101"/>
        <v/>
      </c>
      <c r="H651" s="9" t="str">
        <f t="shared" si="107"/>
        <v/>
      </c>
      <c r="I651" s="9" t="str">
        <f t="shared" si="108"/>
        <v/>
      </c>
      <c r="J651" s="10">
        <f t="shared" si="102"/>
        <v>0</v>
      </c>
      <c r="K651" s="58">
        <f t="shared" si="103"/>
        <v>0</v>
      </c>
      <c r="L651" s="11">
        <f>_xlfn.XLOOKUP(K651,Percentiles!A:A,Percentiles!C:C,-999,0)</f>
        <v>-999</v>
      </c>
      <c r="M651" s="11">
        <f>_xlfn.XLOOKUP(K651,Percentiles!A:A,Percentiles!D:D,999,0)</f>
        <v>999</v>
      </c>
      <c r="N651" s="11">
        <f t="shared" si="104"/>
        <v>0</v>
      </c>
      <c r="O651" s="11">
        <f t="shared" si="105"/>
        <v>0</v>
      </c>
      <c r="P651" s="11">
        <f t="shared" si="106"/>
        <v>0</v>
      </c>
    </row>
    <row r="652" spans="1:16" x14ac:dyDescent="0.25">
      <c r="A652" s="38"/>
      <c r="B652" s="39"/>
      <c r="C652" s="7">
        <f t="shared" si="100"/>
        <v>0</v>
      </c>
      <c r="D652" s="8">
        <f t="shared" si="109"/>
        <v>0</v>
      </c>
      <c r="E652" s="8">
        <f>IF(A652&gt;Settings!$B$4,Settings!$B$4,A652)</f>
        <v>0</v>
      </c>
      <c r="F652" s="8">
        <f>10^(Settings!$B$1+Settings!$B$2*E652+Settings!$B$3*E652^2)</f>
        <v>0.12732098798529648</v>
      </c>
      <c r="G652" s="9" t="str">
        <f t="shared" si="101"/>
        <v/>
      </c>
      <c r="H652" s="9" t="str">
        <f t="shared" si="107"/>
        <v/>
      </c>
      <c r="I652" s="9" t="str">
        <f t="shared" si="108"/>
        <v/>
      </c>
      <c r="J652" s="10">
        <f t="shared" si="102"/>
        <v>0</v>
      </c>
      <c r="K652" s="58">
        <f t="shared" si="103"/>
        <v>0</v>
      </c>
      <c r="L652" s="11">
        <f>_xlfn.XLOOKUP(K652,Percentiles!A:A,Percentiles!C:C,-999,0)</f>
        <v>-999</v>
      </c>
      <c r="M652" s="11">
        <f>_xlfn.XLOOKUP(K652,Percentiles!A:A,Percentiles!D:D,999,0)</f>
        <v>999</v>
      </c>
      <c r="N652" s="11">
        <f t="shared" si="104"/>
        <v>0</v>
      </c>
      <c r="O652" s="11">
        <f t="shared" si="105"/>
        <v>0</v>
      </c>
      <c r="P652" s="11">
        <f t="shared" si="106"/>
        <v>0</v>
      </c>
    </row>
    <row r="653" spans="1:16" x14ac:dyDescent="0.25">
      <c r="A653" s="38"/>
      <c r="B653" s="39"/>
      <c r="C653" s="7">
        <f t="shared" si="100"/>
        <v>0</v>
      </c>
      <c r="D653" s="8">
        <f t="shared" si="109"/>
        <v>0</v>
      </c>
      <c r="E653" s="8">
        <f>IF(A653&gt;Settings!$B$4,Settings!$B$4,A653)</f>
        <v>0</v>
      </c>
      <c r="F653" s="8">
        <f>10^(Settings!$B$1+Settings!$B$2*E653+Settings!$B$3*E653^2)</f>
        <v>0.12732098798529648</v>
      </c>
      <c r="G653" s="9" t="str">
        <f t="shared" si="101"/>
        <v/>
      </c>
      <c r="H653" s="9" t="str">
        <f t="shared" si="107"/>
        <v/>
      </c>
      <c r="I653" s="9" t="str">
        <f t="shared" si="108"/>
        <v/>
      </c>
      <c r="J653" s="10">
        <f t="shared" si="102"/>
        <v>0</v>
      </c>
      <c r="K653" s="58">
        <f t="shared" si="103"/>
        <v>0</v>
      </c>
      <c r="L653" s="11">
        <f>_xlfn.XLOOKUP(K653,Percentiles!A:A,Percentiles!C:C,-999,0)</f>
        <v>-999</v>
      </c>
      <c r="M653" s="11">
        <f>_xlfn.XLOOKUP(K653,Percentiles!A:A,Percentiles!D:D,999,0)</f>
        <v>999</v>
      </c>
      <c r="N653" s="11">
        <f t="shared" si="104"/>
        <v>0</v>
      </c>
      <c r="O653" s="11">
        <f t="shared" si="105"/>
        <v>0</v>
      </c>
      <c r="P653" s="11">
        <f t="shared" si="106"/>
        <v>0</v>
      </c>
    </row>
    <row r="654" spans="1:16" x14ac:dyDescent="0.25">
      <c r="A654" s="38"/>
      <c r="B654" s="39"/>
      <c r="C654" s="7">
        <f t="shared" si="100"/>
        <v>0</v>
      </c>
      <c r="D654" s="8">
        <f t="shared" si="109"/>
        <v>0</v>
      </c>
      <c r="E654" s="8">
        <f>IF(A654&gt;Settings!$B$4,Settings!$B$4,A654)</f>
        <v>0</v>
      </c>
      <c r="F654" s="8">
        <f>10^(Settings!$B$1+Settings!$B$2*E654+Settings!$B$3*E654^2)</f>
        <v>0.12732098798529648</v>
      </c>
      <c r="G654" s="9" t="str">
        <f t="shared" si="101"/>
        <v/>
      </c>
      <c r="H654" s="9" t="str">
        <f t="shared" si="107"/>
        <v/>
      </c>
      <c r="I654" s="9" t="str">
        <f t="shared" si="108"/>
        <v/>
      </c>
      <c r="J654" s="10">
        <f t="shared" si="102"/>
        <v>0</v>
      </c>
      <c r="K654" s="58">
        <f t="shared" si="103"/>
        <v>0</v>
      </c>
      <c r="L654" s="11">
        <f>_xlfn.XLOOKUP(K654,Percentiles!A:A,Percentiles!C:C,-999,0)</f>
        <v>-999</v>
      </c>
      <c r="M654" s="11">
        <f>_xlfn.XLOOKUP(K654,Percentiles!A:A,Percentiles!D:D,999,0)</f>
        <v>999</v>
      </c>
      <c r="N654" s="11">
        <f t="shared" si="104"/>
        <v>0</v>
      </c>
      <c r="O654" s="11">
        <f t="shared" si="105"/>
        <v>0</v>
      </c>
      <c r="P654" s="11">
        <f t="shared" si="106"/>
        <v>0</v>
      </c>
    </row>
    <row r="655" spans="1:16" x14ac:dyDescent="0.25">
      <c r="A655" s="38"/>
      <c r="B655" s="39"/>
      <c r="C655" s="7">
        <f t="shared" si="100"/>
        <v>0</v>
      </c>
      <c r="D655" s="8">
        <f t="shared" si="109"/>
        <v>0</v>
      </c>
      <c r="E655" s="8">
        <f>IF(A655&gt;Settings!$B$4,Settings!$B$4,A655)</f>
        <v>0</v>
      </c>
      <c r="F655" s="8">
        <f>10^(Settings!$B$1+Settings!$B$2*E655+Settings!$B$3*E655^2)</f>
        <v>0.12732098798529648</v>
      </c>
      <c r="G655" s="9" t="str">
        <f t="shared" si="101"/>
        <v/>
      </c>
      <c r="H655" s="9" t="str">
        <f t="shared" si="107"/>
        <v/>
      </c>
      <c r="I655" s="9" t="str">
        <f t="shared" si="108"/>
        <v/>
      </c>
      <c r="J655" s="10">
        <f t="shared" si="102"/>
        <v>0</v>
      </c>
      <c r="K655" s="58">
        <f t="shared" si="103"/>
        <v>0</v>
      </c>
      <c r="L655" s="11">
        <f>_xlfn.XLOOKUP(K655,Percentiles!A:A,Percentiles!C:C,-999,0)</f>
        <v>-999</v>
      </c>
      <c r="M655" s="11">
        <f>_xlfn.XLOOKUP(K655,Percentiles!A:A,Percentiles!D:D,999,0)</f>
        <v>999</v>
      </c>
      <c r="N655" s="11">
        <f t="shared" si="104"/>
        <v>0</v>
      </c>
      <c r="O655" s="11">
        <f t="shared" si="105"/>
        <v>0</v>
      </c>
      <c r="P655" s="11">
        <f t="shared" si="106"/>
        <v>0</v>
      </c>
    </row>
    <row r="656" spans="1:16" x14ac:dyDescent="0.25">
      <c r="A656" s="38"/>
      <c r="B656" s="39"/>
      <c r="C656" s="7">
        <f t="shared" si="100"/>
        <v>0</v>
      </c>
      <c r="D656" s="8">
        <f t="shared" si="109"/>
        <v>0</v>
      </c>
      <c r="E656" s="8">
        <f>IF(A656&gt;Settings!$B$4,Settings!$B$4,A656)</f>
        <v>0</v>
      </c>
      <c r="F656" s="8">
        <f>10^(Settings!$B$1+Settings!$B$2*E656+Settings!$B$3*E656^2)</f>
        <v>0.12732098798529648</v>
      </c>
      <c r="G656" s="9" t="str">
        <f t="shared" si="101"/>
        <v/>
      </c>
      <c r="H656" s="9" t="str">
        <f t="shared" si="107"/>
        <v/>
      </c>
      <c r="I656" s="9" t="str">
        <f t="shared" si="108"/>
        <v/>
      </c>
      <c r="J656" s="10">
        <f t="shared" si="102"/>
        <v>0</v>
      </c>
      <c r="K656" s="58">
        <f t="shared" si="103"/>
        <v>0</v>
      </c>
      <c r="L656" s="11">
        <f>_xlfn.XLOOKUP(K656,Percentiles!A:A,Percentiles!C:C,-999,0)</f>
        <v>-999</v>
      </c>
      <c r="M656" s="11">
        <f>_xlfn.XLOOKUP(K656,Percentiles!A:A,Percentiles!D:D,999,0)</f>
        <v>999</v>
      </c>
      <c r="N656" s="11">
        <f t="shared" si="104"/>
        <v>0</v>
      </c>
      <c r="O656" s="11">
        <f t="shared" si="105"/>
        <v>0</v>
      </c>
      <c r="P656" s="11">
        <f t="shared" si="106"/>
        <v>0</v>
      </c>
    </row>
    <row r="657" spans="1:16" x14ac:dyDescent="0.25">
      <c r="A657" s="38"/>
      <c r="B657" s="39"/>
      <c r="C657" s="7">
        <f t="shared" si="100"/>
        <v>0</v>
      </c>
      <c r="D657" s="8">
        <f t="shared" si="109"/>
        <v>0</v>
      </c>
      <c r="E657" s="8">
        <f>IF(A657&gt;Settings!$B$4,Settings!$B$4,A657)</f>
        <v>0</v>
      </c>
      <c r="F657" s="8">
        <f>10^(Settings!$B$1+Settings!$B$2*E657+Settings!$B$3*E657^2)</f>
        <v>0.12732098798529648</v>
      </c>
      <c r="G657" s="9" t="str">
        <f t="shared" si="101"/>
        <v/>
      </c>
      <c r="H657" s="9" t="str">
        <f t="shared" si="107"/>
        <v/>
      </c>
      <c r="I657" s="9" t="str">
        <f t="shared" si="108"/>
        <v/>
      </c>
      <c r="J657" s="10">
        <f t="shared" si="102"/>
        <v>0</v>
      </c>
      <c r="K657" s="58">
        <f t="shared" si="103"/>
        <v>0</v>
      </c>
      <c r="L657" s="11">
        <f>_xlfn.XLOOKUP(K657,Percentiles!A:A,Percentiles!C:C,-999,0)</f>
        <v>-999</v>
      </c>
      <c r="M657" s="11">
        <f>_xlfn.XLOOKUP(K657,Percentiles!A:A,Percentiles!D:D,999,0)</f>
        <v>999</v>
      </c>
      <c r="N657" s="11">
        <f t="shared" si="104"/>
        <v>0</v>
      </c>
      <c r="O657" s="11">
        <f t="shared" si="105"/>
        <v>0</v>
      </c>
      <c r="P657" s="11">
        <f t="shared" si="106"/>
        <v>0</v>
      </c>
    </row>
    <row r="658" spans="1:16" x14ac:dyDescent="0.25">
      <c r="A658" s="38"/>
      <c r="B658" s="39"/>
      <c r="C658" s="7">
        <f t="shared" si="100"/>
        <v>0</v>
      </c>
      <c r="D658" s="8">
        <f t="shared" si="109"/>
        <v>0</v>
      </c>
      <c r="E658" s="8">
        <f>IF(A658&gt;Settings!$B$4,Settings!$B$4,A658)</f>
        <v>0</v>
      </c>
      <c r="F658" s="8">
        <f>10^(Settings!$B$1+Settings!$B$2*E658+Settings!$B$3*E658^2)</f>
        <v>0.12732098798529648</v>
      </c>
      <c r="G658" s="9" t="str">
        <f t="shared" si="101"/>
        <v/>
      </c>
      <c r="H658" s="9" t="str">
        <f t="shared" si="107"/>
        <v/>
      </c>
      <c r="I658" s="9" t="str">
        <f t="shared" si="108"/>
        <v/>
      </c>
      <c r="J658" s="10">
        <f t="shared" si="102"/>
        <v>0</v>
      </c>
      <c r="K658" s="58">
        <f t="shared" si="103"/>
        <v>0</v>
      </c>
      <c r="L658" s="11">
        <f>_xlfn.XLOOKUP(K658,Percentiles!A:A,Percentiles!C:C,-999,0)</f>
        <v>-999</v>
      </c>
      <c r="M658" s="11">
        <f>_xlfn.XLOOKUP(K658,Percentiles!A:A,Percentiles!D:D,999,0)</f>
        <v>999</v>
      </c>
      <c r="N658" s="11">
        <f t="shared" si="104"/>
        <v>0</v>
      </c>
      <c r="O658" s="11">
        <f t="shared" si="105"/>
        <v>0</v>
      </c>
      <c r="P658" s="11">
        <f t="shared" si="106"/>
        <v>0</v>
      </c>
    </row>
    <row r="659" spans="1:16" x14ac:dyDescent="0.25">
      <c r="A659" s="38"/>
      <c r="B659" s="39"/>
      <c r="C659" s="7">
        <f t="shared" si="100"/>
        <v>0</v>
      </c>
      <c r="D659" s="8">
        <f t="shared" si="109"/>
        <v>0</v>
      </c>
      <c r="E659" s="8">
        <f>IF(A659&gt;Settings!$B$4,Settings!$B$4,A659)</f>
        <v>0</v>
      </c>
      <c r="F659" s="8">
        <f>10^(Settings!$B$1+Settings!$B$2*E659+Settings!$B$3*E659^2)</f>
        <v>0.12732098798529648</v>
      </c>
      <c r="G659" s="9" t="str">
        <f t="shared" si="101"/>
        <v/>
      </c>
      <c r="H659" s="9" t="str">
        <f t="shared" si="107"/>
        <v/>
      </c>
      <c r="I659" s="9" t="str">
        <f t="shared" si="108"/>
        <v/>
      </c>
      <c r="J659" s="10">
        <f t="shared" si="102"/>
        <v>0</v>
      </c>
      <c r="K659" s="58">
        <f t="shared" si="103"/>
        <v>0</v>
      </c>
      <c r="L659" s="11">
        <f>_xlfn.XLOOKUP(K659,Percentiles!A:A,Percentiles!C:C,-999,0)</f>
        <v>-999</v>
      </c>
      <c r="M659" s="11">
        <f>_xlfn.XLOOKUP(K659,Percentiles!A:A,Percentiles!D:D,999,0)</f>
        <v>999</v>
      </c>
      <c r="N659" s="11">
        <f t="shared" si="104"/>
        <v>0</v>
      </c>
      <c r="O659" s="11">
        <f t="shared" si="105"/>
        <v>0</v>
      </c>
      <c r="P659" s="11">
        <f t="shared" si="106"/>
        <v>0</v>
      </c>
    </row>
    <row r="660" spans="1:16" x14ac:dyDescent="0.25">
      <c r="A660" s="38"/>
      <c r="B660" s="39"/>
      <c r="C660" s="7">
        <f t="shared" si="100"/>
        <v>0</v>
      </c>
      <c r="D660" s="8">
        <f t="shared" si="109"/>
        <v>0</v>
      </c>
      <c r="E660" s="8">
        <f>IF(A660&gt;Settings!$B$4,Settings!$B$4,A660)</f>
        <v>0</v>
      </c>
      <c r="F660" s="8">
        <f>10^(Settings!$B$1+Settings!$B$2*E660+Settings!$B$3*E660^2)</f>
        <v>0.12732098798529648</v>
      </c>
      <c r="G660" s="9" t="str">
        <f t="shared" si="101"/>
        <v/>
      </c>
      <c r="H660" s="9" t="str">
        <f t="shared" si="107"/>
        <v/>
      </c>
      <c r="I660" s="9" t="str">
        <f t="shared" si="108"/>
        <v/>
      </c>
      <c r="J660" s="10">
        <f t="shared" si="102"/>
        <v>0</v>
      </c>
      <c r="K660" s="58">
        <f t="shared" si="103"/>
        <v>0</v>
      </c>
      <c r="L660" s="11">
        <f>_xlfn.XLOOKUP(K660,Percentiles!A:A,Percentiles!C:C,-999,0)</f>
        <v>-999</v>
      </c>
      <c r="M660" s="11">
        <f>_xlfn.XLOOKUP(K660,Percentiles!A:A,Percentiles!D:D,999,0)</f>
        <v>999</v>
      </c>
      <c r="N660" s="11">
        <f t="shared" si="104"/>
        <v>0</v>
      </c>
      <c r="O660" s="11">
        <f t="shared" si="105"/>
        <v>0</v>
      </c>
      <c r="P660" s="11">
        <f t="shared" si="106"/>
        <v>0</v>
      </c>
    </row>
    <row r="661" spans="1:16" x14ac:dyDescent="0.25">
      <c r="A661" s="38"/>
      <c r="B661" s="39"/>
      <c r="C661" s="7">
        <f t="shared" si="100"/>
        <v>0</v>
      </c>
      <c r="D661" s="8">
        <f t="shared" si="109"/>
        <v>0</v>
      </c>
      <c r="E661" s="8">
        <f>IF(A661&gt;Settings!$B$4,Settings!$B$4,A661)</f>
        <v>0</v>
      </c>
      <c r="F661" s="8">
        <f>10^(Settings!$B$1+Settings!$B$2*E661+Settings!$B$3*E661^2)</f>
        <v>0.12732098798529648</v>
      </c>
      <c r="G661" s="9" t="str">
        <f t="shared" si="101"/>
        <v/>
      </c>
      <c r="H661" s="9" t="str">
        <f t="shared" si="107"/>
        <v/>
      </c>
      <c r="I661" s="9" t="str">
        <f t="shared" si="108"/>
        <v/>
      </c>
      <c r="J661" s="10">
        <f t="shared" si="102"/>
        <v>0</v>
      </c>
      <c r="K661" s="58">
        <f t="shared" si="103"/>
        <v>0</v>
      </c>
      <c r="L661" s="11">
        <f>_xlfn.XLOOKUP(K661,Percentiles!A:A,Percentiles!C:C,-999,0)</f>
        <v>-999</v>
      </c>
      <c r="M661" s="11">
        <f>_xlfn.XLOOKUP(K661,Percentiles!A:A,Percentiles!D:D,999,0)</f>
        <v>999</v>
      </c>
      <c r="N661" s="11">
        <f t="shared" si="104"/>
        <v>0</v>
      </c>
      <c r="O661" s="11">
        <f t="shared" si="105"/>
        <v>0</v>
      </c>
      <c r="P661" s="11">
        <f t="shared" si="106"/>
        <v>0</v>
      </c>
    </row>
    <row r="662" spans="1:16" x14ac:dyDescent="0.25">
      <c r="A662" s="38"/>
      <c r="B662" s="39"/>
      <c r="C662" s="7">
        <f t="shared" si="100"/>
        <v>0</v>
      </c>
      <c r="D662" s="8">
        <f t="shared" si="109"/>
        <v>0</v>
      </c>
      <c r="E662" s="8">
        <f>IF(A662&gt;Settings!$B$4,Settings!$B$4,A662)</f>
        <v>0</v>
      </c>
      <c r="F662" s="8">
        <f>10^(Settings!$B$1+Settings!$B$2*E662+Settings!$B$3*E662^2)</f>
        <v>0.12732098798529648</v>
      </c>
      <c r="G662" s="9" t="str">
        <f t="shared" si="101"/>
        <v/>
      </c>
      <c r="H662" s="9" t="str">
        <f t="shared" si="107"/>
        <v/>
      </c>
      <c r="I662" s="9" t="str">
        <f t="shared" si="108"/>
        <v/>
      </c>
      <c r="J662" s="10">
        <f t="shared" si="102"/>
        <v>0</v>
      </c>
      <c r="K662" s="58">
        <f t="shared" si="103"/>
        <v>0</v>
      </c>
      <c r="L662" s="11">
        <f>_xlfn.XLOOKUP(K662,Percentiles!A:A,Percentiles!C:C,-999,0)</f>
        <v>-999</v>
      </c>
      <c r="M662" s="11">
        <f>_xlfn.XLOOKUP(K662,Percentiles!A:A,Percentiles!D:D,999,0)</f>
        <v>999</v>
      </c>
      <c r="N662" s="11">
        <f t="shared" si="104"/>
        <v>0</v>
      </c>
      <c r="O662" s="11">
        <f t="shared" si="105"/>
        <v>0</v>
      </c>
      <c r="P662" s="11">
        <f t="shared" si="106"/>
        <v>0</v>
      </c>
    </row>
    <row r="663" spans="1:16" x14ac:dyDescent="0.25">
      <c r="A663" s="38"/>
      <c r="B663" s="39"/>
      <c r="C663" s="7">
        <f t="shared" si="100"/>
        <v>0</v>
      </c>
      <c r="D663" s="8">
        <f t="shared" si="109"/>
        <v>0</v>
      </c>
      <c r="E663" s="8">
        <f>IF(A663&gt;Settings!$B$4,Settings!$B$4,A663)</f>
        <v>0</v>
      </c>
      <c r="F663" s="8">
        <f>10^(Settings!$B$1+Settings!$B$2*E663+Settings!$B$3*E663^2)</f>
        <v>0.12732098798529648</v>
      </c>
      <c r="G663" s="9" t="str">
        <f t="shared" si="101"/>
        <v/>
      </c>
      <c r="H663" s="9" t="str">
        <f t="shared" si="107"/>
        <v/>
      </c>
      <c r="I663" s="9" t="str">
        <f t="shared" si="108"/>
        <v/>
      </c>
      <c r="J663" s="10">
        <f t="shared" si="102"/>
        <v>0</v>
      </c>
      <c r="K663" s="58">
        <f t="shared" si="103"/>
        <v>0</v>
      </c>
      <c r="L663" s="11">
        <f>_xlfn.XLOOKUP(K663,Percentiles!A:A,Percentiles!C:C,-999,0)</f>
        <v>-999</v>
      </c>
      <c r="M663" s="11">
        <f>_xlfn.XLOOKUP(K663,Percentiles!A:A,Percentiles!D:D,999,0)</f>
        <v>999</v>
      </c>
      <c r="N663" s="11">
        <f t="shared" si="104"/>
        <v>0</v>
      </c>
      <c r="O663" s="11">
        <f t="shared" si="105"/>
        <v>0</v>
      </c>
      <c r="P663" s="11">
        <f t="shared" si="106"/>
        <v>0</v>
      </c>
    </row>
    <row r="664" spans="1:16" x14ac:dyDescent="0.25">
      <c r="A664" s="38"/>
      <c r="B664" s="39"/>
      <c r="C664" s="7">
        <f t="shared" si="100"/>
        <v>0</v>
      </c>
      <c r="D664" s="8">
        <f t="shared" si="109"/>
        <v>0</v>
      </c>
      <c r="E664" s="8">
        <f>IF(A664&gt;Settings!$B$4,Settings!$B$4,A664)</f>
        <v>0</v>
      </c>
      <c r="F664" s="8">
        <f>10^(Settings!$B$1+Settings!$B$2*E664+Settings!$B$3*E664^2)</f>
        <v>0.12732098798529648</v>
      </c>
      <c r="G664" s="9" t="str">
        <f t="shared" si="101"/>
        <v/>
      </c>
      <c r="H664" s="9" t="str">
        <f t="shared" si="107"/>
        <v/>
      </c>
      <c r="I664" s="9" t="str">
        <f t="shared" si="108"/>
        <v/>
      </c>
      <c r="J664" s="10">
        <f t="shared" si="102"/>
        <v>0</v>
      </c>
      <c r="K664" s="58">
        <f t="shared" si="103"/>
        <v>0</v>
      </c>
      <c r="L664" s="11">
        <f>_xlfn.XLOOKUP(K664,Percentiles!A:A,Percentiles!C:C,-999,0)</f>
        <v>-999</v>
      </c>
      <c r="M664" s="11">
        <f>_xlfn.XLOOKUP(K664,Percentiles!A:A,Percentiles!D:D,999,0)</f>
        <v>999</v>
      </c>
      <c r="N664" s="11">
        <f t="shared" si="104"/>
        <v>0</v>
      </c>
      <c r="O664" s="11">
        <f t="shared" si="105"/>
        <v>0</v>
      </c>
      <c r="P664" s="11">
        <f t="shared" si="106"/>
        <v>0</v>
      </c>
    </row>
    <row r="665" spans="1:16" x14ac:dyDescent="0.25">
      <c r="A665" s="38"/>
      <c r="B665" s="39"/>
      <c r="C665" s="7">
        <f t="shared" si="100"/>
        <v>0</v>
      </c>
      <c r="D665" s="8">
        <f t="shared" si="109"/>
        <v>0</v>
      </c>
      <c r="E665" s="8">
        <f>IF(A665&gt;Settings!$B$4,Settings!$B$4,A665)</f>
        <v>0</v>
      </c>
      <c r="F665" s="8">
        <f>10^(Settings!$B$1+Settings!$B$2*E665+Settings!$B$3*E665^2)</f>
        <v>0.12732098798529648</v>
      </c>
      <c r="G665" s="9" t="str">
        <f t="shared" si="101"/>
        <v/>
      </c>
      <c r="H665" s="9" t="str">
        <f t="shared" si="107"/>
        <v/>
      </c>
      <c r="I665" s="9" t="str">
        <f t="shared" si="108"/>
        <v/>
      </c>
      <c r="J665" s="10">
        <f t="shared" si="102"/>
        <v>0</v>
      </c>
      <c r="K665" s="58">
        <f t="shared" si="103"/>
        <v>0</v>
      </c>
      <c r="L665" s="11">
        <f>_xlfn.XLOOKUP(K665,Percentiles!A:A,Percentiles!C:C,-999,0)</f>
        <v>-999</v>
      </c>
      <c r="M665" s="11">
        <f>_xlfn.XLOOKUP(K665,Percentiles!A:A,Percentiles!D:D,999,0)</f>
        <v>999</v>
      </c>
      <c r="N665" s="11">
        <f t="shared" si="104"/>
        <v>0</v>
      </c>
      <c r="O665" s="11">
        <f t="shared" si="105"/>
        <v>0</v>
      </c>
      <c r="P665" s="11">
        <f t="shared" si="106"/>
        <v>0</v>
      </c>
    </row>
    <row r="666" spans="1:16" x14ac:dyDescent="0.25">
      <c r="A666" s="38"/>
      <c r="B666" s="39"/>
      <c r="C666" s="7">
        <f t="shared" si="100"/>
        <v>0</v>
      </c>
      <c r="D666" s="8">
        <f t="shared" si="109"/>
        <v>0</v>
      </c>
      <c r="E666" s="8">
        <f>IF(A666&gt;Settings!$B$4,Settings!$B$4,A666)</f>
        <v>0</v>
      </c>
      <c r="F666" s="8">
        <f>10^(Settings!$B$1+Settings!$B$2*E666+Settings!$B$3*E666^2)</f>
        <v>0.12732098798529648</v>
      </c>
      <c r="G666" s="9" t="str">
        <f t="shared" si="101"/>
        <v/>
      </c>
      <c r="H666" s="9" t="str">
        <f t="shared" si="107"/>
        <v/>
      </c>
      <c r="I666" s="9" t="str">
        <f t="shared" si="108"/>
        <v/>
      </c>
      <c r="J666" s="10">
        <f t="shared" si="102"/>
        <v>0</v>
      </c>
      <c r="K666" s="58">
        <f t="shared" si="103"/>
        <v>0</v>
      </c>
      <c r="L666" s="11">
        <f>_xlfn.XLOOKUP(K666,Percentiles!A:A,Percentiles!C:C,-999,0)</f>
        <v>-999</v>
      </c>
      <c r="M666" s="11">
        <f>_xlfn.XLOOKUP(K666,Percentiles!A:A,Percentiles!D:D,999,0)</f>
        <v>999</v>
      </c>
      <c r="N666" s="11">
        <f t="shared" si="104"/>
        <v>0</v>
      </c>
      <c r="O666" s="11">
        <f t="shared" si="105"/>
        <v>0</v>
      </c>
      <c r="P666" s="11">
        <f t="shared" si="106"/>
        <v>0</v>
      </c>
    </row>
    <row r="667" spans="1:16" x14ac:dyDescent="0.25">
      <c r="A667" s="38"/>
      <c r="B667" s="39"/>
      <c r="C667" s="7">
        <f t="shared" si="100"/>
        <v>0</v>
      </c>
      <c r="D667" s="8">
        <f t="shared" si="109"/>
        <v>0</v>
      </c>
      <c r="E667" s="8">
        <f>IF(A667&gt;Settings!$B$4,Settings!$B$4,A667)</f>
        <v>0</v>
      </c>
      <c r="F667" s="8">
        <f>10^(Settings!$B$1+Settings!$B$2*E667+Settings!$B$3*E667^2)</f>
        <v>0.12732098798529648</v>
      </c>
      <c r="G667" s="9" t="str">
        <f t="shared" si="101"/>
        <v/>
      </c>
      <c r="H667" s="9" t="str">
        <f t="shared" si="107"/>
        <v/>
      </c>
      <c r="I667" s="9" t="str">
        <f t="shared" si="108"/>
        <v/>
      </c>
      <c r="J667" s="10">
        <f t="shared" si="102"/>
        <v>0</v>
      </c>
      <c r="K667" s="58">
        <f t="shared" si="103"/>
        <v>0</v>
      </c>
      <c r="L667" s="11">
        <f>_xlfn.XLOOKUP(K667,Percentiles!A:A,Percentiles!C:C,-999,0)</f>
        <v>-999</v>
      </c>
      <c r="M667" s="11">
        <f>_xlfn.XLOOKUP(K667,Percentiles!A:A,Percentiles!D:D,999,0)</f>
        <v>999</v>
      </c>
      <c r="N667" s="11">
        <f t="shared" si="104"/>
        <v>0</v>
      </c>
      <c r="O667" s="11">
        <f t="shared" si="105"/>
        <v>0</v>
      </c>
      <c r="P667" s="11">
        <f t="shared" si="106"/>
        <v>0</v>
      </c>
    </row>
    <row r="668" spans="1:16" x14ac:dyDescent="0.25">
      <c r="A668" s="38"/>
      <c r="B668" s="39"/>
      <c r="C668" s="7">
        <f t="shared" si="100"/>
        <v>0</v>
      </c>
      <c r="D668" s="8">
        <f t="shared" si="109"/>
        <v>0</v>
      </c>
      <c r="E668" s="8">
        <f>IF(A668&gt;Settings!$B$4,Settings!$B$4,A668)</f>
        <v>0</v>
      </c>
      <c r="F668" s="8">
        <f>10^(Settings!$B$1+Settings!$B$2*E668+Settings!$B$3*E668^2)</f>
        <v>0.12732098798529648</v>
      </c>
      <c r="G668" s="9" t="str">
        <f t="shared" si="101"/>
        <v/>
      </c>
      <c r="H668" s="9" t="str">
        <f t="shared" si="107"/>
        <v/>
      </c>
      <c r="I668" s="9" t="str">
        <f t="shared" si="108"/>
        <v/>
      </c>
      <c r="J668" s="10">
        <f t="shared" si="102"/>
        <v>0</v>
      </c>
      <c r="K668" s="58">
        <f t="shared" si="103"/>
        <v>0</v>
      </c>
      <c r="L668" s="11">
        <f>_xlfn.XLOOKUP(K668,Percentiles!A:A,Percentiles!C:C,-999,0)</f>
        <v>-999</v>
      </c>
      <c r="M668" s="11">
        <f>_xlfn.XLOOKUP(K668,Percentiles!A:A,Percentiles!D:D,999,0)</f>
        <v>999</v>
      </c>
      <c r="N668" s="11">
        <f t="shared" si="104"/>
        <v>0</v>
      </c>
      <c r="O668" s="11">
        <f t="shared" si="105"/>
        <v>0</v>
      </c>
      <c r="P668" s="11">
        <f t="shared" si="106"/>
        <v>0</v>
      </c>
    </row>
    <row r="669" spans="1:16" x14ac:dyDescent="0.25">
      <c r="A669" s="38"/>
      <c r="B669" s="39"/>
      <c r="C669" s="7">
        <f t="shared" si="100"/>
        <v>0</v>
      </c>
      <c r="D669" s="8">
        <f t="shared" si="109"/>
        <v>0</v>
      </c>
      <c r="E669" s="8">
        <f>IF(A669&gt;Settings!$B$4,Settings!$B$4,A669)</f>
        <v>0</v>
      </c>
      <c r="F669" s="8">
        <f>10^(Settings!$B$1+Settings!$B$2*E669+Settings!$B$3*E669^2)</f>
        <v>0.12732098798529648</v>
      </c>
      <c r="G669" s="9" t="str">
        <f t="shared" si="101"/>
        <v/>
      </c>
      <c r="H669" s="9" t="str">
        <f t="shared" si="107"/>
        <v/>
      </c>
      <c r="I669" s="9" t="str">
        <f t="shared" si="108"/>
        <v/>
      </c>
      <c r="J669" s="10">
        <f t="shared" si="102"/>
        <v>0</v>
      </c>
      <c r="K669" s="58">
        <f t="shared" si="103"/>
        <v>0</v>
      </c>
      <c r="L669" s="11">
        <f>_xlfn.XLOOKUP(K669,Percentiles!A:A,Percentiles!C:C,-999,0)</f>
        <v>-999</v>
      </c>
      <c r="M669" s="11">
        <f>_xlfn.XLOOKUP(K669,Percentiles!A:A,Percentiles!D:D,999,0)</f>
        <v>999</v>
      </c>
      <c r="N669" s="11">
        <f t="shared" si="104"/>
        <v>0</v>
      </c>
      <c r="O669" s="11">
        <f t="shared" si="105"/>
        <v>0</v>
      </c>
      <c r="P669" s="11">
        <f t="shared" si="106"/>
        <v>0</v>
      </c>
    </row>
    <row r="670" spans="1:16" x14ac:dyDescent="0.25">
      <c r="A670" s="38"/>
      <c r="B670" s="39"/>
      <c r="C670" s="7">
        <f t="shared" si="100"/>
        <v>0</v>
      </c>
      <c r="D670" s="8">
        <f t="shared" si="109"/>
        <v>0</v>
      </c>
      <c r="E670" s="8">
        <f>IF(A670&gt;Settings!$B$4,Settings!$B$4,A670)</f>
        <v>0</v>
      </c>
      <c r="F670" s="8">
        <f>10^(Settings!$B$1+Settings!$B$2*E670+Settings!$B$3*E670^2)</f>
        <v>0.12732098798529648</v>
      </c>
      <c r="G670" s="9" t="str">
        <f t="shared" si="101"/>
        <v/>
      </c>
      <c r="H670" s="9" t="str">
        <f t="shared" si="107"/>
        <v/>
      </c>
      <c r="I670" s="9" t="str">
        <f t="shared" si="108"/>
        <v/>
      </c>
      <c r="J670" s="10">
        <f t="shared" si="102"/>
        <v>0</v>
      </c>
      <c r="K670" s="58">
        <f t="shared" si="103"/>
        <v>0</v>
      </c>
      <c r="L670" s="11">
        <f>_xlfn.XLOOKUP(K670,Percentiles!A:A,Percentiles!C:C,-999,0)</f>
        <v>-999</v>
      </c>
      <c r="M670" s="11">
        <f>_xlfn.XLOOKUP(K670,Percentiles!A:A,Percentiles!D:D,999,0)</f>
        <v>999</v>
      </c>
      <c r="N670" s="11">
        <f t="shared" si="104"/>
        <v>0</v>
      </c>
      <c r="O670" s="11">
        <f t="shared" si="105"/>
        <v>0</v>
      </c>
      <c r="P670" s="11">
        <f t="shared" si="106"/>
        <v>0</v>
      </c>
    </row>
    <row r="671" spans="1:16" x14ac:dyDescent="0.25">
      <c r="A671" s="38"/>
      <c r="B671" s="39"/>
      <c r="C671" s="7">
        <f t="shared" si="100"/>
        <v>0</v>
      </c>
      <c r="D671" s="8">
        <f t="shared" si="109"/>
        <v>0</v>
      </c>
      <c r="E671" s="8">
        <f>IF(A671&gt;Settings!$B$4,Settings!$B$4,A671)</f>
        <v>0</v>
      </c>
      <c r="F671" s="8">
        <f>10^(Settings!$B$1+Settings!$B$2*E671+Settings!$B$3*E671^2)</f>
        <v>0.12732098798529648</v>
      </c>
      <c r="G671" s="9" t="str">
        <f t="shared" si="101"/>
        <v/>
      </c>
      <c r="H671" s="9" t="str">
        <f t="shared" si="107"/>
        <v/>
      </c>
      <c r="I671" s="9" t="str">
        <f t="shared" si="108"/>
        <v/>
      </c>
      <c r="J671" s="10">
        <f t="shared" si="102"/>
        <v>0</v>
      </c>
      <c r="K671" s="58">
        <f t="shared" si="103"/>
        <v>0</v>
      </c>
      <c r="L671" s="11">
        <f>_xlfn.XLOOKUP(K671,Percentiles!A:A,Percentiles!C:C,-999,0)</f>
        <v>-999</v>
      </c>
      <c r="M671" s="11">
        <f>_xlfn.XLOOKUP(K671,Percentiles!A:A,Percentiles!D:D,999,0)</f>
        <v>999</v>
      </c>
      <c r="N671" s="11">
        <f t="shared" si="104"/>
        <v>0</v>
      </c>
      <c r="O671" s="11">
        <f t="shared" si="105"/>
        <v>0</v>
      </c>
      <c r="P671" s="11">
        <f t="shared" si="106"/>
        <v>0</v>
      </c>
    </row>
    <row r="672" spans="1:16" x14ac:dyDescent="0.25">
      <c r="A672" s="38"/>
      <c r="B672" s="39"/>
      <c r="C672" s="7">
        <f t="shared" si="100"/>
        <v>0</v>
      </c>
      <c r="D672" s="8">
        <f t="shared" si="109"/>
        <v>0</v>
      </c>
      <c r="E672" s="8">
        <f>IF(A672&gt;Settings!$B$4,Settings!$B$4,A672)</f>
        <v>0</v>
      </c>
      <c r="F672" s="8">
        <f>10^(Settings!$B$1+Settings!$B$2*E672+Settings!$B$3*E672^2)</f>
        <v>0.12732098798529648</v>
      </c>
      <c r="G672" s="9" t="str">
        <f t="shared" si="101"/>
        <v/>
      </c>
      <c r="H672" s="9" t="str">
        <f t="shared" si="107"/>
        <v/>
      </c>
      <c r="I672" s="9" t="str">
        <f t="shared" si="108"/>
        <v/>
      </c>
      <c r="J672" s="10">
        <f t="shared" si="102"/>
        <v>0</v>
      </c>
      <c r="K672" s="58">
        <f t="shared" si="103"/>
        <v>0</v>
      </c>
      <c r="L672" s="11">
        <f>_xlfn.XLOOKUP(K672,Percentiles!A:A,Percentiles!C:C,-999,0)</f>
        <v>-999</v>
      </c>
      <c r="M672" s="11">
        <f>_xlfn.XLOOKUP(K672,Percentiles!A:A,Percentiles!D:D,999,0)</f>
        <v>999</v>
      </c>
      <c r="N672" s="11">
        <f t="shared" si="104"/>
        <v>0</v>
      </c>
      <c r="O672" s="11">
        <f t="shared" si="105"/>
        <v>0</v>
      </c>
      <c r="P672" s="11">
        <f t="shared" si="106"/>
        <v>0</v>
      </c>
    </row>
    <row r="673" spans="1:16" x14ac:dyDescent="0.25">
      <c r="A673" s="38"/>
      <c r="B673" s="39"/>
      <c r="C673" s="7">
        <f t="shared" si="100"/>
        <v>0</v>
      </c>
      <c r="D673" s="8">
        <f t="shared" si="109"/>
        <v>0</v>
      </c>
      <c r="E673" s="8">
        <f>IF(A673&gt;Settings!$B$4,Settings!$B$4,A673)</f>
        <v>0</v>
      </c>
      <c r="F673" s="8">
        <f>10^(Settings!$B$1+Settings!$B$2*E673+Settings!$B$3*E673^2)</f>
        <v>0.12732098798529648</v>
      </c>
      <c r="G673" s="9" t="str">
        <f t="shared" si="101"/>
        <v/>
      </c>
      <c r="H673" s="9" t="str">
        <f t="shared" si="107"/>
        <v/>
      </c>
      <c r="I673" s="9" t="str">
        <f t="shared" si="108"/>
        <v/>
      </c>
      <c r="J673" s="10">
        <f t="shared" si="102"/>
        <v>0</v>
      </c>
      <c r="K673" s="58">
        <f t="shared" si="103"/>
        <v>0</v>
      </c>
      <c r="L673" s="11">
        <f>_xlfn.XLOOKUP(K673,Percentiles!A:A,Percentiles!C:C,-999,0)</f>
        <v>-999</v>
      </c>
      <c r="M673" s="11">
        <f>_xlfn.XLOOKUP(K673,Percentiles!A:A,Percentiles!D:D,999,0)</f>
        <v>999</v>
      </c>
      <c r="N673" s="11">
        <f t="shared" si="104"/>
        <v>0</v>
      </c>
      <c r="O673" s="11">
        <f t="shared" si="105"/>
        <v>0</v>
      </c>
      <c r="P673" s="11">
        <f t="shared" si="106"/>
        <v>0</v>
      </c>
    </row>
    <row r="674" spans="1:16" x14ac:dyDescent="0.25">
      <c r="A674" s="38"/>
      <c r="B674" s="39"/>
      <c r="C674" s="7">
        <f t="shared" si="100"/>
        <v>0</v>
      </c>
      <c r="D674" s="8">
        <f t="shared" si="109"/>
        <v>0</v>
      </c>
      <c r="E674" s="8">
        <f>IF(A674&gt;Settings!$B$4,Settings!$B$4,A674)</f>
        <v>0</v>
      </c>
      <c r="F674" s="8">
        <f>10^(Settings!$B$1+Settings!$B$2*E674+Settings!$B$3*E674^2)</f>
        <v>0.12732098798529648</v>
      </c>
      <c r="G674" s="9" t="str">
        <f t="shared" si="101"/>
        <v/>
      </c>
      <c r="H674" s="9" t="str">
        <f t="shared" si="107"/>
        <v/>
      </c>
      <c r="I674" s="9" t="str">
        <f t="shared" si="108"/>
        <v/>
      </c>
      <c r="J674" s="10">
        <f t="shared" si="102"/>
        <v>0</v>
      </c>
      <c r="K674" s="58">
        <f t="shared" si="103"/>
        <v>0</v>
      </c>
      <c r="L674" s="11">
        <f>_xlfn.XLOOKUP(K674,Percentiles!A:A,Percentiles!C:C,-999,0)</f>
        <v>-999</v>
      </c>
      <c r="M674" s="11">
        <f>_xlfn.XLOOKUP(K674,Percentiles!A:A,Percentiles!D:D,999,0)</f>
        <v>999</v>
      </c>
      <c r="N674" s="11">
        <f t="shared" si="104"/>
        <v>0</v>
      </c>
      <c r="O674" s="11">
        <f t="shared" si="105"/>
        <v>0</v>
      </c>
      <c r="P674" s="11">
        <f t="shared" si="106"/>
        <v>0</v>
      </c>
    </row>
    <row r="675" spans="1:16" x14ac:dyDescent="0.25">
      <c r="A675" s="38"/>
      <c r="B675" s="39"/>
      <c r="C675" s="7">
        <f t="shared" si="100"/>
        <v>0</v>
      </c>
      <c r="D675" s="8">
        <f t="shared" si="109"/>
        <v>0</v>
      </c>
      <c r="E675" s="8">
        <f>IF(A675&gt;Settings!$B$4,Settings!$B$4,A675)</f>
        <v>0</v>
      </c>
      <c r="F675" s="8">
        <f>10^(Settings!$B$1+Settings!$B$2*E675+Settings!$B$3*E675^2)</f>
        <v>0.12732098798529648</v>
      </c>
      <c r="G675" s="9" t="str">
        <f t="shared" si="101"/>
        <v/>
      </c>
      <c r="H675" s="9" t="str">
        <f t="shared" si="107"/>
        <v/>
      </c>
      <c r="I675" s="9" t="str">
        <f t="shared" si="108"/>
        <v/>
      </c>
      <c r="J675" s="10">
        <f t="shared" si="102"/>
        <v>0</v>
      </c>
      <c r="K675" s="58">
        <f t="shared" si="103"/>
        <v>0</v>
      </c>
      <c r="L675" s="11">
        <f>_xlfn.XLOOKUP(K675,Percentiles!A:A,Percentiles!C:C,-999,0)</f>
        <v>-999</v>
      </c>
      <c r="M675" s="11">
        <f>_xlfn.XLOOKUP(K675,Percentiles!A:A,Percentiles!D:D,999,0)</f>
        <v>999</v>
      </c>
      <c r="N675" s="11">
        <f t="shared" si="104"/>
        <v>0</v>
      </c>
      <c r="O675" s="11">
        <f t="shared" si="105"/>
        <v>0</v>
      </c>
      <c r="P675" s="11">
        <f t="shared" si="106"/>
        <v>0</v>
      </c>
    </row>
    <row r="676" spans="1:16" x14ac:dyDescent="0.25">
      <c r="A676" s="38"/>
      <c r="B676" s="39"/>
      <c r="C676" s="7">
        <f t="shared" si="100"/>
        <v>0</v>
      </c>
      <c r="D676" s="8">
        <f t="shared" si="109"/>
        <v>0</v>
      </c>
      <c r="E676" s="8">
        <f>IF(A676&gt;Settings!$B$4,Settings!$B$4,A676)</f>
        <v>0</v>
      </c>
      <c r="F676" s="8">
        <f>10^(Settings!$B$1+Settings!$B$2*E676+Settings!$B$3*E676^2)</f>
        <v>0.12732098798529648</v>
      </c>
      <c r="G676" s="9" t="str">
        <f t="shared" si="101"/>
        <v/>
      </c>
      <c r="H676" s="9" t="str">
        <f t="shared" si="107"/>
        <v/>
      </c>
      <c r="I676" s="9" t="str">
        <f t="shared" si="108"/>
        <v/>
      </c>
      <c r="J676" s="10">
        <f t="shared" si="102"/>
        <v>0</v>
      </c>
      <c r="K676" s="58">
        <f t="shared" si="103"/>
        <v>0</v>
      </c>
      <c r="L676" s="11">
        <f>_xlfn.XLOOKUP(K676,Percentiles!A:A,Percentiles!C:C,-999,0)</f>
        <v>-999</v>
      </c>
      <c r="M676" s="11">
        <f>_xlfn.XLOOKUP(K676,Percentiles!A:A,Percentiles!D:D,999,0)</f>
        <v>999</v>
      </c>
      <c r="N676" s="11">
        <f t="shared" si="104"/>
        <v>0</v>
      </c>
      <c r="O676" s="11">
        <f t="shared" si="105"/>
        <v>0</v>
      </c>
      <c r="P676" s="11">
        <f t="shared" si="106"/>
        <v>0</v>
      </c>
    </row>
    <row r="677" spans="1:16" x14ac:dyDescent="0.25">
      <c r="A677" s="38"/>
      <c r="B677" s="39"/>
      <c r="C677" s="7">
        <f t="shared" si="100"/>
        <v>0</v>
      </c>
      <c r="D677" s="8">
        <f t="shared" si="109"/>
        <v>0</v>
      </c>
      <c r="E677" s="8">
        <f>IF(A677&gt;Settings!$B$4,Settings!$B$4,A677)</f>
        <v>0</v>
      </c>
      <c r="F677" s="8">
        <f>10^(Settings!$B$1+Settings!$B$2*E677+Settings!$B$3*E677^2)</f>
        <v>0.12732098798529648</v>
      </c>
      <c r="G677" s="9" t="str">
        <f t="shared" si="101"/>
        <v/>
      </c>
      <c r="H677" s="9" t="str">
        <f t="shared" si="107"/>
        <v/>
      </c>
      <c r="I677" s="9" t="str">
        <f t="shared" si="108"/>
        <v/>
      </c>
      <c r="J677" s="10">
        <f t="shared" si="102"/>
        <v>0</v>
      </c>
      <c r="K677" s="58">
        <f t="shared" si="103"/>
        <v>0</v>
      </c>
      <c r="L677" s="11">
        <f>_xlfn.XLOOKUP(K677,Percentiles!A:A,Percentiles!C:C,-999,0)</f>
        <v>-999</v>
      </c>
      <c r="M677" s="11">
        <f>_xlfn.XLOOKUP(K677,Percentiles!A:A,Percentiles!D:D,999,0)</f>
        <v>999</v>
      </c>
      <c r="N677" s="11">
        <f t="shared" si="104"/>
        <v>0</v>
      </c>
      <c r="O677" s="11">
        <f t="shared" si="105"/>
        <v>0</v>
      </c>
      <c r="P677" s="11">
        <f t="shared" si="106"/>
        <v>0</v>
      </c>
    </row>
    <row r="678" spans="1:16" x14ac:dyDescent="0.25">
      <c r="A678" s="38"/>
      <c r="B678" s="39"/>
      <c r="C678" s="7">
        <f t="shared" si="100"/>
        <v>0</v>
      </c>
      <c r="D678" s="8">
        <f t="shared" si="109"/>
        <v>0</v>
      </c>
      <c r="E678" s="8">
        <f>IF(A678&gt;Settings!$B$4,Settings!$B$4,A678)</f>
        <v>0</v>
      </c>
      <c r="F678" s="8">
        <f>10^(Settings!$B$1+Settings!$B$2*E678+Settings!$B$3*E678^2)</f>
        <v>0.12732098798529648</v>
      </c>
      <c r="G678" s="9" t="str">
        <f t="shared" si="101"/>
        <v/>
      </c>
      <c r="H678" s="9" t="str">
        <f t="shared" si="107"/>
        <v/>
      </c>
      <c r="I678" s="9" t="str">
        <f t="shared" si="108"/>
        <v/>
      </c>
      <c r="J678" s="10">
        <f t="shared" si="102"/>
        <v>0</v>
      </c>
      <c r="K678" s="58">
        <f t="shared" si="103"/>
        <v>0</v>
      </c>
      <c r="L678" s="11">
        <f>_xlfn.XLOOKUP(K678,Percentiles!A:A,Percentiles!C:C,-999,0)</f>
        <v>-999</v>
      </c>
      <c r="M678" s="11">
        <f>_xlfn.XLOOKUP(K678,Percentiles!A:A,Percentiles!D:D,999,0)</f>
        <v>999</v>
      </c>
      <c r="N678" s="11">
        <f t="shared" si="104"/>
        <v>0</v>
      </c>
      <c r="O678" s="11">
        <f t="shared" si="105"/>
        <v>0</v>
      </c>
      <c r="P678" s="11">
        <f t="shared" si="106"/>
        <v>0</v>
      </c>
    </row>
    <row r="679" spans="1:16" x14ac:dyDescent="0.25">
      <c r="A679" s="38"/>
      <c r="B679" s="39"/>
      <c r="C679" s="7">
        <f t="shared" si="100"/>
        <v>0</v>
      </c>
      <c r="D679" s="8">
        <f t="shared" si="109"/>
        <v>0</v>
      </c>
      <c r="E679" s="8">
        <f>IF(A679&gt;Settings!$B$4,Settings!$B$4,A679)</f>
        <v>0</v>
      </c>
      <c r="F679" s="8">
        <f>10^(Settings!$B$1+Settings!$B$2*E679+Settings!$B$3*E679^2)</f>
        <v>0.12732098798529648</v>
      </c>
      <c r="G679" s="9" t="str">
        <f t="shared" si="101"/>
        <v/>
      </c>
      <c r="H679" s="9" t="str">
        <f t="shared" si="107"/>
        <v/>
      </c>
      <c r="I679" s="9" t="str">
        <f t="shared" si="108"/>
        <v/>
      </c>
      <c r="J679" s="10">
        <f t="shared" si="102"/>
        <v>0</v>
      </c>
      <c r="K679" s="58">
        <f t="shared" si="103"/>
        <v>0</v>
      </c>
      <c r="L679" s="11">
        <f>_xlfn.XLOOKUP(K679,Percentiles!A:A,Percentiles!C:C,-999,0)</f>
        <v>-999</v>
      </c>
      <c r="M679" s="11">
        <f>_xlfn.XLOOKUP(K679,Percentiles!A:A,Percentiles!D:D,999,0)</f>
        <v>999</v>
      </c>
      <c r="N679" s="11">
        <f t="shared" si="104"/>
        <v>0</v>
      </c>
      <c r="O679" s="11">
        <f t="shared" si="105"/>
        <v>0</v>
      </c>
      <c r="P679" s="11">
        <f t="shared" si="106"/>
        <v>0</v>
      </c>
    </row>
    <row r="680" spans="1:16" x14ac:dyDescent="0.25">
      <c r="A680" s="38"/>
      <c r="B680" s="39"/>
      <c r="C680" s="7">
        <f t="shared" si="100"/>
        <v>0</v>
      </c>
      <c r="D680" s="8">
        <f t="shared" si="109"/>
        <v>0</v>
      </c>
      <c r="E680" s="8">
        <f>IF(A680&gt;Settings!$B$4,Settings!$B$4,A680)</f>
        <v>0</v>
      </c>
      <c r="F680" s="8">
        <f>10^(Settings!$B$1+Settings!$B$2*E680+Settings!$B$3*E680^2)</f>
        <v>0.12732098798529648</v>
      </c>
      <c r="G680" s="9" t="str">
        <f t="shared" si="101"/>
        <v/>
      </c>
      <c r="H680" s="9" t="str">
        <f t="shared" si="107"/>
        <v/>
      </c>
      <c r="I680" s="9" t="str">
        <f t="shared" si="108"/>
        <v/>
      </c>
      <c r="J680" s="10">
        <f t="shared" si="102"/>
        <v>0</v>
      </c>
      <c r="K680" s="58">
        <f t="shared" si="103"/>
        <v>0</v>
      </c>
      <c r="L680" s="11">
        <f>_xlfn.XLOOKUP(K680,Percentiles!A:A,Percentiles!C:C,-999,0)</f>
        <v>-999</v>
      </c>
      <c r="M680" s="11">
        <f>_xlfn.XLOOKUP(K680,Percentiles!A:A,Percentiles!D:D,999,0)</f>
        <v>999</v>
      </c>
      <c r="N680" s="11">
        <f t="shared" si="104"/>
        <v>0</v>
      </c>
      <c r="O680" s="11">
        <f t="shared" si="105"/>
        <v>0</v>
      </c>
      <c r="P680" s="11">
        <f t="shared" si="106"/>
        <v>0</v>
      </c>
    </row>
    <row r="681" spans="1:16" x14ac:dyDescent="0.25">
      <c r="A681" s="38"/>
      <c r="B681" s="39"/>
      <c r="C681" s="7">
        <f t="shared" si="100"/>
        <v>0</v>
      </c>
      <c r="D681" s="8">
        <f t="shared" si="109"/>
        <v>0</v>
      </c>
      <c r="E681" s="8">
        <f>IF(A681&gt;Settings!$B$4,Settings!$B$4,A681)</f>
        <v>0</v>
      </c>
      <c r="F681" s="8">
        <f>10^(Settings!$B$1+Settings!$B$2*E681+Settings!$B$3*E681^2)</f>
        <v>0.12732098798529648</v>
      </c>
      <c r="G681" s="9" t="str">
        <f t="shared" si="101"/>
        <v/>
      </c>
      <c r="H681" s="9" t="str">
        <f t="shared" si="107"/>
        <v/>
      </c>
      <c r="I681" s="9" t="str">
        <f t="shared" si="108"/>
        <v/>
      </c>
      <c r="J681" s="10">
        <f t="shared" si="102"/>
        <v>0</v>
      </c>
      <c r="K681" s="58">
        <f t="shared" si="103"/>
        <v>0</v>
      </c>
      <c r="L681" s="11">
        <f>_xlfn.XLOOKUP(K681,Percentiles!A:A,Percentiles!C:C,-999,0)</f>
        <v>-999</v>
      </c>
      <c r="M681" s="11">
        <f>_xlfn.XLOOKUP(K681,Percentiles!A:A,Percentiles!D:D,999,0)</f>
        <v>999</v>
      </c>
      <c r="N681" s="11">
        <f t="shared" si="104"/>
        <v>0</v>
      </c>
      <c r="O681" s="11">
        <f t="shared" si="105"/>
        <v>0</v>
      </c>
      <c r="P681" s="11">
        <f t="shared" si="106"/>
        <v>0</v>
      </c>
    </row>
    <row r="682" spans="1:16" x14ac:dyDescent="0.25">
      <c r="A682" s="38"/>
      <c r="B682" s="39"/>
      <c r="C682" s="7">
        <f t="shared" si="100"/>
        <v>0</v>
      </c>
      <c r="D682" s="8">
        <f t="shared" si="109"/>
        <v>0</v>
      </c>
      <c r="E682" s="8">
        <f>IF(A682&gt;Settings!$B$4,Settings!$B$4,A682)</f>
        <v>0</v>
      </c>
      <c r="F682" s="8">
        <f>10^(Settings!$B$1+Settings!$B$2*E682+Settings!$B$3*E682^2)</f>
        <v>0.12732098798529648</v>
      </c>
      <c r="G682" s="9" t="str">
        <f t="shared" si="101"/>
        <v/>
      </c>
      <c r="H682" s="9" t="str">
        <f t="shared" si="107"/>
        <v/>
      </c>
      <c r="I682" s="9" t="str">
        <f t="shared" si="108"/>
        <v/>
      </c>
      <c r="J682" s="10">
        <f t="shared" si="102"/>
        <v>0</v>
      </c>
      <c r="K682" s="58">
        <f t="shared" si="103"/>
        <v>0</v>
      </c>
      <c r="L682" s="11">
        <f>_xlfn.XLOOKUP(K682,Percentiles!A:A,Percentiles!C:C,-999,0)</f>
        <v>-999</v>
      </c>
      <c r="M682" s="11">
        <f>_xlfn.XLOOKUP(K682,Percentiles!A:A,Percentiles!D:D,999,0)</f>
        <v>999</v>
      </c>
      <c r="N682" s="11">
        <f t="shared" si="104"/>
        <v>0</v>
      </c>
      <c r="O682" s="11">
        <f t="shared" si="105"/>
        <v>0</v>
      </c>
      <c r="P682" s="11">
        <f t="shared" si="106"/>
        <v>0</v>
      </c>
    </row>
    <row r="683" spans="1:16" x14ac:dyDescent="0.25">
      <c r="A683" s="38"/>
      <c r="B683" s="39"/>
      <c r="C683" s="7">
        <f t="shared" si="100"/>
        <v>0</v>
      </c>
      <c r="D683" s="8">
        <f t="shared" si="109"/>
        <v>0</v>
      </c>
      <c r="E683" s="8">
        <f>IF(A683&gt;Settings!$B$4,Settings!$B$4,A683)</f>
        <v>0</v>
      </c>
      <c r="F683" s="8">
        <f>10^(Settings!$B$1+Settings!$B$2*E683+Settings!$B$3*E683^2)</f>
        <v>0.12732098798529648</v>
      </c>
      <c r="G683" s="9" t="str">
        <f t="shared" si="101"/>
        <v/>
      </c>
      <c r="H683" s="9" t="str">
        <f t="shared" si="107"/>
        <v/>
      </c>
      <c r="I683" s="9" t="str">
        <f t="shared" si="108"/>
        <v/>
      </c>
      <c r="J683" s="10">
        <f t="shared" si="102"/>
        <v>0</v>
      </c>
      <c r="K683" s="58">
        <f t="shared" si="103"/>
        <v>0</v>
      </c>
      <c r="L683" s="11">
        <f>_xlfn.XLOOKUP(K683,Percentiles!A:A,Percentiles!C:C,-999,0)</f>
        <v>-999</v>
      </c>
      <c r="M683" s="11">
        <f>_xlfn.XLOOKUP(K683,Percentiles!A:A,Percentiles!D:D,999,0)</f>
        <v>999</v>
      </c>
      <c r="N683" s="11">
        <f t="shared" si="104"/>
        <v>0</v>
      </c>
      <c r="O683" s="11">
        <f t="shared" si="105"/>
        <v>0</v>
      </c>
      <c r="P683" s="11">
        <f t="shared" si="106"/>
        <v>0</v>
      </c>
    </row>
    <row r="684" spans="1:16" x14ac:dyDescent="0.25">
      <c r="A684" s="38"/>
      <c r="B684" s="39"/>
      <c r="C684" s="7">
        <f t="shared" si="100"/>
        <v>0</v>
      </c>
      <c r="D684" s="8">
        <f t="shared" si="109"/>
        <v>0</v>
      </c>
      <c r="E684" s="8">
        <f>IF(A684&gt;Settings!$B$4,Settings!$B$4,A684)</f>
        <v>0</v>
      </c>
      <c r="F684" s="8">
        <f>10^(Settings!$B$1+Settings!$B$2*E684+Settings!$B$3*E684^2)</f>
        <v>0.12732098798529648</v>
      </c>
      <c r="G684" s="9" t="str">
        <f t="shared" si="101"/>
        <v/>
      </c>
      <c r="H684" s="9" t="str">
        <f t="shared" si="107"/>
        <v/>
      </c>
      <c r="I684" s="9" t="str">
        <f t="shared" si="108"/>
        <v/>
      </c>
      <c r="J684" s="10">
        <f t="shared" si="102"/>
        <v>0</v>
      </c>
      <c r="K684" s="58">
        <f t="shared" si="103"/>
        <v>0</v>
      </c>
      <c r="L684" s="11">
        <f>_xlfn.XLOOKUP(K684,Percentiles!A:A,Percentiles!C:C,-999,0)</f>
        <v>-999</v>
      </c>
      <c r="M684" s="11">
        <f>_xlfn.XLOOKUP(K684,Percentiles!A:A,Percentiles!D:D,999,0)</f>
        <v>999</v>
      </c>
      <c r="N684" s="11">
        <f t="shared" si="104"/>
        <v>0</v>
      </c>
      <c r="O684" s="11">
        <f t="shared" si="105"/>
        <v>0</v>
      </c>
      <c r="P684" s="11">
        <f t="shared" si="106"/>
        <v>0</v>
      </c>
    </row>
    <row r="685" spans="1:16" x14ac:dyDescent="0.25">
      <c r="A685" s="38"/>
      <c r="B685" s="39"/>
      <c r="C685" s="7">
        <f t="shared" si="100"/>
        <v>0</v>
      </c>
      <c r="D685" s="8">
        <f t="shared" si="109"/>
        <v>0</v>
      </c>
      <c r="E685" s="8">
        <f>IF(A685&gt;Settings!$B$4,Settings!$B$4,A685)</f>
        <v>0</v>
      </c>
      <c r="F685" s="8">
        <f>10^(Settings!$B$1+Settings!$B$2*E685+Settings!$B$3*E685^2)</f>
        <v>0.12732098798529648</v>
      </c>
      <c r="G685" s="9" t="str">
        <f t="shared" si="101"/>
        <v/>
      </c>
      <c r="H685" s="9" t="str">
        <f t="shared" si="107"/>
        <v/>
      </c>
      <c r="I685" s="9" t="str">
        <f t="shared" si="108"/>
        <v/>
      </c>
      <c r="J685" s="10">
        <f t="shared" si="102"/>
        <v>0</v>
      </c>
      <c r="K685" s="58">
        <f t="shared" si="103"/>
        <v>0</v>
      </c>
      <c r="L685" s="11">
        <f>_xlfn.XLOOKUP(K685,Percentiles!A:A,Percentiles!C:C,-999,0)</f>
        <v>-999</v>
      </c>
      <c r="M685" s="11">
        <f>_xlfn.XLOOKUP(K685,Percentiles!A:A,Percentiles!D:D,999,0)</f>
        <v>999</v>
      </c>
      <c r="N685" s="11">
        <f t="shared" si="104"/>
        <v>0</v>
      </c>
      <c r="O685" s="11">
        <f t="shared" si="105"/>
        <v>0</v>
      </c>
      <c r="P685" s="11">
        <f t="shared" si="106"/>
        <v>0</v>
      </c>
    </row>
    <row r="686" spans="1:16" x14ac:dyDescent="0.25">
      <c r="A686" s="38"/>
      <c r="B686" s="39"/>
      <c r="C686" s="7">
        <f t="shared" si="100"/>
        <v>0</v>
      </c>
      <c r="D686" s="8">
        <f t="shared" si="109"/>
        <v>0</v>
      </c>
      <c r="E686" s="8">
        <f>IF(A686&gt;Settings!$B$4,Settings!$B$4,A686)</f>
        <v>0</v>
      </c>
      <c r="F686" s="8">
        <f>10^(Settings!$B$1+Settings!$B$2*E686+Settings!$B$3*E686^2)</f>
        <v>0.12732098798529648</v>
      </c>
      <c r="G686" s="9" t="str">
        <f t="shared" si="101"/>
        <v/>
      </c>
      <c r="H686" s="9" t="str">
        <f t="shared" si="107"/>
        <v/>
      </c>
      <c r="I686" s="9" t="str">
        <f t="shared" si="108"/>
        <v/>
      </c>
      <c r="J686" s="10">
        <f t="shared" si="102"/>
        <v>0</v>
      </c>
      <c r="K686" s="58">
        <f t="shared" si="103"/>
        <v>0</v>
      </c>
      <c r="L686" s="11">
        <f>_xlfn.XLOOKUP(K686,Percentiles!A:A,Percentiles!C:C,-999,0)</f>
        <v>-999</v>
      </c>
      <c r="M686" s="11">
        <f>_xlfn.XLOOKUP(K686,Percentiles!A:A,Percentiles!D:D,999,0)</f>
        <v>999</v>
      </c>
      <c r="N686" s="11">
        <f t="shared" si="104"/>
        <v>0</v>
      </c>
      <c r="O686" s="11">
        <f t="shared" si="105"/>
        <v>0</v>
      </c>
      <c r="P686" s="11">
        <f t="shared" si="106"/>
        <v>0</v>
      </c>
    </row>
    <row r="687" spans="1:16" x14ac:dyDescent="0.25">
      <c r="A687" s="38"/>
      <c r="B687" s="39"/>
      <c r="C687" s="7">
        <f t="shared" si="100"/>
        <v>0</v>
      </c>
      <c r="D687" s="8">
        <f t="shared" si="109"/>
        <v>0</v>
      </c>
      <c r="E687" s="8">
        <f>IF(A687&gt;Settings!$B$4,Settings!$B$4,A687)</f>
        <v>0</v>
      </c>
      <c r="F687" s="8">
        <f>10^(Settings!$B$1+Settings!$B$2*E687+Settings!$B$3*E687^2)</f>
        <v>0.12732098798529648</v>
      </c>
      <c r="G687" s="9" t="str">
        <f t="shared" si="101"/>
        <v/>
      </c>
      <c r="H687" s="9" t="str">
        <f t="shared" si="107"/>
        <v/>
      </c>
      <c r="I687" s="9" t="str">
        <f t="shared" si="108"/>
        <v/>
      </c>
      <c r="J687" s="10">
        <f t="shared" si="102"/>
        <v>0</v>
      </c>
      <c r="K687" s="58">
        <f t="shared" si="103"/>
        <v>0</v>
      </c>
      <c r="L687" s="11">
        <f>_xlfn.XLOOKUP(K687,Percentiles!A:A,Percentiles!C:C,-999,0)</f>
        <v>-999</v>
      </c>
      <c r="M687" s="11">
        <f>_xlfn.XLOOKUP(K687,Percentiles!A:A,Percentiles!D:D,999,0)</f>
        <v>999</v>
      </c>
      <c r="N687" s="11">
        <f t="shared" si="104"/>
        <v>0</v>
      </c>
      <c r="O687" s="11">
        <f t="shared" si="105"/>
        <v>0</v>
      </c>
      <c r="P687" s="11">
        <f t="shared" si="106"/>
        <v>0</v>
      </c>
    </row>
    <row r="688" spans="1:16" x14ac:dyDescent="0.25">
      <c r="A688" s="38"/>
      <c r="B688" s="39"/>
      <c r="C688" s="7">
        <f t="shared" si="100"/>
        <v>0</v>
      </c>
      <c r="D688" s="8">
        <f t="shared" si="109"/>
        <v>0</v>
      </c>
      <c r="E688" s="8">
        <f>IF(A688&gt;Settings!$B$4,Settings!$B$4,A688)</f>
        <v>0</v>
      </c>
      <c r="F688" s="8">
        <f>10^(Settings!$B$1+Settings!$B$2*E688+Settings!$B$3*E688^2)</f>
        <v>0.12732098798529648</v>
      </c>
      <c r="G688" s="9" t="str">
        <f t="shared" si="101"/>
        <v/>
      </c>
      <c r="H688" s="9" t="str">
        <f t="shared" si="107"/>
        <v/>
      </c>
      <c r="I688" s="9" t="str">
        <f t="shared" si="108"/>
        <v/>
      </c>
      <c r="J688" s="10">
        <f t="shared" si="102"/>
        <v>0</v>
      </c>
      <c r="K688" s="58">
        <f t="shared" si="103"/>
        <v>0</v>
      </c>
      <c r="L688" s="11">
        <f>_xlfn.XLOOKUP(K688,Percentiles!A:A,Percentiles!C:C,-999,0)</f>
        <v>-999</v>
      </c>
      <c r="M688" s="11">
        <f>_xlfn.XLOOKUP(K688,Percentiles!A:A,Percentiles!D:D,999,0)</f>
        <v>999</v>
      </c>
      <c r="N688" s="11">
        <f t="shared" si="104"/>
        <v>0</v>
      </c>
      <c r="O688" s="11">
        <f t="shared" si="105"/>
        <v>0</v>
      </c>
      <c r="P688" s="11">
        <f t="shared" si="106"/>
        <v>0</v>
      </c>
    </row>
    <row r="689" spans="1:16" x14ac:dyDescent="0.25">
      <c r="A689" s="38"/>
      <c r="B689" s="39"/>
      <c r="C689" s="7">
        <f t="shared" si="100"/>
        <v>0</v>
      </c>
      <c r="D689" s="8">
        <f t="shared" si="109"/>
        <v>0</v>
      </c>
      <c r="E689" s="8">
        <f>IF(A689&gt;Settings!$B$4,Settings!$B$4,A689)</f>
        <v>0</v>
      </c>
      <c r="F689" s="8">
        <f>10^(Settings!$B$1+Settings!$B$2*E689+Settings!$B$3*E689^2)</f>
        <v>0.12732098798529648</v>
      </c>
      <c r="G689" s="9" t="str">
        <f t="shared" si="101"/>
        <v/>
      </c>
      <c r="H689" s="9" t="str">
        <f t="shared" si="107"/>
        <v/>
      </c>
      <c r="I689" s="9" t="str">
        <f t="shared" si="108"/>
        <v/>
      </c>
      <c r="J689" s="10">
        <f t="shared" si="102"/>
        <v>0</v>
      </c>
      <c r="K689" s="58">
        <f t="shared" si="103"/>
        <v>0</v>
      </c>
      <c r="L689" s="11">
        <f>_xlfn.XLOOKUP(K689,Percentiles!A:A,Percentiles!C:C,-999,0)</f>
        <v>-999</v>
      </c>
      <c r="M689" s="11">
        <f>_xlfn.XLOOKUP(K689,Percentiles!A:A,Percentiles!D:D,999,0)</f>
        <v>999</v>
      </c>
      <c r="N689" s="11">
        <f t="shared" si="104"/>
        <v>0</v>
      </c>
      <c r="O689" s="11">
        <f t="shared" si="105"/>
        <v>0</v>
      </c>
      <c r="P689" s="11">
        <f t="shared" si="106"/>
        <v>0</v>
      </c>
    </row>
    <row r="690" spans="1:16" x14ac:dyDescent="0.25">
      <c r="A690" s="38"/>
      <c r="B690" s="39"/>
      <c r="C690" s="7">
        <f t="shared" si="100"/>
        <v>0</v>
      </c>
      <c r="D690" s="8">
        <f t="shared" si="109"/>
        <v>0</v>
      </c>
      <c r="E690" s="8">
        <f>IF(A690&gt;Settings!$B$4,Settings!$B$4,A690)</f>
        <v>0</v>
      </c>
      <c r="F690" s="8">
        <f>10^(Settings!$B$1+Settings!$B$2*E690+Settings!$B$3*E690^2)</f>
        <v>0.12732098798529648</v>
      </c>
      <c r="G690" s="9" t="str">
        <f t="shared" si="101"/>
        <v/>
      </c>
      <c r="H690" s="9" t="str">
        <f t="shared" si="107"/>
        <v/>
      </c>
      <c r="I690" s="9" t="str">
        <f t="shared" si="108"/>
        <v/>
      </c>
      <c r="J690" s="10">
        <f t="shared" si="102"/>
        <v>0</v>
      </c>
      <c r="K690" s="58">
        <f t="shared" si="103"/>
        <v>0</v>
      </c>
      <c r="L690" s="11">
        <f>_xlfn.XLOOKUP(K690,Percentiles!A:A,Percentiles!C:C,-999,0)</f>
        <v>-999</v>
      </c>
      <c r="M690" s="11">
        <f>_xlfn.XLOOKUP(K690,Percentiles!A:A,Percentiles!D:D,999,0)</f>
        <v>999</v>
      </c>
      <c r="N690" s="11">
        <f t="shared" si="104"/>
        <v>0</v>
      </c>
      <c r="O690" s="11">
        <f t="shared" si="105"/>
        <v>0</v>
      </c>
      <c r="P690" s="11">
        <f t="shared" si="106"/>
        <v>0</v>
      </c>
    </row>
    <row r="691" spans="1:16" x14ac:dyDescent="0.25">
      <c r="A691" s="38"/>
      <c r="B691" s="39"/>
      <c r="C691" s="7">
        <f t="shared" si="100"/>
        <v>0</v>
      </c>
      <c r="D691" s="8">
        <f t="shared" si="109"/>
        <v>0</v>
      </c>
      <c r="E691" s="8">
        <f>IF(A691&gt;Settings!$B$4,Settings!$B$4,A691)</f>
        <v>0</v>
      </c>
      <c r="F691" s="8">
        <f>10^(Settings!$B$1+Settings!$B$2*E691+Settings!$B$3*E691^2)</f>
        <v>0.12732098798529648</v>
      </c>
      <c r="G691" s="9" t="str">
        <f t="shared" si="101"/>
        <v/>
      </c>
      <c r="H691" s="9" t="str">
        <f t="shared" si="107"/>
        <v/>
      </c>
      <c r="I691" s="9" t="str">
        <f t="shared" si="108"/>
        <v/>
      </c>
      <c r="J691" s="10">
        <f t="shared" si="102"/>
        <v>0</v>
      </c>
      <c r="K691" s="58">
        <f t="shared" si="103"/>
        <v>0</v>
      </c>
      <c r="L691" s="11">
        <f>_xlfn.XLOOKUP(K691,Percentiles!A:A,Percentiles!C:C,-999,0)</f>
        <v>-999</v>
      </c>
      <c r="M691" s="11">
        <f>_xlfn.XLOOKUP(K691,Percentiles!A:A,Percentiles!D:D,999,0)</f>
        <v>999</v>
      </c>
      <c r="N691" s="11">
        <f t="shared" si="104"/>
        <v>0</v>
      </c>
      <c r="O691" s="11">
        <f t="shared" si="105"/>
        <v>0</v>
      </c>
      <c r="P691" s="11">
        <f t="shared" si="106"/>
        <v>0</v>
      </c>
    </row>
    <row r="692" spans="1:16" x14ac:dyDescent="0.25">
      <c r="A692" s="38"/>
      <c r="B692" s="39"/>
      <c r="C692" s="7">
        <f t="shared" si="100"/>
        <v>0</v>
      </c>
      <c r="D692" s="8">
        <f t="shared" si="109"/>
        <v>0</v>
      </c>
      <c r="E692" s="8">
        <f>IF(A692&gt;Settings!$B$4,Settings!$B$4,A692)</f>
        <v>0</v>
      </c>
      <c r="F692" s="8">
        <f>10^(Settings!$B$1+Settings!$B$2*E692+Settings!$B$3*E692^2)</f>
        <v>0.12732098798529648</v>
      </c>
      <c r="G692" s="9" t="str">
        <f t="shared" si="101"/>
        <v/>
      </c>
      <c r="H692" s="9" t="str">
        <f t="shared" si="107"/>
        <v/>
      </c>
      <c r="I692" s="9" t="str">
        <f t="shared" si="108"/>
        <v/>
      </c>
      <c r="J692" s="10">
        <f t="shared" si="102"/>
        <v>0</v>
      </c>
      <c r="K692" s="58">
        <f t="shared" si="103"/>
        <v>0</v>
      </c>
      <c r="L692" s="11">
        <f>_xlfn.XLOOKUP(K692,Percentiles!A:A,Percentiles!C:C,-999,0)</f>
        <v>-999</v>
      </c>
      <c r="M692" s="11">
        <f>_xlfn.XLOOKUP(K692,Percentiles!A:A,Percentiles!D:D,999,0)</f>
        <v>999</v>
      </c>
      <c r="N692" s="11">
        <f t="shared" si="104"/>
        <v>0</v>
      </c>
      <c r="O692" s="11">
        <f t="shared" si="105"/>
        <v>0</v>
      </c>
      <c r="P692" s="11">
        <f t="shared" si="106"/>
        <v>0</v>
      </c>
    </row>
    <row r="693" spans="1:16" x14ac:dyDescent="0.25">
      <c r="A693" s="38"/>
      <c r="B693" s="39"/>
      <c r="C693" s="7">
        <f t="shared" si="100"/>
        <v>0</v>
      </c>
      <c r="D693" s="8">
        <f t="shared" si="109"/>
        <v>0</v>
      </c>
      <c r="E693" s="8">
        <f>IF(A693&gt;Settings!$B$4,Settings!$B$4,A693)</f>
        <v>0</v>
      </c>
      <c r="F693" s="8">
        <f>10^(Settings!$B$1+Settings!$B$2*E693+Settings!$B$3*E693^2)</f>
        <v>0.12732098798529648</v>
      </c>
      <c r="G693" s="9" t="str">
        <f t="shared" si="101"/>
        <v/>
      </c>
      <c r="H693" s="9" t="str">
        <f t="shared" si="107"/>
        <v/>
      </c>
      <c r="I693" s="9" t="str">
        <f t="shared" si="108"/>
        <v/>
      </c>
      <c r="J693" s="10">
        <f t="shared" si="102"/>
        <v>0</v>
      </c>
      <c r="K693" s="58">
        <f t="shared" si="103"/>
        <v>0</v>
      </c>
      <c r="L693" s="11">
        <f>_xlfn.XLOOKUP(K693,Percentiles!A:A,Percentiles!C:C,-999,0)</f>
        <v>-999</v>
      </c>
      <c r="M693" s="11">
        <f>_xlfn.XLOOKUP(K693,Percentiles!A:A,Percentiles!D:D,999,0)</f>
        <v>999</v>
      </c>
      <c r="N693" s="11">
        <f t="shared" si="104"/>
        <v>0</v>
      </c>
      <c r="O693" s="11">
        <f t="shared" si="105"/>
        <v>0</v>
      </c>
      <c r="P693" s="11">
        <f t="shared" si="106"/>
        <v>0</v>
      </c>
    </row>
    <row r="694" spans="1:16" x14ac:dyDescent="0.25">
      <c r="A694" s="38"/>
      <c r="B694" s="39"/>
      <c r="C694" s="7">
        <f t="shared" si="100"/>
        <v>0</v>
      </c>
      <c r="D694" s="8">
        <f t="shared" si="109"/>
        <v>0</v>
      </c>
      <c r="E694" s="8">
        <f>IF(A694&gt;Settings!$B$4,Settings!$B$4,A694)</f>
        <v>0</v>
      </c>
      <c r="F694" s="8">
        <f>10^(Settings!$B$1+Settings!$B$2*E694+Settings!$B$3*E694^2)</f>
        <v>0.12732098798529648</v>
      </c>
      <c r="G694" s="9" t="str">
        <f t="shared" si="101"/>
        <v/>
      </c>
      <c r="H694" s="9" t="str">
        <f t="shared" si="107"/>
        <v/>
      </c>
      <c r="I694" s="9" t="str">
        <f t="shared" si="108"/>
        <v/>
      </c>
      <c r="J694" s="10">
        <f t="shared" si="102"/>
        <v>0</v>
      </c>
      <c r="K694" s="58">
        <f t="shared" si="103"/>
        <v>0</v>
      </c>
      <c r="L694" s="11">
        <f>_xlfn.XLOOKUP(K694,Percentiles!A:A,Percentiles!C:C,-999,0)</f>
        <v>-999</v>
      </c>
      <c r="M694" s="11">
        <f>_xlfn.XLOOKUP(K694,Percentiles!A:A,Percentiles!D:D,999,0)</f>
        <v>999</v>
      </c>
      <c r="N694" s="11">
        <f t="shared" si="104"/>
        <v>0</v>
      </c>
      <c r="O694" s="11">
        <f t="shared" si="105"/>
        <v>0</v>
      </c>
      <c r="P694" s="11">
        <f t="shared" si="106"/>
        <v>0</v>
      </c>
    </row>
    <row r="695" spans="1:16" x14ac:dyDescent="0.25">
      <c r="A695" s="38"/>
      <c r="B695" s="39"/>
      <c r="C695" s="7">
        <f t="shared" si="100"/>
        <v>0</v>
      </c>
      <c r="D695" s="8">
        <f t="shared" si="109"/>
        <v>0</v>
      </c>
      <c r="E695" s="8">
        <f>IF(A695&gt;Settings!$B$4,Settings!$B$4,A695)</f>
        <v>0</v>
      </c>
      <c r="F695" s="8">
        <f>10^(Settings!$B$1+Settings!$B$2*E695+Settings!$B$3*E695^2)</f>
        <v>0.12732098798529648</v>
      </c>
      <c r="G695" s="9" t="str">
        <f t="shared" si="101"/>
        <v/>
      </c>
      <c r="H695" s="9" t="str">
        <f t="shared" si="107"/>
        <v/>
      </c>
      <c r="I695" s="9" t="str">
        <f t="shared" si="108"/>
        <v/>
      </c>
      <c r="J695" s="10">
        <f t="shared" si="102"/>
        <v>0</v>
      </c>
      <c r="K695" s="58">
        <f t="shared" si="103"/>
        <v>0</v>
      </c>
      <c r="L695" s="11">
        <f>_xlfn.XLOOKUP(K695,Percentiles!A:A,Percentiles!C:C,-999,0)</f>
        <v>-999</v>
      </c>
      <c r="M695" s="11">
        <f>_xlfn.XLOOKUP(K695,Percentiles!A:A,Percentiles!D:D,999,0)</f>
        <v>999</v>
      </c>
      <c r="N695" s="11">
        <f t="shared" si="104"/>
        <v>0</v>
      </c>
      <c r="O695" s="11">
        <f t="shared" si="105"/>
        <v>0</v>
      </c>
      <c r="P695" s="11">
        <f t="shared" si="106"/>
        <v>0</v>
      </c>
    </row>
    <row r="696" spans="1:16" x14ac:dyDescent="0.25">
      <c r="A696" s="38"/>
      <c r="B696" s="39"/>
      <c r="C696" s="7">
        <f t="shared" si="100"/>
        <v>0</v>
      </c>
      <c r="D696" s="8">
        <f t="shared" si="109"/>
        <v>0</v>
      </c>
      <c r="E696" s="8">
        <f>IF(A696&gt;Settings!$B$4,Settings!$B$4,A696)</f>
        <v>0</v>
      </c>
      <c r="F696" s="8">
        <f>10^(Settings!$B$1+Settings!$B$2*E696+Settings!$B$3*E696^2)</f>
        <v>0.12732098798529648</v>
      </c>
      <c r="G696" s="9" t="str">
        <f t="shared" si="101"/>
        <v/>
      </c>
      <c r="H696" s="9" t="str">
        <f t="shared" si="107"/>
        <v/>
      </c>
      <c r="I696" s="9" t="str">
        <f t="shared" si="108"/>
        <v/>
      </c>
      <c r="J696" s="10">
        <f t="shared" si="102"/>
        <v>0</v>
      </c>
      <c r="K696" s="58">
        <f t="shared" si="103"/>
        <v>0</v>
      </c>
      <c r="L696" s="11">
        <f>_xlfn.XLOOKUP(K696,Percentiles!A:A,Percentiles!C:C,-999,0)</f>
        <v>-999</v>
      </c>
      <c r="M696" s="11">
        <f>_xlfn.XLOOKUP(K696,Percentiles!A:A,Percentiles!D:D,999,0)</f>
        <v>999</v>
      </c>
      <c r="N696" s="11">
        <f t="shared" si="104"/>
        <v>0</v>
      </c>
      <c r="O696" s="11">
        <f t="shared" si="105"/>
        <v>0</v>
      </c>
      <c r="P696" s="11">
        <f t="shared" si="106"/>
        <v>0</v>
      </c>
    </row>
    <row r="697" spans="1:16" x14ac:dyDescent="0.25">
      <c r="A697" s="38"/>
      <c r="B697" s="39"/>
      <c r="C697" s="7">
        <f t="shared" si="100"/>
        <v>0</v>
      </c>
      <c r="D697" s="8">
        <f t="shared" si="109"/>
        <v>0</v>
      </c>
      <c r="E697" s="8">
        <f>IF(A697&gt;Settings!$B$4,Settings!$B$4,A697)</f>
        <v>0</v>
      </c>
      <c r="F697" s="8">
        <f>10^(Settings!$B$1+Settings!$B$2*E697+Settings!$B$3*E697^2)</f>
        <v>0.12732098798529648</v>
      </c>
      <c r="G697" s="9" t="str">
        <f t="shared" si="101"/>
        <v/>
      </c>
      <c r="H697" s="9" t="str">
        <f t="shared" si="107"/>
        <v/>
      </c>
      <c r="I697" s="9" t="str">
        <f t="shared" si="108"/>
        <v/>
      </c>
      <c r="J697" s="10">
        <f t="shared" si="102"/>
        <v>0</v>
      </c>
      <c r="K697" s="58">
        <f t="shared" si="103"/>
        <v>0</v>
      </c>
      <c r="L697" s="11">
        <f>_xlfn.XLOOKUP(K697,Percentiles!A:A,Percentiles!C:C,-999,0)</f>
        <v>-999</v>
      </c>
      <c r="M697" s="11">
        <f>_xlfn.XLOOKUP(K697,Percentiles!A:A,Percentiles!D:D,999,0)</f>
        <v>999</v>
      </c>
      <c r="N697" s="11">
        <f t="shared" si="104"/>
        <v>0</v>
      </c>
      <c r="O697" s="11">
        <f t="shared" si="105"/>
        <v>0</v>
      </c>
      <c r="P697" s="11">
        <f t="shared" si="106"/>
        <v>0</v>
      </c>
    </row>
    <row r="698" spans="1:16" x14ac:dyDescent="0.25">
      <c r="A698" s="38"/>
      <c r="B698" s="39"/>
      <c r="C698" s="7">
        <f t="shared" si="100"/>
        <v>0</v>
      </c>
      <c r="D698" s="8">
        <f t="shared" si="109"/>
        <v>0</v>
      </c>
      <c r="E698" s="8">
        <f>IF(A698&gt;Settings!$B$4,Settings!$B$4,A698)</f>
        <v>0</v>
      </c>
      <c r="F698" s="8">
        <f>10^(Settings!$B$1+Settings!$B$2*E698+Settings!$B$3*E698^2)</f>
        <v>0.12732098798529648</v>
      </c>
      <c r="G698" s="9" t="str">
        <f t="shared" si="101"/>
        <v/>
      </c>
      <c r="H698" s="9" t="str">
        <f t="shared" si="107"/>
        <v/>
      </c>
      <c r="I698" s="9" t="str">
        <f t="shared" si="108"/>
        <v/>
      </c>
      <c r="J698" s="10">
        <f t="shared" si="102"/>
        <v>0</v>
      </c>
      <c r="K698" s="58">
        <f t="shared" si="103"/>
        <v>0</v>
      </c>
      <c r="L698" s="11">
        <f>_xlfn.XLOOKUP(K698,Percentiles!A:A,Percentiles!C:C,-999,0)</f>
        <v>-999</v>
      </c>
      <c r="M698" s="11">
        <f>_xlfn.XLOOKUP(K698,Percentiles!A:A,Percentiles!D:D,999,0)</f>
        <v>999</v>
      </c>
      <c r="N698" s="11">
        <f t="shared" si="104"/>
        <v>0</v>
      </c>
      <c r="O698" s="11">
        <f t="shared" si="105"/>
        <v>0</v>
      </c>
      <c r="P698" s="11">
        <f t="shared" si="106"/>
        <v>0</v>
      </c>
    </row>
    <row r="699" spans="1:16" x14ac:dyDescent="0.25">
      <c r="A699" s="38"/>
      <c r="B699" s="39"/>
      <c r="C699" s="7">
        <f t="shared" si="100"/>
        <v>0</v>
      </c>
      <c r="D699" s="8">
        <f t="shared" si="109"/>
        <v>0</v>
      </c>
      <c r="E699" s="8">
        <f>IF(A699&gt;Settings!$B$4,Settings!$B$4,A699)</f>
        <v>0</v>
      </c>
      <c r="F699" s="8">
        <f>10^(Settings!$B$1+Settings!$B$2*E699+Settings!$B$3*E699^2)</f>
        <v>0.12732098798529648</v>
      </c>
      <c r="G699" s="9" t="str">
        <f t="shared" si="101"/>
        <v/>
      </c>
      <c r="H699" s="9" t="str">
        <f t="shared" si="107"/>
        <v/>
      </c>
      <c r="I699" s="9" t="str">
        <f t="shared" si="108"/>
        <v/>
      </c>
      <c r="J699" s="10">
        <f t="shared" si="102"/>
        <v>0</v>
      </c>
      <c r="K699" s="58">
        <f t="shared" si="103"/>
        <v>0</v>
      </c>
      <c r="L699" s="11">
        <f>_xlfn.XLOOKUP(K699,Percentiles!A:A,Percentiles!C:C,-999,0)</f>
        <v>-999</v>
      </c>
      <c r="M699" s="11">
        <f>_xlfn.XLOOKUP(K699,Percentiles!A:A,Percentiles!D:D,999,0)</f>
        <v>999</v>
      </c>
      <c r="N699" s="11">
        <f t="shared" si="104"/>
        <v>0</v>
      </c>
      <c r="O699" s="11">
        <f t="shared" si="105"/>
        <v>0</v>
      </c>
      <c r="P699" s="11">
        <f t="shared" si="106"/>
        <v>0</v>
      </c>
    </row>
    <row r="700" spans="1:16" x14ac:dyDescent="0.25">
      <c r="A700" s="38"/>
      <c r="B700" s="39"/>
      <c r="C700" s="7">
        <f t="shared" si="100"/>
        <v>0</v>
      </c>
      <c r="D700" s="8">
        <f t="shared" si="109"/>
        <v>0</v>
      </c>
      <c r="E700" s="8">
        <f>IF(A700&gt;Settings!$B$4,Settings!$B$4,A700)</f>
        <v>0</v>
      </c>
      <c r="F700" s="8">
        <f>10^(Settings!$B$1+Settings!$B$2*E700+Settings!$B$3*E700^2)</f>
        <v>0.12732098798529648</v>
      </c>
      <c r="G700" s="9" t="str">
        <f t="shared" si="101"/>
        <v/>
      </c>
      <c r="H700" s="9" t="str">
        <f t="shared" si="107"/>
        <v/>
      </c>
      <c r="I700" s="9" t="str">
        <f t="shared" si="108"/>
        <v/>
      </c>
      <c r="J700" s="10">
        <f t="shared" si="102"/>
        <v>0</v>
      </c>
      <c r="K700" s="58">
        <f t="shared" si="103"/>
        <v>0</v>
      </c>
      <c r="L700" s="11">
        <f>_xlfn.XLOOKUP(K700,Percentiles!A:A,Percentiles!C:C,-999,0)</f>
        <v>-999</v>
      </c>
      <c r="M700" s="11">
        <f>_xlfn.XLOOKUP(K700,Percentiles!A:A,Percentiles!D:D,999,0)</f>
        <v>999</v>
      </c>
      <c r="N700" s="11">
        <f t="shared" si="104"/>
        <v>0</v>
      </c>
      <c r="O700" s="11">
        <f t="shared" si="105"/>
        <v>0</v>
      </c>
      <c r="P700" s="11">
        <f t="shared" si="106"/>
        <v>0</v>
      </c>
    </row>
    <row r="701" spans="1:16" x14ac:dyDescent="0.25">
      <c r="A701" s="38"/>
      <c r="B701" s="39"/>
      <c r="C701" s="7">
        <f t="shared" si="100"/>
        <v>0</v>
      </c>
      <c r="D701" s="8">
        <f t="shared" si="109"/>
        <v>0</v>
      </c>
      <c r="E701" s="8">
        <f>IF(A701&gt;Settings!$B$4,Settings!$B$4,A701)</f>
        <v>0</v>
      </c>
      <c r="F701" s="8">
        <f>10^(Settings!$B$1+Settings!$B$2*E701+Settings!$B$3*E701^2)</f>
        <v>0.12732098798529648</v>
      </c>
      <c r="G701" s="9" t="str">
        <f t="shared" si="101"/>
        <v/>
      </c>
      <c r="H701" s="9" t="str">
        <f t="shared" si="107"/>
        <v/>
      </c>
      <c r="I701" s="9" t="str">
        <f t="shared" si="108"/>
        <v/>
      </c>
      <c r="J701" s="10">
        <f t="shared" si="102"/>
        <v>0</v>
      </c>
      <c r="K701" s="58">
        <f t="shared" si="103"/>
        <v>0</v>
      </c>
      <c r="L701" s="11">
        <f>_xlfn.XLOOKUP(K701,Percentiles!A:A,Percentiles!C:C,-999,0)</f>
        <v>-999</v>
      </c>
      <c r="M701" s="11">
        <f>_xlfn.XLOOKUP(K701,Percentiles!A:A,Percentiles!D:D,999,0)</f>
        <v>999</v>
      </c>
      <c r="N701" s="11">
        <f t="shared" si="104"/>
        <v>0</v>
      </c>
      <c r="O701" s="11">
        <f t="shared" si="105"/>
        <v>0</v>
      </c>
      <c r="P701" s="11">
        <f t="shared" si="106"/>
        <v>0</v>
      </c>
    </row>
    <row r="702" spans="1:16" x14ac:dyDescent="0.25">
      <c r="A702" s="38"/>
      <c r="B702" s="39"/>
      <c r="C702" s="7">
        <f t="shared" si="100"/>
        <v>0</v>
      </c>
      <c r="D702" s="8">
        <f t="shared" si="109"/>
        <v>0</v>
      </c>
      <c r="E702" s="8">
        <f>IF(A702&gt;Settings!$B$4,Settings!$B$4,A702)</f>
        <v>0</v>
      </c>
      <c r="F702" s="8">
        <f>10^(Settings!$B$1+Settings!$B$2*E702+Settings!$B$3*E702^2)</f>
        <v>0.12732098798529648</v>
      </c>
      <c r="G702" s="9" t="str">
        <f t="shared" si="101"/>
        <v/>
      </c>
      <c r="H702" s="9" t="str">
        <f t="shared" si="107"/>
        <v/>
      </c>
      <c r="I702" s="9" t="str">
        <f t="shared" si="108"/>
        <v/>
      </c>
      <c r="J702" s="10">
        <f t="shared" si="102"/>
        <v>0</v>
      </c>
      <c r="K702" s="58">
        <f t="shared" si="103"/>
        <v>0</v>
      </c>
      <c r="L702" s="11">
        <f>_xlfn.XLOOKUP(K702,Percentiles!A:A,Percentiles!C:C,-999,0)</f>
        <v>-999</v>
      </c>
      <c r="M702" s="11">
        <f>_xlfn.XLOOKUP(K702,Percentiles!A:A,Percentiles!D:D,999,0)</f>
        <v>999</v>
      </c>
      <c r="N702" s="11">
        <f t="shared" si="104"/>
        <v>0</v>
      </c>
      <c r="O702" s="11">
        <f t="shared" si="105"/>
        <v>0</v>
      </c>
      <c r="P702" s="11">
        <f t="shared" si="106"/>
        <v>0</v>
      </c>
    </row>
    <row r="703" spans="1:16" x14ac:dyDescent="0.25">
      <c r="A703" s="38"/>
      <c r="B703" s="39"/>
      <c r="C703" s="7">
        <f t="shared" si="100"/>
        <v>0</v>
      </c>
      <c r="D703" s="8">
        <f t="shared" si="109"/>
        <v>0</v>
      </c>
      <c r="E703" s="8">
        <f>IF(A703&gt;Settings!$B$4,Settings!$B$4,A703)</f>
        <v>0</v>
      </c>
      <c r="F703" s="8">
        <f>10^(Settings!$B$1+Settings!$B$2*E703+Settings!$B$3*E703^2)</f>
        <v>0.12732098798529648</v>
      </c>
      <c r="G703" s="9" t="str">
        <f t="shared" si="101"/>
        <v/>
      </c>
      <c r="H703" s="9" t="str">
        <f t="shared" si="107"/>
        <v/>
      </c>
      <c r="I703" s="9" t="str">
        <f t="shared" si="108"/>
        <v/>
      </c>
      <c r="J703" s="10">
        <f t="shared" si="102"/>
        <v>0</v>
      </c>
      <c r="K703" s="58">
        <f t="shared" si="103"/>
        <v>0</v>
      </c>
      <c r="L703" s="11">
        <f>_xlfn.XLOOKUP(K703,Percentiles!A:A,Percentiles!C:C,-999,0)</f>
        <v>-999</v>
      </c>
      <c r="M703" s="11">
        <f>_xlfn.XLOOKUP(K703,Percentiles!A:A,Percentiles!D:D,999,0)</f>
        <v>999</v>
      </c>
      <c r="N703" s="11">
        <f t="shared" si="104"/>
        <v>0</v>
      </c>
      <c r="O703" s="11">
        <f t="shared" si="105"/>
        <v>0</v>
      </c>
      <c r="P703" s="11">
        <f t="shared" si="106"/>
        <v>0</v>
      </c>
    </row>
    <row r="704" spans="1:16" x14ac:dyDescent="0.25">
      <c r="A704" s="38"/>
      <c r="B704" s="39"/>
      <c r="C704" s="7">
        <f t="shared" si="100"/>
        <v>0</v>
      </c>
      <c r="D704" s="8">
        <f t="shared" si="109"/>
        <v>0</v>
      </c>
      <c r="E704" s="8">
        <f>IF(A704&gt;Settings!$B$4,Settings!$B$4,A704)</f>
        <v>0</v>
      </c>
      <c r="F704" s="8">
        <f>10^(Settings!$B$1+Settings!$B$2*E704+Settings!$B$3*E704^2)</f>
        <v>0.12732098798529648</v>
      </c>
      <c r="G704" s="9" t="str">
        <f t="shared" si="101"/>
        <v/>
      </c>
      <c r="H704" s="9" t="str">
        <f t="shared" si="107"/>
        <v/>
      </c>
      <c r="I704" s="9" t="str">
        <f t="shared" si="108"/>
        <v/>
      </c>
      <c r="J704" s="10">
        <f t="shared" si="102"/>
        <v>0</v>
      </c>
      <c r="K704" s="58">
        <f t="shared" si="103"/>
        <v>0</v>
      </c>
      <c r="L704" s="11">
        <f>_xlfn.XLOOKUP(K704,Percentiles!A:A,Percentiles!C:C,-999,0)</f>
        <v>-999</v>
      </c>
      <c r="M704" s="11">
        <f>_xlfn.XLOOKUP(K704,Percentiles!A:A,Percentiles!D:D,999,0)</f>
        <v>999</v>
      </c>
      <c r="N704" s="11">
        <f t="shared" si="104"/>
        <v>0</v>
      </c>
      <c r="O704" s="11">
        <f t="shared" si="105"/>
        <v>0</v>
      </c>
      <c r="P704" s="11">
        <f t="shared" si="106"/>
        <v>0</v>
      </c>
    </row>
    <row r="705" spans="1:16" x14ac:dyDescent="0.25">
      <c r="A705" s="38"/>
      <c r="B705" s="39"/>
      <c r="C705" s="7">
        <f t="shared" si="100"/>
        <v>0</v>
      </c>
      <c r="D705" s="8">
        <f t="shared" si="109"/>
        <v>0</v>
      </c>
      <c r="E705" s="8">
        <f>IF(A705&gt;Settings!$B$4,Settings!$B$4,A705)</f>
        <v>0</v>
      </c>
      <c r="F705" s="8">
        <f>10^(Settings!$B$1+Settings!$B$2*E705+Settings!$B$3*E705^2)</f>
        <v>0.12732098798529648</v>
      </c>
      <c r="G705" s="9" t="str">
        <f t="shared" si="101"/>
        <v/>
      </c>
      <c r="H705" s="9" t="str">
        <f t="shared" si="107"/>
        <v/>
      </c>
      <c r="I705" s="9" t="str">
        <f t="shared" si="108"/>
        <v/>
      </c>
      <c r="J705" s="10">
        <f t="shared" si="102"/>
        <v>0</v>
      </c>
      <c r="K705" s="58">
        <f t="shared" si="103"/>
        <v>0</v>
      </c>
      <c r="L705" s="11">
        <f>_xlfn.XLOOKUP(K705,Percentiles!A:A,Percentiles!C:C,-999,0)</f>
        <v>-999</v>
      </c>
      <c r="M705" s="11">
        <f>_xlfn.XLOOKUP(K705,Percentiles!A:A,Percentiles!D:D,999,0)</f>
        <v>999</v>
      </c>
      <c r="N705" s="11">
        <f t="shared" si="104"/>
        <v>0</v>
      </c>
      <c r="O705" s="11">
        <f t="shared" si="105"/>
        <v>0</v>
      </c>
      <c r="P705" s="11">
        <f t="shared" si="106"/>
        <v>0</v>
      </c>
    </row>
    <row r="706" spans="1:16" x14ac:dyDescent="0.25">
      <c r="A706" s="38"/>
      <c r="B706" s="39"/>
      <c r="C706" s="7">
        <f t="shared" ref="C706:C769" si="110">IF(B706&gt;4,1,0)</f>
        <v>0</v>
      </c>
      <c r="D706" s="8">
        <f t="shared" si="109"/>
        <v>0</v>
      </c>
      <c r="E706" s="8">
        <f>IF(A706&gt;Settings!$B$4,Settings!$B$4,A706)</f>
        <v>0</v>
      </c>
      <c r="F706" s="8">
        <f>10^(Settings!$B$1+Settings!$B$2*E706+Settings!$B$3*E706^2)</f>
        <v>0.12732098798529648</v>
      </c>
      <c r="G706" s="9" t="str">
        <f t="shared" ref="G706:G769" si="111">IF(D706=1,B706-F706,"")</f>
        <v/>
      </c>
      <c r="H706" s="9" t="str">
        <f t="shared" si="107"/>
        <v/>
      </c>
      <c r="I706" s="9" t="str">
        <f t="shared" si="108"/>
        <v/>
      </c>
      <c r="J706" s="10">
        <f t="shared" ref="J706:J769" si="112">IF(B706&gt;4,4,B706)</f>
        <v>0</v>
      </c>
      <c r="K706" s="58">
        <f t="shared" ref="K706:K769" si="113">ROUND(A706,1)</f>
        <v>0</v>
      </c>
      <c r="L706" s="11">
        <f>_xlfn.XLOOKUP(K706,Percentiles!A:A,Percentiles!C:C,-999,0)</f>
        <v>-999</v>
      </c>
      <c r="M706" s="11">
        <f>_xlfn.XLOOKUP(K706,Percentiles!A:A,Percentiles!D:D,999,0)</f>
        <v>999</v>
      </c>
      <c r="N706" s="11">
        <f t="shared" ref="N706:N769" si="114">IF(B706&lt;L706,1,0)</f>
        <v>0</v>
      </c>
      <c r="O706" s="11">
        <f t="shared" ref="O706:O769" si="115">IF(B706&gt;M706,1,0)</f>
        <v>0</v>
      </c>
      <c r="P706" s="11">
        <f t="shared" ref="P706:P769" si="116">IF(AND(B706&gt;=L706,B706&lt;=M706,L706&gt;0,M706&lt;900),1,0)</f>
        <v>0</v>
      </c>
    </row>
    <row r="707" spans="1:16" x14ac:dyDescent="0.25">
      <c r="A707" s="38"/>
      <c r="B707" s="39"/>
      <c r="C707" s="7">
        <f t="shared" si="110"/>
        <v>0</v>
      </c>
      <c r="D707" s="8">
        <f t="shared" si="109"/>
        <v>0</v>
      </c>
      <c r="E707" s="8">
        <f>IF(A707&gt;Settings!$B$4,Settings!$B$4,A707)</f>
        <v>0</v>
      </c>
      <c r="F707" s="8">
        <f>10^(Settings!$B$1+Settings!$B$2*E707+Settings!$B$3*E707^2)</f>
        <v>0.12732098798529648</v>
      </c>
      <c r="G707" s="9" t="str">
        <f t="shared" si="111"/>
        <v/>
      </c>
      <c r="H707" s="9" t="str">
        <f t="shared" ref="H707:H770" si="117">IF(D707=1,LOG10(B707/F707),"")</f>
        <v/>
      </c>
      <c r="I707" s="9" t="str">
        <f t="shared" ref="I707:I770" si="118">IF(D707=1,ABS(H707-MEDIAN(H:H)),"")</f>
        <v/>
      </c>
      <c r="J707" s="10">
        <f t="shared" si="112"/>
        <v>0</v>
      </c>
      <c r="K707" s="58">
        <f t="shared" si="113"/>
        <v>0</v>
      </c>
      <c r="L707" s="11">
        <f>_xlfn.XLOOKUP(K707,Percentiles!A:A,Percentiles!C:C,-999,0)</f>
        <v>-999</v>
      </c>
      <c r="M707" s="11">
        <f>_xlfn.XLOOKUP(K707,Percentiles!A:A,Percentiles!D:D,999,0)</f>
        <v>999</v>
      </c>
      <c r="N707" s="11">
        <f t="shared" si="114"/>
        <v>0</v>
      </c>
      <c r="O707" s="11">
        <f t="shared" si="115"/>
        <v>0</v>
      </c>
      <c r="P707" s="11">
        <f t="shared" si="116"/>
        <v>0</v>
      </c>
    </row>
    <row r="708" spans="1:16" x14ac:dyDescent="0.25">
      <c r="A708" s="38"/>
      <c r="B708" s="39"/>
      <c r="C708" s="7">
        <f t="shared" si="110"/>
        <v>0</v>
      </c>
      <c r="D708" s="8">
        <f t="shared" si="109"/>
        <v>0</v>
      </c>
      <c r="E708" s="8">
        <f>IF(A708&gt;Settings!$B$4,Settings!$B$4,A708)</f>
        <v>0</v>
      </c>
      <c r="F708" s="8">
        <f>10^(Settings!$B$1+Settings!$B$2*E708+Settings!$B$3*E708^2)</f>
        <v>0.12732098798529648</v>
      </c>
      <c r="G708" s="9" t="str">
        <f t="shared" si="111"/>
        <v/>
      </c>
      <c r="H708" s="9" t="str">
        <f t="shared" si="117"/>
        <v/>
      </c>
      <c r="I708" s="9" t="str">
        <f t="shared" si="118"/>
        <v/>
      </c>
      <c r="J708" s="10">
        <f t="shared" si="112"/>
        <v>0</v>
      </c>
      <c r="K708" s="58">
        <f t="shared" si="113"/>
        <v>0</v>
      </c>
      <c r="L708" s="11">
        <f>_xlfn.XLOOKUP(K708,Percentiles!A:A,Percentiles!C:C,-999,0)</f>
        <v>-999</v>
      </c>
      <c r="M708" s="11">
        <f>_xlfn.XLOOKUP(K708,Percentiles!A:A,Percentiles!D:D,999,0)</f>
        <v>999</v>
      </c>
      <c r="N708" s="11">
        <f t="shared" si="114"/>
        <v>0</v>
      </c>
      <c r="O708" s="11">
        <f t="shared" si="115"/>
        <v>0</v>
      </c>
      <c r="P708" s="11">
        <f t="shared" si="116"/>
        <v>0</v>
      </c>
    </row>
    <row r="709" spans="1:16" x14ac:dyDescent="0.25">
      <c r="A709" s="38"/>
      <c r="B709" s="39"/>
      <c r="C709" s="7">
        <f t="shared" si="110"/>
        <v>0</v>
      </c>
      <c r="D709" s="8">
        <f t="shared" ref="D709:D772" si="119">IF(A709&gt;45,1,0)*IF(A709&lt;=85,1,0)</f>
        <v>0</v>
      </c>
      <c r="E709" s="8">
        <f>IF(A709&gt;Settings!$B$4,Settings!$B$4,A709)</f>
        <v>0</v>
      </c>
      <c r="F709" s="8">
        <f>10^(Settings!$B$1+Settings!$B$2*E709+Settings!$B$3*E709^2)</f>
        <v>0.12732098798529648</v>
      </c>
      <c r="G709" s="9" t="str">
        <f t="shared" si="111"/>
        <v/>
      </c>
      <c r="H709" s="9" t="str">
        <f t="shared" si="117"/>
        <v/>
      </c>
      <c r="I709" s="9" t="str">
        <f t="shared" si="118"/>
        <v/>
      </c>
      <c r="J709" s="10">
        <f t="shared" si="112"/>
        <v>0</v>
      </c>
      <c r="K709" s="58">
        <f t="shared" si="113"/>
        <v>0</v>
      </c>
      <c r="L709" s="11">
        <f>_xlfn.XLOOKUP(K709,Percentiles!A:A,Percentiles!C:C,-999,0)</f>
        <v>-999</v>
      </c>
      <c r="M709" s="11">
        <f>_xlfn.XLOOKUP(K709,Percentiles!A:A,Percentiles!D:D,999,0)</f>
        <v>999</v>
      </c>
      <c r="N709" s="11">
        <f t="shared" si="114"/>
        <v>0</v>
      </c>
      <c r="O709" s="11">
        <f t="shared" si="115"/>
        <v>0</v>
      </c>
      <c r="P709" s="11">
        <f t="shared" si="116"/>
        <v>0</v>
      </c>
    </row>
    <row r="710" spans="1:16" x14ac:dyDescent="0.25">
      <c r="A710" s="38"/>
      <c r="B710" s="39"/>
      <c r="C710" s="7">
        <f t="shared" si="110"/>
        <v>0</v>
      </c>
      <c r="D710" s="8">
        <f t="shared" si="119"/>
        <v>0</v>
      </c>
      <c r="E710" s="8">
        <f>IF(A710&gt;Settings!$B$4,Settings!$B$4,A710)</f>
        <v>0</v>
      </c>
      <c r="F710" s="8">
        <f>10^(Settings!$B$1+Settings!$B$2*E710+Settings!$B$3*E710^2)</f>
        <v>0.12732098798529648</v>
      </c>
      <c r="G710" s="9" t="str">
        <f t="shared" si="111"/>
        <v/>
      </c>
      <c r="H710" s="9" t="str">
        <f t="shared" si="117"/>
        <v/>
      </c>
      <c r="I710" s="9" t="str">
        <f t="shared" si="118"/>
        <v/>
      </c>
      <c r="J710" s="10">
        <f t="shared" si="112"/>
        <v>0</v>
      </c>
      <c r="K710" s="58">
        <f t="shared" si="113"/>
        <v>0</v>
      </c>
      <c r="L710" s="11">
        <f>_xlfn.XLOOKUP(K710,Percentiles!A:A,Percentiles!C:C,-999,0)</f>
        <v>-999</v>
      </c>
      <c r="M710" s="11">
        <f>_xlfn.XLOOKUP(K710,Percentiles!A:A,Percentiles!D:D,999,0)</f>
        <v>999</v>
      </c>
      <c r="N710" s="11">
        <f t="shared" si="114"/>
        <v>0</v>
      </c>
      <c r="O710" s="11">
        <f t="shared" si="115"/>
        <v>0</v>
      </c>
      <c r="P710" s="11">
        <f t="shared" si="116"/>
        <v>0</v>
      </c>
    </row>
    <row r="711" spans="1:16" x14ac:dyDescent="0.25">
      <c r="A711" s="38"/>
      <c r="B711" s="39"/>
      <c r="C711" s="7">
        <f t="shared" si="110"/>
        <v>0</v>
      </c>
      <c r="D711" s="8">
        <f t="shared" si="119"/>
        <v>0</v>
      </c>
      <c r="E711" s="8">
        <f>IF(A711&gt;Settings!$B$4,Settings!$B$4,A711)</f>
        <v>0</v>
      </c>
      <c r="F711" s="8">
        <f>10^(Settings!$B$1+Settings!$B$2*E711+Settings!$B$3*E711^2)</f>
        <v>0.12732098798529648</v>
      </c>
      <c r="G711" s="9" t="str">
        <f t="shared" si="111"/>
        <v/>
      </c>
      <c r="H711" s="9" t="str">
        <f t="shared" si="117"/>
        <v/>
      </c>
      <c r="I711" s="9" t="str">
        <f t="shared" si="118"/>
        <v/>
      </c>
      <c r="J711" s="10">
        <f t="shared" si="112"/>
        <v>0</v>
      </c>
      <c r="K711" s="58">
        <f t="shared" si="113"/>
        <v>0</v>
      </c>
      <c r="L711" s="11">
        <f>_xlfn.XLOOKUP(K711,Percentiles!A:A,Percentiles!C:C,-999,0)</f>
        <v>-999</v>
      </c>
      <c r="M711" s="11">
        <f>_xlfn.XLOOKUP(K711,Percentiles!A:A,Percentiles!D:D,999,0)</f>
        <v>999</v>
      </c>
      <c r="N711" s="11">
        <f t="shared" si="114"/>
        <v>0</v>
      </c>
      <c r="O711" s="11">
        <f t="shared" si="115"/>
        <v>0</v>
      </c>
      <c r="P711" s="11">
        <f t="shared" si="116"/>
        <v>0</v>
      </c>
    </row>
    <row r="712" spans="1:16" x14ac:dyDescent="0.25">
      <c r="A712" s="38"/>
      <c r="B712" s="39"/>
      <c r="C712" s="7">
        <f t="shared" si="110"/>
        <v>0</v>
      </c>
      <c r="D712" s="8">
        <f t="shared" si="119"/>
        <v>0</v>
      </c>
      <c r="E712" s="8">
        <f>IF(A712&gt;Settings!$B$4,Settings!$B$4,A712)</f>
        <v>0</v>
      </c>
      <c r="F712" s="8">
        <f>10^(Settings!$B$1+Settings!$B$2*E712+Settings!$B$3*E712^2)</f>
        <v>0.12732098798529648</v>
      </c>
      <c r="G712" s="9" t="str">
        <f t="shared" si="111"/>
        <v/>
      </c>
      <c r="H712" s="9" t="str">
        <f t="shared" si="117"/>
        <v/>
      </c>
      <c r="I712" s="9" t="str">
        <f t="shared" si="118"/>
        <v/>
      </c>
      <c r="J712" s="10">
        <f t="shared" si="112"/>
        <v>0</v>
      </c>
      <c r="K712" s="58">
        <f t="shared" si="113"/>
        <v>0</v>
      </c>
      <c r="L712" s="11">
        <f>_xlfn.XLOOKUP(K712,Percentiles!A:A,Percentiles!C:C,-999,0)</f>
        <v>-999</v>
      </c>
      <c r="M712" s="11">
        <f>_xlfn.XLOOKUP(K712,Percentiles!A:A,Percentiles!D:D,999,0)</f>
        <v>999</v>
      </c>
      <c r="N712" s="11">
        <f t="shared" si="114"/>
        <v>0</v>
      </c>
      <c r="O712" s="11">
        <f t="shared" si="115"/>
        <v>0</v>
      </c>
      <c r="P712" s="11">
        <f t="shared" si="116"/>
        <v>0</v>
      </c>
    </row>
    <row r="713" spans="1:16" x14ac:dyDescent="0.25">
      <c r="A713" s="38"/>
      <c r="B713" s="39"/>
      <c r="C713" s="7">
        <f t="shared" si="110"/>
        <v>0</v>
      </c>
      <c r="D713" s="8">
        <f t="shared" si="119"/>
        <v>0</v>
      </c>
      <c r="E713" s="8">
        <f>IF(A713&gt;Settings!$B$4,Settings!$B$4,A713)</f>
        <v>0</v>
      </c>
      <c r="F713" s="8">
        <f>10^(Settings!$B$1+Settings!$B$2*E713+Settings!$B$3*E713^2)</f>
        <v>0.12732098798529648</v>
      </c>
      <c r="G713" s="9" t="str">
        <f t="shared" si="111"/>
        <v/>
      </c>
      <c r="H713" s="9" t="str">
        <f t="shared" si="117"/>
        <v/>
      </c>
      <c r="I713" s="9" t="str">
        <f t="shared" si="118"/>
        <v/>
      </c>
      <c r="J713" s="10">
        <f t="shared" si="112"/>
        <v>0</v>
      </c>
      <c r="K713" s="58">
        <f t="shared" si="113"/>
        <v>0</v>
      </c>
      <c r="L713" s="11">
        <f>_xlfn.XLOOKUP(K713,Percentiles!A:A,Percentiles!C:C,-999,0)</f>
        <v>-999</v>
      </c>
      <c r="M713" s="11">
        <f>_xlfn.XLOOKUP(K713,Percentiles!A:A,Percentiles!D:D,999,0)</f>
        <v>999</v>
      </c>
      <c r="N713" s="11">
        <f t="shared" si="114"/>
        <v>0</v>
      </c>
      <c r="O713" s="11">
        <f t="shared" si="115"/>
        <v>0</v>
      </c>
      <c r="P713" s="11">
        <f t="shared" si="116"/>
        <v>0</v>
      </c>
    </row>
    <row r="714" spans="1:16" x14ac:dyDescent="0.25">
      <c r="A714" s="38"/>
      <c r="B714" s="39"/>
      <c r="C714" s="7">
        <f t="shared" si="110"/>
        <v>0</v>
      </c>
      <c r="D714" s="8">
        <f t="shared" si="119"/>
        <v>0</v>
      </c>
      <c r="E714" s="8">
        <f>IF(A714&gt;Settings!$B$4,Settings!$B$4,A714)</f>
        <v>0</v>
      </c>
      <c r="F714" s="8">
        <f>10^(Settings!$B$1+Settings!$B$2*E714+Settings!$B$3*E714^2)</f>
        <v>0.12732098798529648</v>
      </c>
      <c r="G714" s="9" t="str">
        <f t="shared" si="111"/>
        <v/>
      </c>
      <c r="H714" s="9" t="str">
        <f t="shared" si="117"/>
        <v/>
      </c>
      <c r="I714" s="9" t="str">
        <f t="shared" si="118"/>
        <v/>
      </c>
      <c r="J714" s="10">
        <f t="shared" si="112"/>
        <v>0</v>
      </c>
      <c r="K714" s="58">
        <f t="shared" si="113"/>
        <v>0</v>
      </c>
      <c r="L714" s="11">
        <f>_xlfn.XLOOKUP(K714,Percentiles!A:A,Percentiles!C:C,-999,0)</f>
        <v>-999</v>
      </c>
      <c r="M714" s="11">
        <f>_xlfn.XLOOKUP(K714,Percentiles!A:A,Percentiles!D:D,999,0)</f>
        <v>999</v>
      </c>
      <c r="N714" s="11">
        <f t="shared" si="114"/>
        <v>0</v>
      </c>
      <c r="O714" s="11">
        <f t="shared" si="115"/>
        <v>0</v>
      </c>
      <c r="P714" s="11">
        <f t="shared" si="116"/>
        <v>0</v>
      </c>
    </row>
    <row r="715" spans="1:16" x14ac:dyDescent="0.25">
      <c r="A715" s="38"/>
      <c r="B715" s="39"/>
      <c r="C715" s="7">
        <f t="shared" si="110"/>
        <v>0</v>
      </c>
      <c r="D715" s="8">
        <f t="shared" si="119"/>
        <v>0</v>
      </c>
      <c r="E715" s="8">
        <f>IF(A715&gt;Settings!$B$4,Settings!$B$4,A715)</f>
        <v>0</v>
      </c>
      <c r="F715" s="8">
        <f>10^(Settings!$B$1+Settings!$B$2*E715+Settings!$B$3*E715^2)</f>
        <v>0.12732098798529648</v>
      </c>
      <c r="G715" s="9" t="str">
        <f t="shared" si="111"/>
        <v/>
      </c>
      <c r="H715" s="9" t="str">
        <f t="shared" si="117"/>
        <v/>
      </c>
      <c r="I715" s="9" t="str">
        <f t="shared" si="118"/>
        <v/>
      </c>
      <c r="J715" s="10">
        <f t="shared" si="112"/>
        <v>0</v>
      </c>
      <c r="K715" s="58">
        <f t="shared" si="113"/>
        <v>0</v>
      </c>
      <c r="L715" s="11">
        <f>_xlfn.XLOOKUP(K715,Percentiles!A:A,Percentiles!C:C,-999,0)</f>
        <v>-999</v>
      </c>
      <c r="M715" s="11">
        <f>_xlfn.XLOOKUP(K715,Percentiles!A:A,Percentiles!D:D,999,0)</f>
        <v>999</v>
      </c>
      <c r="N715" s="11">
        <f t="shared" si="114"/>
        <v>0</v>
      </c>
      <c r="O715" s="11">
        <f t="shared" si="115"/>
        <v>0</v>
      </c>
      <c r="P715" s="11">
        <f t="shared" si="116"/>
        <v>0</v>
      </c>
    </row>
    <row r="716" spans="1:16" x14ac:dyDescent="0.25">
      <c r="A716" s="38"/>
      <c r="B716" s="39"/>
      <c r="C716" s="7">
        <f t="shared" si="110"/>
        <v>0</v>
      </c>
      <c r="D716" s="8">
        <f t="shared" si="119"/>
        <v>0</v>
      </c>
      <c r="E716" s="8">
        <f>IF(A716&gt;Settings!$B$4,Settings!$B$4,A716)</f>
        <v>0</v>
      </c>
      <c r="F716" s="8">
        <f>10^(Settings!$B$1+Settings!$B$2*E716+Settings!$B$3*E716^2)</f>
        <v>0.12732098798529648</v>
      </c>
      <c r="G716" s="9" t="str">
        <f t="shared" si="111"/>
        <v/>
      </c>
      <c r="H716" s="9" t="str">
        <f t="shared" si="117"/>
        <v/>
      </c>
      <c r="I716" s="9" t="str">
        <f t="shared" si="118"/>
        <v/>
      </c>
      <c r="J716" s="10">
        <f t="shared" si="112"/>
        <v>0</v>
      </c>
      <c r="K716" s="58">
        <f t="shared" si="113"/>
        <v>0</v>
      </c>
      <c r="L716" s="11">
        <f>_xlfn.XLOOKUP(K716,Percentiles!A:A,Percentiles!C:C,-999,0)</f>
        <v>-999</v>
      </c>
      <c r="M716" s="11">
        <f>_xlfn.XLOOKUP(K716,Percentiles!A:A,Percentiles!D:D,999,0)</f>
        <v>999</v>
      </c>
      <c r="N716" s="11">
        <f t="shared" si="114"/>
        <v>0</v>
      </c>
      <c r="O716" s="11">
        <f t="shared" si="115"/>
        <v>0</v>
      </c>
      <c r="P716" s="11">
        <f t="shared" si="116"/>
        <v>0</v>
      </c>
    </row>
    <row r="717" spans="1:16" x14ac:dyDescent="0.25">
      <c r="A717" s="38"/>
      <c r="B717" s="39"/>
      <c r="C717" s="7">
        <f t="shared" si="110"/>
        <v>0</v>
      </c>
      <c r="D717" s="8">
        <f t="shared" si="119"/>
        <v>0</v>
      </c>
      <c r="E717" s="8">
        <f>IF(A717&gt;Settings!$B$4,Settings!$B$4,A717)</f>
        <v>0</v>
      </c>
      <c r="F717" s="8">
        <f>10^(Settings!$B$1+Settings!$B$2*E717+Settings!$B$3*E717^2)</f>
        <v>0.12732098798529648</v>
      </c>
      <c r="G717" s="9" t="str">
        <f t="shared" si="111"/>
        <v/>
      </c>
      <c r="H717" s="9" t="str">
        <f t="shared" si="117"/>
        <v/>
      </c>
      <c r="I717" s="9" t="str">
        <f t="shared" si="118"/>
        <v/>
      </c>
      <c r="J717" s="10">
        <f t="shared" si="112"/>
        <v>0</v>
      </c>
      <c r="K717" s="58">
        <f t="shared" si="113"/>
        <v>0</v>
      </c>
      <c r="L717" s="11">
        <f>_xlfn.XLOOKUP(K717,Percentiles!A:A,Percentiles!C:C,-999,0)</f>
        <v>-999</v>
      </c>
      <c r="M717" s="11">
        <f>_xlfn.XLOOKUP(K717,Percentiles!A:A,Percentiles!D:D,999,0)</f>
        <v>999</v>
      </c>
      <c r="N717" s="11">
        <f t="shared" si="114"/>
        <v>0</v>
      </c>
      <c r="O717" s="11">
        <f t="shared" si="115"/>
        <v>0</v>
      </c>
      <c r="P717" s="11">
        <f t="shared" si="116"/>
        <v>0</v>
      </c>
    </row>
    <row r="718" spans="1:16" x14ac:dyDescent="0.25">
      <c r="A718" s="38"/>
      <c r="B718" s="39"/>
      <c r="C718" s="7">
        <f t="shared" si="110"/>
        <v>0</v>
      </c>
      <c r="D718" s="8">
        <f t="shared" si="119"/>
        <v>0</v>
      </c>
      <c r="E718" s="8">
        <f>IF(A718&gt;Settings!$B$4,Settings!$B$4,A718)</f>
        <v>0</v>
      </c>
      <c r="F718" s="8">
        <f>10^(Settings!$B$1+Settings!$B$2*E718+Settings!$B$3*E718^2)</f>
        <v>0.12732098798529648</v>
      </c>
      <c r="G718" s="9" t="str">
        <f t="shared" si="111"/>
        <v/>
      </c>
      <c r="H718" s="9" t="str">
        <f t="shared" si="117"/>
        <v/>
      </c>
      <c r="I718" s="9" t="str">
        <f t="shared" si="118"/>
        <v/>
      </c>
      <c r="J718" s="10">
        <f t="shared" si="112"/>
        <v>0</v>
      </c>
      <c r="K718" s="58">
        <f t="shared" si="113"/>
        <v>0</v>
      </c>
      <c r="L718" s="11">
        <f>_xlfn.XLOOKUP(K718,Percentiles!A:A,Percentiles!C:C,-999,0)</f>
        <v>-999</v>
      </c>
      <c r="M718" s="11">
        <f>_xlfn.XLOOKUP(K718,Percentiles!A:A,Percentiles!D:D,999,0)</f>
        <v>999</v>
      </c>
      <c r="N718" s="11">
        <f t="shared" si="114"/>
        <v>0</v>
      </c>
      <c r="O718" s="11">
        <f t="shared" si="115"/>
        <v>0</v>
      </c>
      <c r="P718" s="11">
        <f t="shared" si="116"/>
        <v>0</v>
      </c>
    </row>
    <row r="719" spans="1:16" x14ac:dyDescent="0.25">
      <c r="A719" s="38"/>
      <c r="B719" s="39"/>
      <c r="C719" s="7">
        <f t="shared" si="110"/>
        <v>0</v>
      </c>
      <c r="D719" s="8">
        <f t="shared" si="119"/>
        <v>0</v>
      </c>
      <c r="E719" s="8">
        <f>IF(A719&gt;Settings!$B$4,Settings!$B$4,A719)</f>
        <v>0</v>
      </c>
      <c r="F719" s="8">
        <f>10^(Settings!$B$1+Settings!$B$2*E719+Settings!$B$3*E719^2)</f>
        <v>0.12732098798529648</v>
      </c>
      <c r="G719" s="9" t="str">
        <f t="shared" si="111"/>
        <v/>
      </c>
      <c r="H719" s="9" t="str">
        <f t="shared" si="117"/>
        <v/>
      </c>
      <c r="I719" s="9" t="str">
        <f t="shared" si="118"/>
        <v/>
      </c>
      <c r="J719" s="10">
        <f t="shared" si="112"/>
        <v>0</v>
      </c>
      <c r="K719" s="58">
        <f t="shared" si="113"/>
        <v>0</v>
      </c>
      <c r="L719" s="11">
        <f>_xlfn.XLOOKUP(K719,Percentiles!A:A,Percentiles!C:C,-999,0)</f>
        <v>-999</v>
      </c>
      <c r="M719" s="11">
        <f>_xlfn.XLOOKUP(K719,Percentiles!A:A,Percentiles!D:D,999,0)</f>
        <v>999</v>
      </c>
      <c r="N719" s="11">
        <f t="shared" si="114"/>
        <v>0</v>
      </c>
      <c r="O719" s="11">
        <f t="shared" si="115"/>
        <v>0</v>
      </c>
      <c r="P719" s="11">
        <f t="shared" si="116"/>
        <v>0</v>
      </c>
    </row>
    <row r="720" spans="1:16" x14ac:dyDescent="0.25">
      <c r="A720" s="38"/>
      <c r="B720" s="39"/>
      <c r="C720" s="7">
        <f t="shared" si="110"/>
        <v>0</v>
      </c>
      <c r="D720" s="8">
        <f t="shared" si="119"/>
        <v>0</v>
      </c>
      <c r="E720" s="8">
        <f>IF(A720&gt;Settings!$B$4,Settings!$B$4,A720)</f>
        <v>0</v>
      </c>
      <c r="F720" s="8">
        <f>10^(Settings!$B$1+Settings!$B$2*E720+Settings!$B$3*E720^2)</f>
        <v>0.12732098798529648</v>
      </c>
      <c r="G720" s="9" t="str">
        <f t="shared" si="111"/>
        <v/>
      </c>
      <c r="H720" s="9" t="str">
        <f t="shared" si="117"/>
        <v/>
      </c>
      <c r="I720" s="9" t="str">
        <f t="shared" si="118"/>
        <v/>
      </c>
      <c r="J720" s="10">
        <f t="shared" si="112"/>
        <v>0</v>
      </c>
      <c r="K720" s="58">
        <f t="shared" si="113"/>
        <v>0</v>
      </c>
      <c r="L720" s="11">
        <f>_xlfn.XLOOKUP(K720,Percentiles!A:A,Percentiles!C:C,-999,0)</f>
        <v>-999</v>
      </c>
      <c r="M720" s="11">
        <f>_xlfn.XLOOKUP(K720,Percentiles!A:A,Percentiles!D:D,999,0)</f>
        <v>999</v>
      </c>
      <c r="N720" s="11">
        <f t="shared" si="114"/>
        <v>0</v>
      </c>
      <c r="O720" s="11">
        <f t="shared" si="115"/>
        <v>0</v>
      </c>
      <c r="P720" s="11">
        <f t="shared" si="116"/>
        <v>0</v>
      </c>
    </row>
    <row r="721" spans="1:16" x14ac:dyDescent="0.25">
      <c r="A721" s="38"/>
      <c r="B721" s="39"/>
      <c r="C721" s="7">
        <f t="shared" si="110"/>
        <v>0</v>
      </c>
      <c r="D721" s="8">
        <f t="shared" si="119"/>
        <v>0</v>
      </c>
      <c r="E721" s="8">
        <f>IF(A721&gt;Settings!$B$4,Settings!$B$4,A721)</f>
        <v>0</v>
      </c>
      <c r="F721" s="8">
        <f>10^(Settings!$B$1+Settings!$B$2*E721+Settings!$B$3*E721^2)</f>
        <v>0.12732098798529648</v>
      </c>
      <c r="G721" s="9" t="str">
        <f t="shared" si="111"/>
        <v/>
      </c>
      <c r="H721" s="9" t="str">
        <f t="shared" si="117"/>
        <v/>
      </c>
      <c r="I721" s="9" t="str">
        <f t="shared" si="118"/>
        <v/>
      </c>
      <c r="J721" s="10">
        <f t="shared" si="112"/>
        <v>0</v>
      </c>
      <c r="K721" s="58">
        <f t="shared" si="113"/>
        <v>0</v>
      </c>
      <c r="L721" s="11">
        <f>_xlfn.XLOOKUP(K721,Percentiles!A:A,Percentiles!C:C,-999,0)</f>
        <v>-999</v>
      </c>
      <c r="M721" s="11">
        <f>_xlfn.XLOOKUP(K721,Percentiles!A:A,Percentiles!D:D,999,0)</f>
        <v>999</v>
      </c>
      <c r="N721" s="11">
        <f t="shared" si="114"/>
        <v>0</v>
      </c>
      <c r="O721" s="11">
        <f t="shared" si="115"/>
        <v>0</v>
      </c>
      <c r="P721" s="11">
        <f t="shared" si="116"/>
        <v>0</v>
      </c>
    </row>
    <row r="722" spans="1:16" x14ac:dyDescent="0.25">
      <c r="A722" s="38"/>
      <c r="B722" s="39"/>
      <c r="C722" s="7">
        <f t="shared" si="110"/>
        <v>0</v>
      </c>
      <c r="D722" s="8">
        <f t="shared" si="119"/>
        <v>0</v>
      </c>
      <c r="E722" s="8">
        <f>IF(A722&gt;Settings!$B$4,Settings!$B$4,A722)</f>
        <v>0</v>
      </c>
      <c r="F722" s="8">
        <f>10^(Settings!$B$1+Settings!$B$2*E722+Settings!$B$3*E722^2)</f>
        <v>0.12732098798529648</v>
      </c>
      <c r="G722" s="9" t="str">
        <f t="shared" si="111"/>
        <v/>
      </c>
      <c r="H722" s="9" t="str">
        <f t="shared" si="117"/>
        <v/>
      </c>
      <c r="I722" s="9" t="str">
        <f t="shared" si="118"/>
        <v/>
      </c>
      <c r="J722" s="10">
        <f t="shared" si="112"/>
        <v>0</v>
      </c>
      <c r="K722" s="58">
        <f t="shared" si="113"/>
        <v>0</v>
      </c>
      <c r="L722" s="11">
        <f>_xlfn.XLOOKUP(K722,Percentiles!A:A,Percentiles!C:C,-999,0)</f>
        <v>-999</v>
      </c>
      <c r="M722" s="11">
        <f>_xlfn.XLOOKUP(K722,Percentiles!A:A,Percentiles!D:D,999,0)</f>
        <v>999</v>
      </c>
      <c r="N722" s="11">
        <f t="shared" si="114"/>
        <v>0</v>
      </c>
      <c r="O722" s="11">
        <f t="shared" si="115"/>
        <v>0</v>
      </c>
      <c r="P722" s="11">
        <f t="shared" si="116"/>
        <v>0</v>
      </c>
    </row>
    <row r="723" spans="1:16" x14ac:dyDescent="0.25">
      <c r="A723" s="38"/>
      <c r="B723" s="39"/>
      <c r="C723" s="7">
        <f t="shared" si="110"/>
        <v>0</v>
      </c>
      <c r="D723" s="8">
        <f t="shared" si="119"/>
        <v>0</v>
      </c>
      <c r="E723" s="8">
        <f>IF(A723&gt;Settings!$B$4,Settings!$B$4,A723)</f>
        <v>0</v>
      </c>
      <c r="F723" s="8">
        <f>10^(Settings!$B$1+Settings!$B$2*E723+Settings!$B$3*E723^2)</f>
        <v>0.12732098798529648</v>
      </c>
      <c r="G723" s="9" t="str">
        <f t="shared" si="111"/>
        <v/>
      </c>
      <c r="H723" s="9" t="str">
        <f t="shared" si="117"/>
        <v/>
      </c>
      <c r="I723" s="9" t="str">
        <f t="shared" si="118"/>
        <v/>
      </c>
      <c r="J723" s="10">
        <f t="shared" si="112"/>
        <v>0</v>
      </c>
      <c r="K723" s="58">
        <f t="shared" si="113"/>
        <v>0</v>
      </c>
      <c r="L723" s="11">
        <f>_xlfn.XLOOKUP(K723,Percentiles!A:A,Percentiles!C:C,-999,0)</f>
        <v>-999</v>
      </c>
      <c r="M723" s="11">
        <f>_xlfn.XLOOKUP(K723,Percentiles!A:A,Percentiles!D:D,999,0)</f>
        <v>999</v>
      </c>
      <c r="N723" s="11">
        <f t="shared" si="114"/>
        <v>0</v>
      </c>
      <c r="O723" s="11">
        <f t="shared" si="115"/>
        <v>0</v>
      </c>
      <c r="P723" s="11">
        <f t="shared" si="116"/>
        <v>0</v>
      </c>
    </row>
    <row r="724" spans="1:16" x14ac:dyDescent="0.25">
      <c r="A724" s="38"/>
      <c r="B724" s="39"/>
      <c r="C724" s="7">
        <f t="shared" si="110"/>
        <v>0</v>
      </c>
      <c r="D724" s="8">
        <f t="shared" si="119"/>
        <v>0</v>
      </c>
      <c r="E724" s="8">
        <f>IF(A724&gt;Settings!$B$4,Settings!$B$4,A724)</f>
        <v>0</v>
      </c>
      <c r="F724" s="8">
        <f>10^(Settings!$B$1+Settings!$B$2*E724+Settings!$B$3*E724^2)</f>
        <v>0.12732098798529648</v>
      </c>
      <c r="G724" s="9" t="str">
        <f t="shared" si="111"/>
        <v/>
      </c>
      <c r="H724" s="9" t="str">
        <f t="shared" si="117"/>
        <v/>
      </c>
      <c r="I724" s="9" t="str">
        <f t="shared" si="118"/>
        <v/>
      </c>
      <c r="J724" s="10">
        <f t="shared" si="112"/>
        <v>0</v>
      </c>
      <c r="K724" s="58">
        <f t="shared" si="113"/>
        <v>0</v>
      </c>
      <c r="L724" s="11">
        <f>_xlfn.XLOOKUP(K724,Percentiles!A:A,Percentiles!C:C,-999,0)</f>
        <v>-999</v>
      </c>
      <c r="M724" s="11">
        <f>_xlfn.XLOOKUP(K724,Percentiles!A:A,Percentiles!D:D,999,0)</f>
        <v>999</v>
      </c>
      <c r="N724" s="11">
        <f t="shared" si="114"/>
        <v>0</v>
      </c>
      <c r="O724" s="11">
        <f t="shared" si="115"/>
        <v>0</v>
      </c>
      <c r="P724" s="11">
        <f t="shared" si="116"/>
        <v>0</v>
      </c>
    </row>
    <row r="725" spans="1:16" x14ac:dyDescent="0.25">
      <c r="A725" s="38"/>
      <c r="B725" s="39"/>
      <c r="C725" s="7">
        <f t="shared" si="110"/>
        <v>0</v>
      </c>
      <c r="D725" s="8">
        <f t="shared" si="119"/>
        <v>0</v>
      </c>
      <c r="E725" s="8">
        <f>IF(A725&gt;Settings!$B$4,Settings!$B$4,A725)</f>
        <v>0</v>
      </c>
      <c r="F725" s="8">
        <f>10^(Settings!$B$1+Settings!$B$2*E725+Settings!$B$3*E725^2)</f>
        <v>0.12732098798529648</v>
      </c>
      <c r="G725" s="9" t="str">
        <f t="shared" si="111"/>
        <v/>
      </c>
      <c r="H725" s="9" t="str">
        <f t="shared" si="117"/>
        <v/>
      </c>
      <c r="I725" s="9" t="str">
        <f t="shared" si="118"/>
        <v/>
      </c>
      <c r="J725" s="10">
        <f t="shared" si="112"/>
        <v>0</v>
      </c>
      <c r="K725" s="58">
        <f t="shared" si="113"/>
        <v>0</v>
      </c>
      <c r="L725" s="11">
        <f>_xlfn.XLOOKUP(K725,Percentiles!A:A,Percentiles!C:C,-999,0)</f>
        <v>-999</v>
      </c>
      <c r="M725" s="11">
        <f>_xlfn.XLOOKUP(K725,Percentiles!A:A,Percentiles!D:D,999,0)</f>
        <v>999</v>
      </c>
      <c r="N725" s="11">
        <f t="shared" si="114"/>
        <v>0</v>
      </c>
      <c r="O725" s="11">
        <f t="shared" si="115"/>
        <v>0</v>
      </c>
      <c r="P725" s="11">
        <f t="shared" si="116"/>
        <v>0</v>
      </c>
    </row>
    <row r="726" spans="1:16" x14ac:dyDescent="0.25">
      <c r="A726" s="38"/>
      <c r="B726" s="39"/>
      <c r="C726" s="7">
        <f t="shared" si="110"/>
        <v>0</v>
      </c>
      <c r="D726" s="8">
        <f t="shared" si="119"/>
        <v>0</v>
      </c>
      <c r="E726" s="8">
        <f>IF(A726&gt;Settings!$B$4,Settings!$B$4,A726)</f>
        <v>0</v>
      </c>
      <c r="F726" s="8">
        <f>10^(Settings!$B$1+Settings!$B$2*E726+Settings!$B$3*E726^2)</f>
        <v>0.12732098798529648</v>
      </c>
      <c r="G726" s="9" t="str">
        <f t="shared" si="111"/>
        <v/>
      </c>
      <c r="H726" s="9" t="str">
        <f t="shared" si="117"/>
        <v/>
      </c>
      <c r="I726" s="9" t="str">
        <f t="shared" si="118"/>
        <v/>
      </c>
      <c r="J726" s="10">
        <f t="shared" si="112"/>
        <v>0</v>
      </c>
      <c r="K726" s="58">
        <f t="shared" si="113"/>
        <v>0</v>
      </c>
      <c r="L726" s="11">
        <f>_xlfn.XLOOKUP(K726,Percentiles!A:A,Percentiles!C:C,-999,0)</f>
        <v>-999</v>
      </c>
      <c r="M726" s="11">
        <f>_xlfn.XLOOKUP(K726,Percentiles!A:A,Percentiles!D:D,999,0)</f>
        <v>999</v>
      </c>
      <c r="N726" s="11">
        <f t="shared" si="114"/>
        <v>0</v>
      </c>
      <c r="O726" s="11">
        <f t="shared" si="115"/>
        <v>0</v>
      </c>
      <c r="P726" s="11">
        <f t="shared" si="116"/>
        <v>0</v>
      </c>
    </row>
    <row r="727" spans="1:16" x14ac:dyDescent="0.25">
      <c r="A727" s="38"/>
      <c r="B727" s="39"/>
      <c r="C727" s="7">
        <f t="shared" si="110"/>
        <v>0</v>
      </c>
      <c r="D727" s="8">
        <f t="shared" si="119"/>
        <v>0</v>
      </c>
      <c r="E727" s="8">
        <f>IF(A727&gt;Settings!$B$4,Settings!$B$4,A727)</f>
        <v>0</v>
      </c>
      <c r="F727" s="8">
        <f>10^(Settings!$B$1+Settings!$B$2*E727+Settings!$B$3*E727^2)</f>
        <v>0.12732098798529648</v>
      </c>
      <c r="G727" s="9" t="str">
        <f t="shared" si="111"/>
        <v/>
      </c>
      <c r="H727" s="9" t="str">
        <f t="shared" si="117"/>
        <v/>
      </c>
      <c r="I727" s="9" t="str">
        <f t="shared" si="118"/>
        <v/>
      </c>
      <c r="J727" s="10">
        <f t="shared" si="112"/>
        <v>0</v>
      </c>
      <c r="K727" s="58">
        <f t="shared" si="113"/>
        <v>0</v>
      </c>
      <c r="L727" s="11">
        <f>_xlfn.XLOOKUP(K727,Percentiles!A:A,Percentiles!C:C,-999,0)</f>
        <v>-999</v>
      </c>
      <c r="M727" s="11">
        <f>_xlfn.XLOOKUP(K727,Percentiles!A:A,Percentiles!D:D,999,0)</f>
        <v>999</v>
      </c>
      <c r="N727" s="11">
        <f t="shared" si="114"/>
        <v>0</v>
      </c>
      <c r="O727" s="11">
        <f t="shared" si="115"/>
        <v>0</v>
      </c>
      <c r="P727" s="11">
        <f t="shared" si="116"/>
        <v>0</v>
      </c>
    </row>
    <row r="728" spans="1:16" x14ac:dyDescent="0.25">
      <c r="A728" s="38"/>
      <c r="B728" s="39"/>
      <c r="C728" s="7">
        <f t="shared" si="110"/>
        <v>0</v>
      </c>
      <c r="D728" s="8">
        <f t="shared" si="119"/>
        <v>0</v>
      </c>
      <c r="E728" s="8">
        <f>IF(A728&gt;Settings!$B$4,Settings!$B$4,A728)</f>
        <v>0</v>
      </c>
      <c r="F728" s="8">
        <f>10^(Settings!$B$1+Settings!$B$2*E728+Settings!$B$3*E728^2)</f>
        <v>0.12732098798529648</v>
      </c>
      <c r="G728" s="9" t="str">
        <f t="shared" si="111"/>
        <v/>
      </c>
      <c r="H728" s="9" t="str">
        <f t="shared" si="117"/>
        <v/>
      </c>
      <c r="I728" s="9" t="str">
        <f t="shared" si="118"/>
        <v/>
      </c>
      <c r="J728" s="10">
        <f t="shared" si="112"/>
        <v>0</v>
      </c>
      <c r="K728" s="58">
        <f t="shared" si="113"/>
        <v>0</v>
      </c>
      <c r="L728" s="11">
        <f>_xlfn.XLOOKUP(K728,Percentiles!A:A,Percentiles!C:C,-999,0)</f>
        <v>-999</v>
      </c>
      <c r="M728" s="11">
        <f>_xlfn.XLOOKUP(K728,Percentiles!A:A,Percentiles!D:D,999,0)</f>
        <v>999</v>
      </c>
      <c r="N728" s="11">
        <f t="shared" si="114"/>
        <v>0</v>
      </c>
      <c r="O728" s="11">
        <f t="shared" si="115"/>
        <v>0</v>
      </c>
      <c r="P728" s="11">
        <f t="shared" si="116"/>
        <v>0</v>
      </c>
    </row>
    <row r="729" spans="1:16" x14ac:dyDescent="0.25">
      <c r="A729" s="38"/>
      <c r="B729" s="39"/>
      <c r="C729" s="7">
        <f t="shared" si="110"/>
        <v>0</v>
      </c>
      <c r="D729" s="8">
        <f t="shared" si="119"/>
        <v>0</v>
      </c>
      <c r="E729" s="8">
        <f>IF(A729&gt;Settings!$B$4,Settings!$B$4,A729)</f>
        <v>0</v>
      </c>
      <c r="F729" s="8">
        <f>10^(Settings!$B$1+Settings!$B$2*E729+Settings!$B$3*E729^2)</f>
        <v>0.12732098798529648</v>
      </c>
      <c r="G729" s="9" t="str">
        <f t="shared" si="111"/>
        <v/>
      </c>
      <c r="H729" s="9" t="str">
        <f t="shared" si="117"/>
        <v/>
      </c>
      <c r="I729" s="9" t="str">
        <f t="shared" si="118"/>
        <v/>
      </c>
      <c r="J729" s="10">
        <f t="shared" si="112"/>
        <v>0</v>
      </c>
      <c r="K729" s="58">
        <f t="shared" si="113"/>
        <v>0</v>
      </c>
      <c r="L729" s="11">
        <f>_xlfn.XLOOKUP(K729,Percentiles!A:A,Percentiles!C:C,-999,0)</f>
        <v>-999</v>
      </c>
      <c r="M729" s="11">
        <f>_xlfn.XLOOKUP(K729,Percentiles!A:A,Percentiles!D:D,999,0)</f>
        <v>999</v>
      </c>
      <c r="N729" s="11">
        <f t="shared" si="114"/>
        <v>0</v>
      </c>
      <c r="O729" s="11">
        <f t="shared" si="115"/>
        <v>0</v>
      </c>
      <c r="P729" s="11">
        <f t="shared" si="116"/>
        <v>0</v>
      </c>
    </row>
    <row r="730" spans="1:16" x14ac:dyDescent="0.25">
      <c r="A730" s="38"/>
      <c r="B730" s="39"/>
      <c r="C730" s="7">
        <f t="shared" si="110"/>
        <v>0</v>
      </c>
      <c r="D730" s="8">
        <f t="shared" si="119"/>
        <v>0</v>
      </c>
      <c r="E730" s="8">
        <f>IF(A730&gt;Settings!$B$4,Settings!$B$4,A730)</f>
        <v>0</v>
      </c>
      <c r="F730" s="8">
        <f>10^(Settings!$B$1+Settings!$B$2*E730+Settings!$B$3*E730^2)</f>
        <v>0.12732098798529648</v>
      </c>
      <c r="G730" s="9" t="str">
        <f t="shared" si="111"/>
        <v/>
      </c>
      <c r="H730" s="9" t="str">
        <f t="shared" si="117"/>
        <v/>
      </c>
      <c r="I730" s="9" t="str">
        <f t="shared" si="118"/>
        <v/>
      </c>
      <c r="J730" s="10">
        <f t="shared" si="112"/>
        <v>0</v>
      </c>
      <c r="K730" s="58">
        <f t="shared" si="113"/>
        <v>0</v>
      </c>
      <c r="L730" s="11">
        <f>_xlfn.XLOOKUP(K730,Percentiles!A:A,Percentiles!C:C,-999,0)</f>
        <v>-999</v>
      </c>
      <c r="M730" s="11">
        <f>_xlfn.XLOOKUP(K730,Percentiles!A:A,Percentiles!D:D,999,0)</f>
        <v>999</v>
      </c>
      <c r="N730" s="11">
        <f t="shared" si="114"/>
        <v>0</v>
      </c>
      <c r="O730" s="11">
        <f t="shared" si="115"/>
        <v>0</v>
      </c>
      <c r="P730" s="11">
        <f t="shared" si="116"/>
        <v>0</v>
      </c>
    </row>
    <row r="731" spans="1:16" x14ac:dyDescent="0.25">
      <c r="A731" s="38"/>
      <c r="B731" s="39"/>
      <c r="C731" s="7">
        <f t="shared" si="110"/>
        <v>0</v>
      </c>
      <c r="D731" s="8">
        <f t="shared" si="119"/>
        <v>0</v>
      </c>
      <c r="E731" s="8">
        <f>IF(A731&gt;Settings!$B$4,Settings!$B$4,A731)</f>
        <v>0</v>
      </c>
      <c r="F731" s="8">
        <f>10^(Settings!$B$1+Settings!$B$2*E731+Settings!$B$3*E731^2)</f>
        <v>0.12732098798529648</v>
      </c>
      <c r="G731" s="9" t="str">
        <f t="shared" si="111"/>
        <v/>
      </c>
      <c r="H731" s="9" t="str">
        <f t="shared" si="117"/>
        <v/>
      </c>
      <c r="I731" s="9" t="str">
        <f t="shared" si="118"/>
        <v/>
      </c>
      <c r="J731" s="10">
        <f t="shared" si="112"/>
        <v>0</v>
      </c>
      <c r="K731" s="58">
        <f t="shared" si="113"/>
        <v>0</v>
      </c>
      <c r="L731" s="11">
        <f>_xlfn.XLOOKUP(K731,Percentiles!A:A,Percentiles!C:C,-999,0)</f>
        <v>-999</v>
      </c>
      <c r="M731" s="11">
        <f>_xlfn.XLOOKUP(K731,Percentiles!A:A,Percentiles!D:D,999,0)</f>
        <v>999</v>
      </c>
      <c r="N731" s="11">
        <f t="shared" si="114"/>
        <v>0</v>
      </c>
      <c r="O731" s="11">
        <f t="shared" si="115"/>
        <v>0</v>
      </c>
      <c r="P731" s="11">
        <f t="shared" si="116"/>
        <v>0</v>
      </c>
    </row>
    <row r="732" spans="1:16" x14ac:dyDescent="0.25">
      <c r="A732" s="38"/>
      <c r="B732" s="39"/>
      <c r="C732" s="7">
        <f t="shared" si="110"/>
        <v>0</v>
      </c>
      <c r="D732" s="8">
        <f t="shared" si="119"/>
        <v>0</v>
      </c>
      <c r="E732" s="8">
        <f>IF(A732&gt;Settings!$B$4,Settings!$B$4,A732)</f>
        <v>0</v>
      </c>
      <c r="F732" s="8">
        <f>10^(Settings!$B$1+Settings!$B$2*E732+Settings!$B$3*E732^2)</f>
        <v>0.12732098798529648</v>
      </c>
      <c r="G732" s="9" t="str">
        <f t="shared" si="111"/>
        <v/>
      </c>
      <c r="H732" s="9" t="str">
        <f t="shared" si="117"/>
        <v/>
      </c>
      <c r="I732" s="9" t="str">
        <f t="shared" si="118"/>
        <v/>
      </c>
      <c r="J732" s="10">
        <f t="shared" si="112"/>
        <v>0</v>
      </c>
      <c r="K732" s="58">
        <f t="shared" si="113"/>
        <v>0</v>
      </c>
      <c r="L732" s="11">
        <f>_xlfn.XLOOKUP(K732,Percentiles!A:A,Percentiles!C:C,-999,0)</f>
        <v>-999</v>
      </c>
      <c r="M732" s="11">
        <f>_xlfn.XLOOKUP(K732,Percentiles!A:A,Percentiles!D:D,999,0)</f>
        <v>999</v>
      </c>
      <c r="N732" s="11">
        <f t="shared" si="114"/>
        <v>0</v>
      </c>
      <c r="O732" s="11">
        <f t="shared" si="115"/>
        <v>0</v>
      </c>
      <c r="P732" s="11">
        <f t="shared" si="116"/>
        <v>0</v>
      </c>
    </row>
    <row r="733" spans="1:16" x14ac:dyDescent="0.25">
      <c r="A733" s="38"/>
      <c r="B733" s="39"/>
      <c r="C733" s="7">
        <f t="shared" si="110"/>
        <v>0</v>
      </c>
      <c r="D733" s="8">
        <f t="shared" si="119"/>
        <v>0</v>
      </c>
      <c r="E733" s="8">
        <f>IF(A733&gt;Settings!$B$4,Settings!$B$4,A733)</f>
        <v>0</v>
      </c>
      <c r="F733" s="8">
        <f>10^(Settings!$B$1+Settings!$B$2*E733+Settings!$B$3*E733^2)</f>
        <v>0.12732098798529648</v>
      </c>
      <c r="G733" s="9" t="str">
        <f t="shared" si="111"/>
        <v/>
      </c>
      <c r="H733" s="9" t="str">
        <f t="shared" si="117"/>
        <v/>
      </c>
      <c r="I733" s="9" t="str">
        <f t="shared" si="118"/>
        <v/>
      </c>
      <c r="J733" s="10">
        <f t="shared" si="112"/>
        <v>0</v>
      </c>
      <c r="K733" s="58">
        <f t="shared" si="113"/>
        <v>0</v>
      </c>
      <c r="L733" s="11">
        <f>_xlfn.XLOOKUP(K733,Percentiles!A:A,Percentiles!C:C,-999,0)</f>
        <v>-999</v>
      </c>
      <c r="M733" s="11">
        <f>_xlfn.XLOOKUP(K733,Percentiles!A:A,Percentiles!D:D,999,0)</f>
        <v>999</v>
      </c>
      <c r="N733" s="11">
        <f t="shared" si="114"/>
        <v>0</v>
      </c>
      <c r="O733" s="11">
        <f t="shared" si="115"/>
        <v>0</v>
      </c>
      <c r="P733" s="11">
        <f t="shared" si="116"/>
        <v>0</v>
      </c>
    </row>
    <row r="734" spans="1:16" x14ac:dyDescent="0.25">
      <c r="A734" s="38"/>
      <c r="B734" s="39"/>
      <c r="C734" s="7">
        <f t="shared" si="110"/>
        <v>0</v>
      </c>
      <c r="D734" s="8">
        <f t="shared" si="119"/>
        <v>0</v>
      </c>
      <c r="E734" s="8">
        <f>IF(A734&gt;Settings!$B$4,Settings!$B$4,A734)</f>
        <v>0</v>
      </c>
      <c r="F734" s="8">
        <f>10^(Settings!$B$1+Settings!$B$2*E734+Settings!$B$3*E734^2)</f>
        <v>0.12732098798529648</v>
      </c>
      <c r="G734" s="9" t="str">
        <f t="shared" si="111"/>
        <v/>
      </c>
      <c r="H734" s="9" t="str">
        <f t="shared" si="117"/>
        <v/>
      </c>
      <c r="I734" s="9" t="str">
        <f t="shared" si="118"/>
        <v/>
      </c>
      <c r="J734" s="10">
        <f t="shared" si="112"/>
        <v>0</v>
      </c>
      <c r="K734" s="58">
        <f t="shared" si="113"/>
        <v>0</v>
      </c>
      <c r="L734" s="11">
        <f>_xlfn.XLOOKUP(K734,Percentiles!A:A,Percentiles!C:C,-999,0)</f>
        <v>-999</v>
      </c>
      <c r="M734" s="11">
        <f>_xlfn.XLOOKUP(K734,Percentiles!A:A,Percentiles!D:D,999,0)</f>
        <v>999</v>
      </c>
      <c r="N734" s="11">
        <f t="shared" si="114"/>
        <v>0</v>
      </c>
      <c r="O734" s="11">
        <f t="shared" si="115"/>
        <v>0</v>
      </c>
      <c r="P734" s="11">
        <f t="shared" si="116"/>
        <v>0</v>
      </c>
    </row>
    <row r="735" spans="1:16" x14ac:dyDescent="0.25">
      <c r="A735" s="38"/>
      <c r="B735" s="39"/>
      <c r="C735" s="7">
        <f t="shared" si="110"/>
        <v>0</v>
      </c>
      <c r="D735" s="8">
        <f t="shared" si="119"/>
        <v>0</v>
      </c>
      <c r="E735" s="8">
        <f>IF(A735&gt;Settings!$B$4,Settings!$B$4,A735)</f>
        <v>0</v>
      </c>
      <c r="F735" s="8">
        <f>10^(Settings!$B$1+Settings!$B$2*E735+Settings!$B$3*E735^2)</f>
        <v>0.12732098798529648</v>
      </c>
      <c r="G735" s="9" t="str">
        <f t="shared" si="111"/>
        <v/>
      </c>
      <c r="H735" s="9" t="str">
        <f t="shared" si="117"/>
        <v/>
      </c>
      <c r="I735" s="9" t="str">
        <f t="shared" si="118"/>
        <v/>
      </c>
      <c r="J735" s="10">
        <f t="shared" si="112"/>
        <v>0</v>
      </c>
      <c r="K735" s="58">
        <f t="shared" si="113"/>
        <v>0</v>
      </c>
      <c r="L735" s="11">
        <f>_xlfn.XLOOKUP(K735,Percentiles!A:A,Percentiles!C:C,-999,0)</f>
        <v>-999</v>
      </c>
      <c r="M735" s="11">
        <f>_xlfn.XLOOKUP(K735,Percentiles!A:A,Percentiles!D:D,999,0)</f>
        <v>999</v>
      </c>
      <c r="N735" s="11">
        <f t="shared" si="114"/>
        <v>0</v>
      </c>
      <c r="O735" s="11">
        <f t="shared" si="115"/>
        <v>0</v>
      </c>
      <c r="P735" s="11">
        <f t="shared" si="116"/>
        <v>0</v>
      </c>
    </row>
    <row r="736" spans="1:16" x14ac:dyDescent="0.25">
      <c r="A736" s="38"/>
      <c r="B736" s="39"/>
      <c r="C736" s="7">
        <f t="shared" si="110"/>
        <v>0</v>
      </c>
      <c r="D736" s="8">
        <f t="shared" si="119"/>
        <v>0</v>
      </c>
      <c r="E736" s="8">
        <f>IF(A736&gt;Settings!$B$4,Settings!$B$4,A736)</f>
        <v>0</v>
      </c>
      <c r="F736" s="8">
        <f>10^(Settings!$B$1+Settings!$B$2*E736+Settings!$B$3*E736^2)</f>
        <v>0.12732098798529648</v>
      </c>
      <c r="G736" s="9" t="str">
        <f t="shared" si="111"/>
        <v/>
      </c>
      <c r="H736" s="9" t="str">
        <f t="shared" si="117"/>
        <v/>
      </c>
      <c r="I736" s="9" t="str">
        <f t="shared" si="118"/>
        <v/>
      </c>
      <c r="J736" s="10">
        <f t="shared" si="112"/>
        <v>0</v>
      </c>
      <c r="K736" s="58">
        <f t="shared" si="113"/>
        <v>0</v>
      </c>
      <c r="L736" s="11">
        <f>_xlfn.XLOOKUP(K736,Percentiles!A:A,Percentiles!C:C,-999,0)</f>
        <v>-999</v>
      </c>
      <c r="M736" s="11">
        <f>_xlfn.XLOOKUP(K736,Percentiles!A:A,Percentiles!D:D,999,0)</f>
        <v>999</v>
      </c>
      <c r="N736" s="11">
        <f t="shared" si="114"/>
        <v>0</v>
      </c>
      <c r="O736" s="11">
        <f t="shared" si="115"/>
        <v>0</v>
      </c>
      <c r="P736" s="11">
        <f t="shared" si="116"/>
        <v>0</v>
      </c>
    </row>
    <row r="737" spans="1:16" x14ac:dyDescent="0.25">
      <c r="A737" s="38"/>
      <c r="B737" s="39"/>
      <c r="C737" s="7">
        <f t="shared" si="110"/>
        <v>0</v>
      </c>
      <c r="D737" s="8">
        <f t="shared" si="119"/>
        <v>0</v>
      </c>
      <c r="E737" s="8">
        <f>IF(A737&gt;Settings!$B$4,Settings!$B$4,A737)</f>
        <v>0</v>
      </c>
      <c r="F737" s="8">
        <f>10^(Settings!$B$1+Settings!$B$2*E737+Settings!$B$3*E737^2)</f>
        <v>0.12732098798529648</v>
      </c>
      <c r="G737" s="9" t="str">
        <f t="shared" si="111"/>
        <v/>
      </c>
      <c r="H737" s="9" t="str">
        <f t="shared" si="117"/>
        <v/>
      </c>
      <c r="I737" s="9" t="str">
        <f t="shared" si="118"/>
        <v/>
      </c>
      <c r="J737" s="10">
        <f t="shared" si="112"/>
        <v>0</v>
      </c>
      <c r="K737" s="58">
        <f t="shared" si="113"/>
        <v>0</v>
      </c>
      <c r="L737" s="11">
        <f>_xlfn.XLOOKUP(K737,Percentiles!A:A,Percentiles!C:C,-999,0)</f>
        <v>-999</v>
      </c>
      <c r="M737" s="11">
        <f>_xlfn.XLOOKUP(K737,Percentiles!A:A,Percentiles!D:D,999,0)</f>
        <v>999</v>
      </c>
      <c r="N737" s="11">
        <f t="shared" si="114"/>
        <v>0</v>
      </c>
      <c r="O737" s="11">
        <f t="shared" si="115"/>
        <v>0</v>
      </c>
      <c r="P737" s="11">
        <f t="shared" si="116"/>
        <v>0</v>
      </c>
    </row>
    <row r="738" spans="1:16" x14ac:dyDescent="0.25">
      <c r="A738" s="38"/>
      <c r="B738" s="39"/>
      <c r="C738" s="7">
        <f t="shared" si="110"/>
        <v>0</v>
      </c>
      <c r="D738" s="8">
        <f t="shared" si="119"/>
        <v>0</v>
      </c>
      <c r="E738" s="8">
        <f>IF(A738&gt;Settings!$B$4,Settings!$B$4,A738)</f>
        <v>0</v>
      </c>
      <c r="F738" s="8">
        <f>10^(Settings!$B$1+Settings!$B$2*E738+Settings!$B$3*E738^2)</f>
        <v>0.12732098798529648</v>
      </c>
      <c r="G738" s="9" t="str">
        <f t="shared" si="111"/>
        <v/>
      </c>
      <c r="H738" s="9" t="str">
        <f t="shared" si="117"/>
        <v/>
      </c>
      <c r="I738" s="9" t="str">
        <f t="shared" si="118"/>
        <v/>
      </c>
      <c r="J738" s="10">
        <f t="shared" si="112"/>
        <v>0</v>
      </c>
      <c r="K738" s="58">
        <f t="shared" si="113"/>
        <v>0</v>
      </c>
      <c r="L738" s="11">
        <f>_xlfn.XLOOKUP(K738,Percentiles!A:A,Percentiles!C:C,-999,0)</f>
        <v>-999</v>
      </c>
      <c r="M738" s="11">
        <f>_xlfn.XLOOKUP(K738,Percentiles!A:A,Percentiles!D:D,999,0)</f>
        <v>999</v>
      </c>
      <c r="N738" s="11">
        <f t="shared" si="114"/>
        <v>0</v>
      </c>
      <c r="O738" s="11">
        <f t="shared" si="115"/>
        <v>0</v>
      </c>
      <c r="P738" s="11">
        <f t="shared" si="116"/>
        <v>0</v>
      </c>
    </row>
    <row r="739" spans="1:16" x14ac:dyDescent="0.25">
      <c r="A739" s="38"/>
      <c r="B739" s="39"/>
      <c r="C739" s="7">
        <f t="shared" si="110"/>
        <v>0</v>
      </c>
      <c r="D739" s="8">
        <f t="shared" si="119"/>
        <v>0</v>
      </c>
      <c r="E739" s="8">
        <f>IF(A739&gt;Settings!$B$4,Settings!$B$4,A739)</f>
        <v>0</v>
      </c>
      <c r="F739" s="8">
        <f>10^(Settings!$B$1+Settings!$B$2*E739+Settings!$B$3*E739^2)</f>
        <v>0.12732098798529648</v>
      </c>
      <c r="G739" s="9" t="str">
        <f t="shared" si="111"/>
        <v/>
      </c>
      <c r="H739" s="9" t="str">
        <f t="shared" si="117"/>
        <v/>
      </c>
      <c r="I739" s="9" t="str">
        <f t="shared" si="118"/>
        <v/>
      </c>
      <c r="J739" s="10">
        <f t="shared" si="112"/>
        <v>0</v>
      </c>
      <c r="K739" s="58">
        <f t="shared" si="113"/>
        <v>0</v>
      </c>
      <c r="L739" s="11">
        <f>_xlfn.XLOOKUP(K739,Percentiles!A:A,Percentiles!C:C,-999,0)</f>
        <v>-999</v>
      </c>
      <c r="M739" s="11">
        <f>_xlfn.XLOOKUP(K739,Percentiles!A:A,Percentiles!D:D,999,0)</f>
        <v>999</v>
      </c>
      <c r="N739" s="11">
        <f t="shared" si="114"/>
        <v>0</v>
      </c>
      <c r="O739" s="11">
        <f t="shared" si="115"/>
        <v>0</v>
      </c>
      <c r="P739" s="11">
        <f t="shared" si="116"/>
        <v>0</v>
      </c>
    </row>
    <row r="740" spans="1:16" x14ac:dyDescent="0.25">
      <c r="A740" s="38"/>
      <c r="B740" s="39"/>
      <c r="C740" s="7">
        <f t="shared" si="110"/>
        <v>0</v>
      </c>
      <c r="D740" s="8">
        <f t="shared" si="119"/>
        <v>0</v>
      </c>
      <c r="E740" s="8">
        <f>IF(A740&gt;Settings!$B$4,Settings!$B$4,A740)</f>
        <v>0</v>
      </c>
      <c r="F740" s="8">
        <f>10^(Settings!$B$1+Settings!$B$2*E740+Settings!$B$3*E740^2)</f>
        <v>0.12732098798529648</v>
      </c>
      <c r="G740" s="9" t="str">
        <f t="shared" si="111"/>
        <v/>
      </c>
      <c r="H740" s="9" t="str">
        <f t="shared" si="117"/>
        <v/>
      </c>
      <c r="I740" s="9" t="str">
        <f t="shared" si="118"/>
        <v/>
      </c>
      <c r="J740" s="10">
        <f t="shared" si="112"/>
        <v>0</v>
      </c>
      <c r="K740" s="58">
        <f t="shared" si="113"/>
        <v>0</v>
      </c>
      <c r="L740" s="11">
        <f>_xlfn.XLOOKUP(K740,Percentiles!A:A,Percentiles!C:C,-999,0)</f>
        <v>-999</v>
      </c>
      <c r="M740" s="11">
        <f>_xlfn.XLOOKUP(K740,Percentiles!A:A,Percentiles!D:D,999,0)</f>
        <v>999</v>
      </c>
      <c r="N740" s="11">
        <f t="shared" si="114"/>
        <v>0</v>
      </c>
      <c r="O740" s="11">
        <f t="shared" si="115"/>
        <v>0</v>
      </c>
      <c r="P740" s="11">
        <f t="shared" si="116"/>
        <v>0</v>
      </c>
    </row>
    <row r="741" spans="1:16" x14ac:dyDescent="0.25">
      <c r="A741" s="38"/>
      <c r="B741" s="39"/>
      <c r="C741" s="7">
        <f t="shared" si="110"/>
        <v>0</v>
      </c>
      <c r="D741" s="8">
        <f t="shared" si="119"/>
        <v>0</v>
      </c>
      <c r="E741" s="8">
        <f>IF(A741&gt;Settings!$B$4,Settings!$B$4,A741)</f>
        <v>0</v>
      </c>
      <c r="F741" s="8">
        <f>10^(Settings!$B$1+Settings!$B$2*E741+Settings!$B$3*E741^2)</f>
        <v>0.12732098798529648</v>
      </c>
      <c r="G741" s="9" t="str">
        <f t="shared" si="111"/>
        <v/>
      </c>
      <c r="H741" s="9" t="str">
        <f t="shared" si="117"/>
        <v/>
      </c>
      <c r="I741" s="9" t="str">
        <f t="shared" si="118"/>
        <v/>
      </c>
      <c r="J741" s="10">
        <f t="shared" si="112"/>
        <v>0</v>
      </c>
      <c r="K741" s="58">
        <f t="shared" si="113"/>
        <v>0</v>
      </c>
      <c r="L741" s="11">
        <f>_xlfn.XLOOKUP(K741,Percentiles!A:A,Percentiles!C:C,-999,0)</f>
        <v>-999</v>
      </c>
      <c r="M741" s="11">
        <f>_xlfn.XLOOKUP(K741,Percentiles!A:A,Percentiles!D:D,999,0)</f>
        <v>999</v>
      </c>
      <c r="N741" s="11">
        <f t="shared" si="114"/>
        <v>0</v>
      </c>
      <c r="O741" s="11">
        <f t="shared" si="115"/>
        <v>0</v>
      </c>
      <c r="P741" s="11">
        <f t="shared" si="116"/>
        <v>0</v>
      </c>
    </row>
    <row r="742" spans="1:16" x14ac:dyDescent="0.25">
      <c r="A742" s="38"/>
      <c r="B742" s="39"/>
      <c r="C742" s="7">
        <f t="shared" si="110"/>
        <v>0</v>
      </c>
      <c r="D742" s="8">
        <f t="shared" si="119"/>
        <v>0</v>
      </c>
      <c r="E742" s="8">
        <f>IF(A742&gt;Settings!$B$4,Settings!$B$4,A742)</f>
        <v>0</v>
      </c>
      <c r="F742" s="8">
        <f>10^(Settings!$B$1+Settings!$B$2*E742+Settings!$B$3*E742^2)</f>
        <v>0.12732098798529648</v>
      </c>
      <c r="G742" s="9" t="str">
        <f t="shared" si="111"/>
        <v/>
      </c>
      <c r="H742" s="9" t="str">
        <f t="shared" si="117"/>
        <v/>
      </c>
      <c r="I742" s="9" t="str">
        <f t="shared" si="118"/>
        <v/>
      </c>
      <c r="J742" s="10">
        <f t="shared" si="112"/>
        <v>0</v>
      </c>
      <c r="K742" s="58">
        <f t="shared" si="113"/>
        <v>0</v>
      </c>
      <c r="L742" s="11">
        <f>_xlfn.XLOOKUP(K742,Percentiles!A:A,Percentiles!C:C,-999,0)</f>
        <v>-999</v>
      </c>
      <c r="M742" s="11">
        <f>_xlfn.XLOOKUP(K742,Percentiles!A:A,Percentiles!D:D,999,0)</f>
        <v>999</v>
      </c>
      <c r="N742" s="11">
        <f t="shared" si="114"/>
        <v>0</v>
      </c>
      <c r="O742" s="11">
        <f t="shared" si="115"/>
        <v>0</v>
      </c>
      <c r="P742" s="11">
        <f t="shared" si="116"/>
        <v>0</v>
      </c>
    </row>
    <row r="743" spans="1:16" x14ac:dyDescent="0.25">
      <c r="A743" s="38"/>
      <c r="B743" s="39"/>
      <c r="C743" s="7">
        <f t="shared" si="110"/>
        <v>0</v>
      </c>
      <c r="D743" s="8">
        <f t="shared" si="119"/>
        <v>0</v>
      </c>
      <c r="E743" s="8">
        <f>IF(A743&gt;Settings!$B$4,Settings!$B$4,A743)</f>
        <v>0</v>
      </c>
      <c r="F743" s="8">
        <f>10^(Settings!$B$1+Settings!$B$2*E743+Settings!$B$3*E743^2)</f>
        <v>0.12732098798529648</v>
      </c>
      <c r="G743" s="9" t="str">
        <f t="shared" si="111"/>
        <v/>
      </c>
      <c r="H743" s="9" t="str">
        <f t="shared" si="117"/>
        <v/>
      </c>
      <c r="I743" s="9" t="str">
        <f t="shared" si="118"/>
        <v/>
      </c>
      <c r="J743" s="10">
        <f t="shared" si="112"/>
        <v>0</v>
      </c>
      <c r="K743" s="58">
        <f t="shared" si="113"/>
        <v>0</v>
      </c>
      <c r="L743" s="11">
        <f>_xlfn.XLOOKUP(K743,Percentiles!A:A,Percentiles!C:C,-999,0)</f>
        <v>-999</v>
      </c>
      <c r="M743" s="11">
        <f>_xlfn.XLOOKUP(K743,Percentiles!A:A,Percentiles!D:D,999,0)</f>
        <v>999</v>
      </c>
      <c r="N743" s="11">
        <f t="shared" si="114"/>
        <v>0</v>
      </c>
      <c r="O743" s="11">
        <f t="shared" si="115"/>
        <v>0</v>
      </c>
      <c r="P743" s="11">
        <f t="shared" si="116"/>
        <v>0</v>
      </c>
    </row>
    <row r="744" spans="1:16" x14ac:dyDescent="0.25">
      <c r="A744" s="38"/>
      <c r="B744" s="39"/>
      <c r="C744" s="7">
        <f t="shared" si="110"/>
        <v>0</v>
      </c>
      <c r="D744" s="8">
        <f t="shared" si="119"/>
        <v>0</v>
      </c>
      <c r="E744" s="8">
        <f>IF(A744&gt;Settings!$B$4,Settings!$B$4,A744)</f>
        <v>0</v>
      </c>
      <c r="F744" s="8">
        <f>10^(Settings!$B$1+Settings!$B$2*E744+Settings!$B$3*E744^2)</f>
        <v>0.12732098798529648</v>
      </c>
      <c r="G744" s="9" t="str">
        <f t="shared" si="111"/>
        <v/>
      </c>
      <c r="H744" s="9" t="str">
        <f t="shared" si="117"/>
        <v/>
      </c>
      <c r="I744" s="9" t="str">
        <f t="shared" si="118"/>
        <v/>
      </c>
      <c r="J744" s="10">
        <f t="shared" si="112"/>
        <v>0</v>
      </c>
      <c r="K744" s="58">
        <f t="shared" si="113"/>
        <v>0</v>
      </c>
      <c r="L744" s="11">
        <f>_xlfn.XLOOKUP(K744,Percentiles!A:A,Percentiles!C:C,-999,0)</f>
        <v>-999</v>
      </c>
      <c r="M744" s="11">
        <f>_xlfn.XLOOKUP(K744,Percentiles!A:A,Percentiles!D:D,999,0)</f>
        <v>999</v>
      </c>
      <c r="N744" s="11">
        <f t="shared" si="114"/>
        <v>0</v>
      </c>
      <c r="O744" s="11">
        <f t="shared" si="115"/>
        <v>0</v>
      </c>
      <c r="P744" s="11">
        <f t="shared" si="116"/>
        <v>0</v>
      </c>
    </row>
    <row r="745" spans="1:16" x14ac:dyDescent="0.25">
      <c r="A745" s="38"/>
      <c r="B745" s="39"/>
      <c r="C745" s="7">
        <f t="shared" si="110"/>
        <v>0</v>
      </c>
      <c r="D745" s="8">
        <f t="shared" si="119"/>
        <v>0</v>
      </c>
      <c r="E745" s="8">
        <f>IF(A745&gt;Settings!$B$4,Settings!$B$4,A745)</f>
        <v>0</v>
      </c>
      <c r="F745" s="8">
        <f>10^(Settings!$B$1+Settings!$B$2*E745+Settings!$B$3*E745^2)</f>
        <v>0.12732098798529648</v>
      </c>
      <c r="G745" s="9" t="str">
        <f t="shared" si="111"/>
        <v/>
      </c>
      <c r="H745" s="9" t="str">
        <f t="shared" si="117"/>
        <v/>
      </c>
      <c r="I745" s="9" t="str">
        <f t="shared" si="118"/>
        <v/>
      </c>
      <c r="J745" s="10">
        <f t="shared" si="112"/>
        <v>0</v>
      </c>
      <c r="K745" s="58">
        <f t="shared" si="113"/>
        <v>0</v>
      </c>
      <c r="L745" s="11">
        <f>_xlfn.XLOOKUP(K745,Percentiles!A:A,Percentiles!C:C,-999,0)</f>
        <v>-999</v>
      </c>
      <c r="M745" s="11">
        <f>_xlfn.XLOOKUP(K745,Percentiles!A:A,Percentiles!D:D,999,0)</f>
        <v>999</v>
      </c>
      <c r="N745" s="11">
        <f t="shared" si="114"/>
        <v>0</v>
      </c>
      <c r="O745" s="11">
        <f t="shared" si="115"/>
        <v>0</v>
      </c>
      <c r="P745" s="11">
        <f t="shared" si="116"/>
        <v>0</v>
      </c>
    </row>
    <row r="746" spans="1:16" x14ac:dyDescent="0.25">
      <c r="A746" s="38"/>
      <c r="B746" s="39"/>
      <c r="C746" s="7">
        <f t="shared" si="110"/>
        <v>0</v>
      </c>
      <c r="D746" s="8">
        <f t="shared" si="119"/>
        <v>0</v>
      </c>
      <c r="E746" s="8">
        <f>IF(A746&gt;Settings!$B$4,Settings!$B$4,A746)</f>
        <v>0</v>
      </c>
      <c r="F746" s="8">
        <f>10^(Settings!$B$1+Settings!$B$2*E746+Settings!$B$3*E746^2)</f>
        <v>0.12732098798529648</v>
      </c>
      <c r="G746" s="9" t="str">
        <f t="shared" si="111"/>
        <v/>
      </c>
      <c r="H746" s="9" t="str">
        <f t="shared" si="117"/>
        <v/>
      </c>
      <c r="I746" s="9" t="str">
        <f t="shared" si="118"/>
        <v/>
      </c>
      <c r="J746" s="10">
        <f t="shared" si="112"/>
        <v>0</v>
      </c>
      <c r="K746" s="58">
        <f t="shared" si="113"/>
        <v>0</v>
      </c>
      <c r="L746" s="11">
        <f>_xlfn.XLOOKUP(K746,Percentiles!A:A,Percentiles!C:C,-999,0)</f>
        <v>-999</v>
      </c>
      <c r="M746" s="11">
        <f>_xlfn.XLOOKUP(K746,Percentiles!A:A,Percentiles!D:D,999,0)</f>
        <v>999</v>
      </c>
      <c r="N746" s="11">
        <f t="shared" si="114"/>
        <v>0</v>
      </c>
      <c r="O746" s="11">
        <f t="shared" si="115"/>
        <v>0</v>
      </c>
      <c r="P746" s="11">
        <f t="shared" si="116"/>
        <v>0</v>
      </c>
    </row>
    <row r="747" spans="1:16" x14ac:dyDescent="0.25">
      <c r="A747" s="38"/>
      <c r="B747" s="39"/>
      <c r="C747" s="7">
        <f t="shared" si="110"/>
        <v>0</v>
      </c>
      <c r="D747" s="8">
        <f t="shared" si="119"/>
        <v>0</v>
      </c>
      <c r="E747" s="8">
        <f>IF(A747&gt;Settings!$B$4,Settings!$B$4,A747)</f>
        <v>0</v>
      </c>
      <c r="F747" s="8">
        <f>10^(Settings!$B$1+Settings!$B$2*E747+Settings!$B$3*E747^2)</f>
        <v>0.12732098798529648</v>
      </c>
      <c r="G747" s="9" t="str">
        <f t="shared" si="111"/>
        <v/>
      </c>
      <c r="H747" s="9" t="str">
        <f t="shared" si="117"/>
        <v/>
      </c>
      <c r="I747" s="9" t="str">
        <f t="shared" si="118"/>
        <v/>
      </c>
      <c r="J747" s="10">
        <f t="shared" si="112"/>
        <v>0</v>
      </c>
      <c r="K747" s="58">
        <f t="shared" si="113"/>
        <v>0</v>
      </c>
      <c r="L747" s="11">
        <f>_xlfn.XLOOKUP(K747,Percentiles!A:A,Percentiles!C:C,-999,0)</f>
        <v>-999</v>
      </c>
      <c r="M747" s="11">
        <f>_xlfn.XLOOKUP(K747,Percentiles!A:A,Percentiles!D:D,999,0)</f>
        <v>999</v>
      </c>
      <c r="N747" s="11">
        <f t="shared" si="114"/>
        <v>0</v>
      </c>
      <c r="O747" s="11">
        <f t="shared" si="115"/>
        <v>0</v>
      </c>
      <c r="P747" s="11">
        <f t="shared" si="116"/>
        <v>0</v>
      </c>
    </row>
    <row r="748" spans="1:16" x14ac:dyDescent="0.25">
      <c r="A748" s="38"/>
      <c r="B748" s="39"/>
      <c r="C748" s="7">
        <f t="shared" si="110"/>
        <v>0</v>
      </c>
      <c r="D748" s="8">
        <f t="shared" si="119"/>
        <v>0</v>
      </c>
      <c r="E748" s="8">
        <f>IF(A748&gt;Settings!$B$4,Settings!$B$4,A748)</f>
        <v>0</v>
      </c>
      <c r="F748" s="8">
        <f>10^(Settings!$B$1+Settings!$B$2*E748+Settings!$B$3*E748^2)</f>
        <v>0.12732098798529648</v>
      </c>
      <c r="G748" s="9" t="str">
        <f t="shared" si="111"/>
        <v/>
      </c>
      <c r="H748" s="9" t="str">
        <f t="shared" si="117"/>
        <v/>
      </c>
      <c r="I748" s="9" t="str">
        <f t="shared" si="118"/>
        <v/>
      </c>
      <c r="J748" s="10">
        <f t="shared" si="112"/>
        <v>0</v>
      </c>
      <c r="K748" s="58">
        <f t="shared" si="113"/>
        <v>0</v>
      </c>
      <c r="L748" s="11">
        <f>_xlfn.XLOOKUP(K748,Percentiles!A:A,Percentiles!C:C,-999,0)</f>
        <v>-999</v>
      </c>
      <c r="M748" s="11">
        <f>_xlfn.XLOOKUP(K748,Percentiles!A:A,Percentiles!D:D,999,0)</f>
        <v>999</v>
      </c>
      <c r="N748" s="11">
        <f t="shared" si="114"/>
        <v>0</v>
      </c>
      <c r="O748" s="11">
        <f t="shared" si="115"/>
        <v>0</v>
      </c>
      <c r="P748" s="11">
        <f t="shared" si="116"/>
        <v>0</v>
      </c>
    </row>
    <row r="749" spans="1:16" x14ac:dyDescent="0.25">
      <c r="A749" s="38"/>
      <c r="B749" s="39"/>
      <c r="C749" s="7">
        <f t="shared" si="110"/>
        <v>0</v>
      </c>
      <c r="D749" s="8">
        <f t="shared" si="119"/>
        <v>0</v>
      </c>
      <c r="E749" s="8">
        <f>IF(A749&gt;Settings!$B$4,Settings!$B$4,A749)</f>
        <v>0</v>
      </c>
      <c r="F749" s="8">
        <f>10^(Settings!$B$1+Settings!$B$2*E749+Settings!$B$3*E749^2)</f>
        <v>0.12732098798529648</v>
      </c>
      <c r="G749" s="9" t="str">
        <f t="shared" si="111"/>
        <v/>
      </c>
      <c r="H749" s="9" t="str">
        <f t="shared" si="117"/>
        <v/>
      </c>
      <c r="I749" s="9" t="str">
        <f t="shared" si="118"/>
        <v/>
      </c>
      <c r="J749" s="10">
        <f t="shared" si="112"/>
        <v>0</v>
      </c>
      <c r="K749" s="58">
        <f t="shared" si="113"/>
        <v>0</v>
      </c>
      <c r="L749" s="11">
        <f>_xlfn.XLOOKUP(K749,Percentiles!A:A,Percentiles!C:C,-999,0)</f>
        <v>-999</v>
      </c>
      <c r="M749" s="11">
        <f>_xlfn.XLOOKUP(K749,Percentiles!A:A,Percentiles!D:D,999,0)</f>
        <v>999</v>
      </c>
      <c r="N749" s="11">
        <f t="shared" si="114"/>
        <v>0</v>
      </c>
      <c r="O749" s="11">
        <f t="shared" si="115"/>
        <v>0</v>
      </c>
      <c r="P749" s="11">
        <f t="shared" si="116"/>
        <v>0</v>
      </c>
    </row>
    <row r="750" spans="1:16" x14ac:dyDescent="0.25">
      <c r="A750" s="38"/>
      <c r="B750" s="39"/>
      <c r="C750" s="7">
        <f t="shared" si="110"/>
        <v>0</v>
      </c>
      <c r="D750" s="8">
        <f t="shared" si="119"/>
        <v>0</v>
      </c>
      <c r="E750" s="8">
        <f>IF(A750&gt;Settings!$B$4,Settings!$B$4,A750)</f>
        <v>0</v>
      </c>
      <c r="F750" s="8">
        <f>10^(Settings!$B$1+Settings!$B$2*E750+Settings!$B$3*E750^2)</f>
        <v>0.12732098798529648</v>
      </c>
      <c r="G750" s="9" t="str">
        <f t="shared" si="111"/>
        <v/>
      </c>
      <c r="H750" s="9" t="str">
        <f t="shared" si="117"/>
        <v/>
      </c>
      <c r="I750" s="9" t="str">
        <f t="shared" si="118"/>
        <v/>
      </c>
      <c r="J750" s="10">
        <f t="shared" si="112"/>
        <v>0</v>
      </c>
      <c r="K750" s="58">
        <f t="shared" si="113"/>
        <v>0</v>
      </c>
      <c r="L750" s="11">
        <f>_xlfn.XLOOKUP(K750,Percentiles!A:A,Percentiles!C:C,-999,0)</f>
        <v>-999</v>
      </c>
      <c r="M750" s="11">
        <f>_xlfn.XLOOKUP(K750,Percentiles!A:A,Percentiles!D:D,999,0)</f>
        <v>999</v>
      </c>
      <c r="N750" s="11">
        <f t="shared" si="114"/>
        <v>0</v>
      </c>
      <c r="O750" s="11">
        <f t="shared" si="115"/>
        <v>0</v>
      </c>
      <c r="P750" s="11">
        <f t="shared" si="116"/>
        <v>0</v>
      </c>
    </row>
    <row r="751" spans="1:16" x14ac:dyDescent="0.25">
      <c r="A751" s="38"/>
      <c r="B751" s="39"/>
      <c r="C751" s="7">
        <f t="shared" si="110"/>
        <v>0</v>
      </c>
      <c r="D751" s="8">
        <f t="shared" si="119"/>
        <v>0</v>
      </c>
      <c r="E751" s="8">
        <f>IF(A751&gt;Settings!$B$4,Settings!$B$4,A751)</f>
        <v>0</v>
      </c>
      <c r="F751" s="8">
        <f>10^(Settings!$B$1+Settings!$B$2*E751+Settings!$B$3*E751^2)</f>
        <v>0.12732098798529648</v>
      </c>
      <c r="G751" s="9" t="str">
        <f t="shared" si="111"/>
        <v/>
      </c>
      <c r="H751" s="9" t="str">
        <f t="shared" si="117"/>
        <v/>
      </c>
      <c r="I751" s="9" t="str">
        <f t="shared" si="118"/>
        <v/>
      </c>
      <c r="J751" s="10">
        <f t="shared" si="112"/>
        <v>0</v>
      </c>
      <c r="K751" s="58">
        <f t="shared" si="113"/>
        <v>0</v>
      </c>
      <c r="L751" s="11">
        <f>_xlfn.XLOOKUP(K751,Percentiles!A:A,Percentiles!C:C,-999,0)</f>
        <v>-999</v>
      </c>
      <c r="M751" s="11">
        <f>_xlfn.XLOOKUP(K751,Percentiles!A:A,Percentiles!D:D,999,0)</f>
        <v>999</v>
      </c>
      <c r="N751" s="11">
        <f t="shared" si="114"/>
        <v>0</v>
      </c>
      <c r="O751" s="11">
        <f t="shared" si="115"/>
        <v>0</v>
      </c>
      <c r="P751" s="11">
        <f t="shared" si="116"/>
        <v>0</v>
      </c>
    </row>
    <row r="752" spans="1:16" x14ac:dyDescent="0.25">
      <c r="A752" s="38"/>
      <c r="B752" s="39"/>
      <c r="C752" s="7">
        <f t="shared" si="110"/>
        <v>0</v>
      </c>
      <c r="D752" s="8">
        <f t="shared" si="119"/>
        <v>0</v>
      </c>
      <c r="E752" s="8">
        <f>IF(A752&gt;Settings!$B$4,Settings!$B$4,A752)</f>
        <v>0</v>
      </c>
      <c r="F752" s="8">
        <f>10^(Settings!$B$1+Settings!$B$2*E752+Settings!$B$3*E752^2)</f>
        <v>0.12732098798529648</v>
      </c>
      <c r="G752" s="9" t="str">
        <f t="shared" si="111"/>
        <v/>
      </c>
      <c r="H752" s="9" t="str">
        <f t="shared" si="117"/>
        <v/>
      </c>
      <c r="I752" s="9" t="str">
        <f t="shared" si="118"/>
        <v/>
      </c>
      <c r="J752" s="10">
        <f t="shared" si="112"/>
        <v>0</v>
      </c>
      <c r="K752" s="58">
        <f t="shared" si="113"/>
        <v>0</v>
      </c>
      <c r="L752" s="11">
        <f>_xlfn.XLOOKUP(K752,Percentiles!A:A,Percentiles!C:C,-999,0)</f>
        <v>-999</v>
      </c>
      <c r="M752" s="11">
        <f>_xlfn.XLOOKUP(K752,Percentiles!A:A,Percentiles!D:D,999,0)</f>
        <v>999</v>
      </c>
      <c r="N752" s="11">
        <f t="shared" si="114"/>
        <v>0</v>
      </c>
      <c r="O752" s="11">
        <f t="shared" si="115"/>
        <v>0</v>
      </c>
      <c r="P752" s="11">
        <f t="shared" si="116"/>
        <v>0</v>
      </c>
    </row>
    <row r="753" spans="1:16" x14ac:dyDescent="0.25">
      <c r="A753" s="38"/>
      <c r="B753" s="39"/>
      <c r="C753" s="7">
        <f t="shared" si="110"/>
        <v>0</v>
      </c>
      <c r="D753" s="8">
        <f t="shared" si="119"/>
        <v>0</v>
      </c>
      <c r="E753" s="8">
        <f>IF(A753&gt;Settings!$B$4,Settings!$B$4,A753)</f>
        <v>0</v>
      </c>
      <c r="F753" s="8">
        <f>10^(Settings!$B$1+Settings!$B$2*E753+Settings!$B$3*E753^2)</f>
        <v>0.12732098798529648</v>
      </c>
      <c r="G753" s="9" t="str">
        <f t="shared" si="111"/>
        <v/>
      </c>
      <c r="H753" s="9" t="str">
        <f t="shared" si="117"/>
        <v/>
      </c>
      <c r="I753" s="9" t="str">
        <f t="shared" si="118"/>
        <v/>
      </c>
      <c r="J753" s="10">
        <f t="shared" si="112"/>
        <v>0</v>
      </c>
      <c r="K753" s="58">
        <f t="shared" si="113"/>
        <v>0</v>
      </c>
      <c r="L753" s="11">
        <f>_xlfn.XLOOKUP(K753,Percentiles!A:A,Percentiles!C:C,-999,0)</f>
        <v>-999</v>
      </c>
      <c r="M753" s="11">
        <f>_xlfn.XLOOKUP(K753,Percentiles!A:A,Percentiles!D:D,999,0)</f>
        <v>999</v>
      </c>
      <c r="N753" s="11">
        <f t="shared" si="114"/>
        <v>0</v>
      </c>
      <c r="O753" s="11">
        <f t="shared" si="115"/>
        <v>0</v>
      </c>
      <c r="P753" s="11">
        <f t="shared" si="116"/>
        <v>0</v>
      </c>
    </row>
    <row r="754" spans="1:16" x14ac:dyDescent="0.25">
      <c r="A754" s="38"/>
      <c r="B754" s="39"/>
      <c r="C754" s="7">
        <f t="shared" si="110"/>
        <v>0</v>
      </c>
      <c r="D754" s="8">
        <f t="shared" si="119"/>
        <v>0</v>
      </c>
      <c r="E754" s="8">
        <f>IF(A754&gt;Settings!$B$4,Settings!$B$4,A754)</f>
        <v>0</v>
      </c>
      <c r="F754" s="8">
        <f>10^(Settings!$B$1+Settings!$B$2*E754+Settings!$B$3*E754^2)</f>
        <v>0.12732098798529648</v>
      </c>
      <c r="G754" s="9" t="str">
        <f t="shared" si="111"/>
        <v/>
      </c>
      <c r="H754" s="9" t="str">
        <f t="shared" si="117"/>
        <v/>
      </c>
      <c r="I754" s="9" t="str">
        <f t="shared" si="118"/>
        <v/>
      </c>
      <c r="J754" s="10">
        <f t="shared" si="112"/>
        <v>0</v>
      </c>
      <c r="K754" s="58">
        <f t="shared" si="113"/>
        <v>0</v>
      </c>
      <c r="L754" s="11">
        <f>_xlfn.XLOOKUP(K754,Percentiles!A:A,Percentiles!C:C,-999,0)</f>
        <v>-999</v>
      </c>
      <c r="M754" s="11">
        <f>_xlfn.XLOOKUP(K754,Percentiles!A:A,Percentiles!D:D,999,0)</f>
        <v>999</v>
      </c>
      <c r="N754" s="11">
        <f t="shared" si="114"/>
        <v>0</v>
      </c>
      <c r="O754" s="11">
        <f t="shared" si="115"/>
        <v>0</v>
      </c>
      <c r="P754" s="11">
        <f t="shared" si="116"/>
        <v>0</v>
      </c>
    </row>
    <row r="755" spans="1:16" x14ac:dyDescent="0.25">
      <c r="A755" s="38"/>
      <c r="B755" s="39"/>
      <c r="C755" s="7">
        <f t="shared" si="110"/>
        <v>0</v>
      </c>
      <c r="D755" s="8">
        <f t="shared" si="119"/>
        <v>0</v>
      </c>
      <c r="E755" s="8">
        <f>IF(A755&gt;Settings!$B$4,Settings!$B$4,A755)</f>
        <v>0</v>
      </c>
      <c r="F755" s="8">
        <f>10^(Settings!$B$1+Settings!$B$2*E755+Settings!$B$3*E755^2)</f>
        <v>0.12732098798529648</v>
      </c>
      <c r="G755" s="9" t="str">
        <f t="shared" si="111"/>
        <v/>
      </c>
      <c r="H755" s="9" t="str">
        <f t="shared" si="117"/>
        <v/>
      </c>
      <c r="I755" s="9" t="str">
        <f t="shared" si="118"/>
        <v/>
      </c>
      <c r="J755" s="10">
        <f t="shared" si="112"/>
        <v>0</v>
      </c>
      <c r="K755" s="58">
        <f t="shared" si="113"/>
        <v>0</v>
      </c>
      <c r="L755" s="11">
        <f>_xlfn.XLOOKUP(K755,Percentiles!A:A,Percentiles!C:C,-999,0)</f>
        <v>-999</v>
      </c>
      <c r="M755" s="11">
        <f>_xlfn.XLOOKUP(K755,Percentiles!A:A,Percentiles!D:D,999,0)</f>
        <v>999</v>
      </c>
      <c r="N755" s="11">
        <f t="shared" si="114"/>
        <v>0</v>
      </c>
      <c r="O755" s="11">
        <f t="shared" si="115"/>
        <v>0</v>
      </c>
      <c r="P755" s="11">
        <f t="shared" si="116"/>
        <v>0</v>
      </c>
    </row>
    <row r="756" spans="1:16" x14ac:dyDescent="0.25">
      <c r="A756" s="38"/>
      <c r="B756" s="39"/>
      <c r="C756" s="7">
        <f t="shared" si="110"/>
        <v>0</v>
      </c>
      <c r="D756" s="8">
        <f t="shared" si="119"/>
        <v>0</v>
      </c>
      <c r="E756" s="8">
        <f>IF(A756&gt;Settings!$B$4,Settings!$B$4,A756)</f>
        <v>0</v>
      </c>
      <c r="F756" s="8">
        <f>10^(Settings!$B$1+Settings!$B$2*E756+Settings!$B$3*E756^2)</f>
        <v>0.12732098798529648</v>
      </c>
      <c r="G756" s="9" t="str">
        <f t="shared" si="111"/>
        <v/>
      </c>
      <c r="H756" s="9" t="str">
        <f t="shared" si="117"/>
        <v/>
      </c>
      <c r="I756" s="9" t="str">
        <f t="shared" si="118"/>
        <v/>
      </c>
      <c r="J756" s="10">
        <f t="shared" si="112"/>
        <v>0</v>
      </c>
      <c r="K756" s="58">
        <f t="shared" si="113"/>
        <v>0</v>
      </c>
      <c r="L756" s="11">
        <f>_xlfn.XLOOKUP(K756,Percentiles!A:A,Percentiles!C:C,-999,0)</f>
        <v>-999</v>
      </c>
      <c r="M756" s="11">
        <f>_xlfn.XLOOKUP(K756,Percentiles!A:A,Percentiles!D:D,999,0)</f>
        <v>999</v>
      </c>
      <c r="N756" s="11">
        <f t="shared" si="114"/>
        <v>0</v>
      </c>
      <c r="O756" s="11">
        <f t="shared" si="115"/>
        <v>0</v>
      </c>
      <c r="P756" s="11">
        <f t="shared" si="116"/>
        <v>0</v>
      </c>
    </row>
    <row r="757" spans="1:16" x14ac:dyDescent="0.25">
      <c r="A757" s="38"/>
      <c r="B757" s="39"/>
      <c r="C757" s="7">
        <f t="shared" si="110"/>
        <v>0</v>
      </c>
      <c r="D757" s="8">
        <f t="shared" si="119"/>
        <v>0</v>
      </c>
      <c r="E757" s="8">
        <f>IF(A757&gt;Settings!$B$4,Settings!$B$4,A757)</f>
        <v>0</v>
      </c>
      <c r="F757" s="8">
        <f>10^(Settings!$B$1+Settings!$B$2*E757+Settings!$B$3*E757^2)</f>
        <v>0.12732098798529648</v>
      </c>
      <c r="G757" s="9" t="str">
        <f t="shared" si="111"/>
        <v/>
      </c>
      <c r="H757" s="9" t="str">
        <f t="shared" si="117"/>
        <v/>
      </c>
      <c r="I757" s="9" t="str">
        <f t="shared" si="118"/>
        <v/>
      </c>
      <c r="J757" s="10">
        <f t="shared" si="112"/>
        <v>0</v>
      </c>
      <c r="K757" s="58">
        <f t="shared" si="113"/>
        <v>0</v>
      </c>
      <c r="L757" s="11">
        <f>_xlfn.XLOOKUP(K757,Percentiles!A:A,Percentiles!C:C,-999,0)</f>
        <v>-999</v>
      </c>
      <c r="M757" s="11">
        <f>_xlfn.XLOOKUP(K757,Percentiles!A:A,Percentiles!D:D,999,0)</f>
        <v>999</v>
      </c>
      <c r="N757" s="11">
        <f t="shared" si="114"/>
        <v>0</v>
      </c>
      <c r="O757" s="11">
        <f t="shared" si="115"/>
        <v>0</v>
      </c>
      <c r="P757" s="11">
        <f t="shared" si="116"/>
        <v>0</v>
      </c>
    </row>
    <row r="758" spans="1:16" x14ac:dyDescent="0.25">
      <c r="A758" s="38"/>
      <c r="B758" s="39"/>
      <c r="C758" s="7">
        <f t="shared" si="110"/>
        <v>0</v>
      </c>
      <c r="D758" s="8">
        <f t="shared" si="119"/>
        <v>0</v>
      </c>
      <c r="E758" s="8">
        <f>IF(A758&gt;Settings!$B$4,Settings!$B$4,A758)</f>
        <v>0</v>
      </c>
      <c r="F758" s="8">
        <f>10^(Settings!$B$1+Settings!$B$2*E758+Settings!$B$3*E758^2)</f>
        <v>0.12732098798529648</v>
      </c>
      <c r="G758" s="9" t="str">
        <f t="shared" si="111"/>
        <v/>
      </c>
      <c r="H758" s="9" t="str">
        <f t="shared" si="117"/>
        <v/>
      </c>
      <c r="I758" s="9" t="str">
        <f t="shared" si="118"/>
        <v/>
      </c>
      <c r="J758" s="10">
        <f t="shared" si="112"/>
        <v>0</v>
      </c>
      <c r="K758" s="58">
        <f t="shared" si="113"/>
        <v>0</v>
      </c>
      <c r="L758" s="11">
        <f>_xlfn.XLOOKUP(K758,Percentiles!A:A,Percentiles!C:C,-999,0)</f>
        <v>-999</v>
      </c>
      <c r="M758" s="11">
        <f>_xlfn.XLOOKUP(K758,Percentiles!A:A,Percentiles!D:D,999,0)</f>
        <v>999</v>
      </c>
      <c r="N758" s="11">
        <f t="shared" si="114"/>
        <v>0</v>
      </c>
      <c r="O758" s="11">
        <f t="shared" si="115"/>
        <v>0</v>
      </c>
      <c r="P758" s="11">
        <f t="shared" si="116"/>
        <v>0</v>
      </c>
    </row>
    <row r="759" spans="1:16" x14ac:dyDescent="0.25">
      <c r="A759" s="38"/>
      <c r="B759" s="39"/>
      <c r="C759" s="7">
        <f t="shared" si="110"/>
        <v>0</v>
      </c>
      <c r="D759" s="8">
        <f t="shared" si="119"/>
        <v>0</v>
      </c>
      <c r="E759" s="8">
        <f>IF(A759&gt;Settings!$B$4,Settings!$B$4,A759)</f>
        <v>0</v>
      </c>
      <c r="F759" s="8">
        <f>10^(Settings!$B$1+Settings!$B$2*E759+Settings!$B$3*E759^2)</f>
        <v>0.12732098798529648</v>
      </c>
      <c r="G759" s="9" t="str">
        <f t="shared" si="111"/>
        <v/>
      </c>
      <c r="H759" s="9" t="str">
        <f t="shared" si="117"/>
        <v/>
      </c>
      <c r="I759" s="9" t="str">
        <f t="shared" si="118"/>
        <v/>
      </c>
      <c r="J759" s="10">
        <f t="shared" si="112"/>
        <v>0</v>
      </c>
      <c r="K759" s="58">
        <f t="shared" si="113"/>
        <v>0</v>
      </c>
      <c r="L759" s="11">
        <f>_xlfn.XLOOKUP(K759,Percentiles!A:A,Percentiles!C:C,-999,0)</f>
        <v>-999</v>
      </c>
      <c r="M759" s="11">
        <f>_xlfn.XLOOKUP(K759,Percentiles!A:A,Percentiles!D:D,999,0)</f>
        <v>999</v>
      </c>
      <c r="N759" s="11">
        <f t="shared" si="114"/>
        <v>0</v>
      </c>
      <c r="O759" s="11">
        <f t="shared" si="115"/>
        <v>0</v>
      </c>
      <c r="P759" s="11">
        <f t="shared" si="116"/>
        <v>0</v>
      </c>
    </row>
    <row r="760" spans="1:16" x14ac:dyDescent="0.25">
      <c r="A760" s="38"/>
      <c r="B760" s="39"/>
      <c r="C760" s="7">
        <f t="shared" si="110"/>
        <v>0</v>
      </c>
      <c r="D760" s="8">
        <f t="shared" si="119"/>
        <v>0</v>
      </c>
      <c r="E760" s="8">
        <f>IF(A760&gt;Settings!$B$4,Settings!$B$4,A760)</f>
        <v>0</v>
      </c>
      <c r="F760" s="8">
        <f>10^(Settings!$B$1+Settings!$B$2*E760+Settings!$B$3*E760^2)</f>
        <v>0.12732098798529648</v>
      </c>
      <c r="G760" s="9" t="str">
        <f t="shared" si="111"/>
        <v/>
      </c>
      <c r="H760" s="9" t="str">
        <f t="shared" si="117"/>
        <v/>
      </c>
      <c r="I760" s="9" t="str">
        <f t="shared" si="118"/>
        <v/>
      </c>
      <c r="J760" s="10">
        <f t="shared" si="112"/>
        <v>0</v>
      </c>
      <c r="K760" s="58">
        <f t="shared" si="113"/>
        <v>0</v>
      </c>
      <c r="L760" s="11">
        <f>_xlfn.XLOOKUP(K760,Percentiles!A:A,Percentiles!C:C,-999,0)</f>
        <v>-999</v>
      </c>
      <c r="M760" s="11">
        <f>_xlfn.XLOOKUP(K760,Percentiles!A:A,Percentiles!D:D,999,0)</f>
        <v>999</v>
      </c>
      <c r="N760" s="11">
        <f t="shared" si="114"/>
        <v>0</v>
      </c>
      <c r="O760" s="11">
        <f t="shared" si="115"/>
        <v>0</v>
      </c>
      <c r="P760" s="11">
        <f t="shared" si="116"/>
        <v>0</v>
      </c>
    </row>
    <row r="761" spans="1:16" x14ac:dyDescent="0.25">
      <c r="A761" s="38"/>
      <c r="B761" s="39"/>
      <c r="C761" s="7">
        <f t="shared" si="110"/>
        <v>0</v>
      </c>
      <c r="D761" s="8">
        <f t="shared" si="119"/>
        <v>0</v>
      </c>
      <c r="E761" s="8">
        <f>IF(A761&gt;Settings!$B$4,Settings!$B$4,A761)</f>
        <v>0</v>
      </c>
      <c r="F761" s="8">
        <f>10^(Settings!$B$1+Settings!$B$2*E761+Settings!$B$3*E761^2)</f>
        <v>0.12732098798529648</v>
      </c>
      <c r="G761" s="9" t="str">
        <f t="shared" si="111"/>
        <v/>
      </c>
      <c r="H761" s="9" t="str">
        <f t="shared" si="117"/>
        <v/>
      </c>
      <c r="I761" s="9" t="str">
        <f t="shared" si="118"/>
        <v/>
      </c>
      <c r="J761" s="10">
        <f t="shared" si="112"/>
        <v>0</v>
      </c>
      <c r="K761" s="58">
        <f t="shared" si="113"/>
        <v>0</v>
      </c>
      <c r="L761" s="11">
        <f>_xlfn.XLOOKUP(K761,Percentiles!A:A,Percentiles!C:C,-999,0)</f>
        <v>-999</v>
      </c>
      <c r="M761" s="11">
        <f>_xlfn.XLOOKUP(K761,Percentiles!A:A,Percentiles!D:D,999,0)</f>
        <v>999</v>
      </c>
      <c r="N761" s="11">
        <f t="shared" si="114"/>
        <v>0</v>
      </c>
      <c r="O761" s="11">
        <f t="shared" si="115"/>
        <v>0</v>
      </c>
      <c r="P761" s="11">
        <f t="shared" si="116"/>
        <v>0</v>
      </c>
    </row>
    <row r="762" spans="1:16" x14ac:dyDescent="0.25">
      <c r="A762" s="38"/>
      <c r="B762" s="39"/>
      <c r="C762" s="7">
        <f t="shared" si="110"/>
        <v>0</v>
      </c>
      <c r="D762" s="8">
        <f t="shared" si="119"/>
        <v>0</v>
      </c>
      <c r="E762" s="8">
        <f>IF(A762&gt;Settings!$B$4,Settings!$B$4,A762)</f>
        <v>0</v>
      </c>
      <c r="F762" s="8">
        <f>10^(Settings!$B$1+Settings!$B$2*E762+Settings!$B$3*E762^2)</f>
        <v>0.12732098798529648</v>
      </c>
      <c r="G762" s="9" t="str">
        <f t="shared" si="111"/>
        <v/>
      </c>
      <c r="H762" s="9" t="str">
        <f t="shared" si="117"/>
        <v/>
      </c>
      <c r="I762" s="9" t="str">
        <f t="shared" si="118"/>
        <v/>
      </c>
      <c r="J762" s="10">
        <f t="shared" si="112"/>
        <v>0</v>
      </c>
      <c r="K762" s="58">
        <f t="shared" si="113"/>
        <v>0</v>
      </c>
      <c r="L762" s="11">
        <f>_xlfn.XLOOKUP(K762,Percentiles!A:A,Percentiles!C:C,-999,0)</f>
        <v>-999</v>
      </c>
      <c r="M762" s="11">
        <f>_xlfn.XLOOKUP(K762,Percentiles!A:A,Percentiles!D:D,999,0)</f>
        <v>999</v>
      </c>
      <c r="N762" s="11">
        <f t="shared" si="114"/>
        <v>0</v>
      </c>
      <c r="O762" s="11">
        <f t="shared" si="115"/>
        <v>0</v>
      </c>
      <c r="P762" s="11">
        <f t="shared" si="116"/>
        <v>0</v>
      </c>
    </row>
    <row r="763" spans="1:16" x14ac:dyDescent="0.25">
      <c r="A763" s="38"/>
      <c r="B763" s="39"/>
      <c r="C763" s="7">
        <f t="shared" si="110"/>
        <v>0</v>
      </c>
      <c r="D763" s="8">
        <f t="shared" si="119"/>
        <v>0</v>
      </c>
      <c r="E763" s="8">
        <f>IF(A763&gt;Settings!$B$4,Settings!$B$4,A763)</f>
        <v>0</v>
      </c>
      <c r="F763" s="8">
        <f>10^(Settings!$B$1+Settings!$B$2*E763+Settings!$B$3*E763^2)</f>
        <v>0.12732098798529648</v>
      </c>
      <c r="G763" s="9" t="str">
        <f t="shared" si="111"/>
        <v/>
      </c>
      <c r="H763" s="9" t="str">
        <f t="shared" si="117"/>
        <v/>
      </c>
      <c r="I763" s="9" t="str">
        <f t="shared" si="118"/>
        <v/>
      </c>
      <c r="J763" s="10">
        <f t="shared" si="112"/>
        <v>0</v>
      </c>
      <c r="K763" s="58">
        <f t="shared" si="113"/>
        <v>0</v>
      </c>
      <c r="L763" s="11">
        <f>_xlfn.XLOOKUP(K763,Percentiles!A:A,Percentiles!C:C,-999,0)</f>
        <v>-999</v>
      </c>
      <c r="M763" s="11">
        <f>_xlfn.XLOOKUP(K763,Percentiles!A:A,Percentiles!D:D,999,0)</f>
        <v>999</v>
      </c>
      <c r="N763" s="11">
        <f t="shared" si="114"/>
        <v>0</v>
      </c>
      <c r="O763" s="11">
        <f t="shared" si="115"/>
        <v>0</v>
      </c>
      <c r="P763" s="11">
        <f t="shared" si="116"/>
        <v>0</v>
      </c>
    </row>
    <row r="764" spans="1:16" x14ac:dyDescent="0.25">
      <c r="A764" s="38"/>
      <c r="B764" s="39"/>
      <c r="C764" s="7">
        <f t="shared" si="110"/>
        <v>0</v>
      </c>
      <c r="D764" s="8">
        <f t="shared" si="119"/>
        <v>0</v>
      </c>
      <c r="E764" s="8">
        <f>IF(A764&gt;Settings!$B$4,Settings!$B$4,A764)</f>
        <v>0</v>
      </c>
      <c r="F764" s="8">
        <f>10^(Settings!$B$1+Settings!$B$2*E764+Settings!$B$3*E764^2)</f>
        <v>0.12732098798529648</v>
      </c>
      <c r="G764" s="9" t="str">
        <f t="shared" si="111"/>
        <v/>
      </c>
      <c r="H764" s="9" t="str">
        <f t="shared" si="117"/>
        <v/>
      </c>
      <c r="I764" s="9" t="str">
        <f t="shared" si="118"/>
        <v/>
      </c>
      <c r="J764" s="10">
        <f t="shared" si="112"/>
        <v>0</v>
      </c>
      <c r="K764" s="58">
        <f t="shared" si="113"/>
        <v>0</v>
      </c>
      <c r="L764" s="11">
        <f>_xlfn.XLOOKUP(K764,Percentiles!A:A,Percentiles!C:C,-999,0)</f>
        <v>-999</v>
      </c>
      <c r="M764" s="11">
        <f>_xlfn.XLOOKUP(K764,Percentiles!A:A,Percentiles!D:D,999,0)</f>
        <v>999</v>
      </c>
      <c r="N764" s="11">
        <f t="shared" si="114"/>
        <v>0</v>
      </c>
      <c r="O764" s="11">
        <f t="shared" si="115"/>
        <v>0</v>
      </c>
      <c r="P764" s="11">
        <f t="shared" si="116"/>
        <v>0</v>
      </c>
    </row>
    <row r="765" spans="1:16" x14ac:dyDescent="0.25">
      <c r="A765" s="38"/>
      <c r="B765" s="39"/>
      <c r="C765" s="7">
        <f t="shared" si="110"/>
        <v>0</v>
      </c>
      <c r="D765" s="8">
        <f t="shared" si="119"/>
        <v>0</v>
      </c>
      <c r="E765" s="8">
        <f>IF(A765&gt;Settings!$B$4,Settings!$B$4,A765)</f>
        <v>0</v>
      </c>
      <c r="F765" s="8">
        <f>10^(Settings!$B$1+Settings!$B$2*E765+Settings!$B$3*E765^2)</f>
        <v>0.12732098798529648</v>
      </c>
      <c r="G765" s="9" t="str">
        <f t="shared" si="111"/>
        <v/>
      </c>
      <c r="H765" s="9" t="str">
        <f t="shared" si="117"/>
        <v/>
      </c>
      <c r="I765" s="9" t="str">
        <f t="shared" si="118"/>
        <v/>
      </c>
      <c r="J765" s="10">
        <f t="shared" si="112"/>
        <v>0</v>
      </c>
      <c r="K765" s="58">
        <f t="shared" si="113"/>
        <v>0</v>
      </c>
      <c r="L765" s="11">
        <f>_xlfn.XLOOKUP(K765,Percentiles!A:A,Percentiles!C:C,-999,0)</f>
        <v>-999</v>
      </c>
      <c r="M765" s="11">
        <f>_xlfn.XLOOKUP(K765,Percentiles!A:A,Percentiles!D:D,999,0)</f>
        <v>999</v>
      </c>
      <c r="N765" s="11">
        <f t="shared" si="114"/>
        <v>0</v>
      </c>
      <c r="O765" s="11">
        <f t="shared" si="115"/>
        <v>0</v>
      </c>
      <c r="P765" s="11">
        <f t="shared" si="116"/>
        <v>0</v>
      </c>
    </row>
    <row r="766" spans="1:16" x14ac:dyDescent="0.25">
      <c r="A766" s="38"/>
      <c r="B766" s="39"/>
      <c r="C766" s="7">
        <f t="shared" si="110"/>
        <v>0</v>
      </c>
      <c r="D766" s="8">
        <f t="shared" si="119"/>
        <v>0</v>
      </c>
      <c r="E766" s="8">
        <f>IF(A766&gt;Settings!$B$4,Settings!$B$4,A766)</f>
        <v>0</v>
      </c>
      <c r="F766" s="8">
        <f>10^(Settings!$B$1+Settings!$B$2*E766+Settings!$B$3*E766^2)</f>
        <v>0.12732098798529648</v>
      </c>
      <c r="G766" s="9" t="str">
        <f t="shared" si="111"/>
        <v/>
      </c>
      <c r="H766" s="9" t="str">
        <f t="shared" si="117"/>
        <v/>
      </c>
      <c r="I766" s="9" t="str">
        <f t="shared" si="118"/>
        <v/>
      </c>
      <c r="J766" s="10">
        <f t="shared" si="112"/>
        <v>0</v>
      </c>
      <c r="K766" s="58">
        <f t="shared" si="113"/>
        <v>0</v>
      </c>
      <c r="L766" s="11">
        <f>_xlfn.XLOOKUP(K766,Percentiles!A:A,Percentiles!C:C,-999,0)</f>
        <v>-999</v>
      </c>
      <c r="M766" s="11">
        <f>_xlfn.XLOOKUP(K766,Percentiles!A:A,Percentiles!D:D,999,0)</f>
        <v>999</v>
      </c>
      <c r="N766" s="11">
        <f t="shared" si="114"/>
        <v>0</v>
      </c>
      <c r="O766" s="11">
        <f t="shared" si="115"/>
        <v>0</v>
      </c>
      <c r="P766" s="11">
        <f t="shared" si="116"/>
        <v>0</v>
      </c>
    </row>
    <row r="767" spans="1:16" x14ac:dyDescent="0.25">
      <c r="A767" s="38"/>
      <c r="B767" s="39"/>
      <c r="C767" s="7">
        <f t="shared" si="110"/>
        <v>0</v>
      </c>
      <c r="D767" s="8">
        <f t="shared" si="119"/>
        <v>0</v>
      </c>
      <c r="E767" s="8">
        <f>IF(A767&gt;Settings!$B$4,Settings!$B$4,A767)</f>
        <v>0</v>
      </c>
      <c r="F767" s="8">
        <f>10^(Settings!$B$1+Settings!$B$2*E767+Settings!$B$3*E767^2)</f>
        <v>0.12732098798529648</v>
      </c>
      <c r="G767" s="9" t="str">
        <f t="shared" si="111"/>
        <v/>
      </c>
      <c r="H767" s="9" t="str">
        <f t="shared" si="117"/>
        <v/>
      </c>
      <c r="I767" s="9" t="str">
        <f t="shared" si="118"/>
        <v/>
      </c>
      <c r="J767" s="10">
        <f t="shared" si="112"/>
        <v>0</v>
      </c>
      <c r="K767" s="58">
        <f t="shared" si="113"/>
        <v>0</v>
      </c>
      <c r="L767" s="11">
        <f>_xlfn.XLOOKUP(K767,Percentiles!A:A,Percentiles!C:C,-999,0)</f>
        <v>-999</v>
      </c>
      <c r="M767" s="11">
        <f>_xlfn.XLOOKUP(K767,Percentiles!A:A,Percentiles!D:D,999,0)</f>
        <v>999</v>
      </c>
      <c r="N767" s="11">
        <f t="shared" si="114"/>
        <v>0</v>
      </c>
      <c r="O767" s="11">
        <f t="shared" si="115"/>
        <v>0</v>
      </c>
      <c r="P767" s="11">
        <f t="shared" si="116"/>
        <v>0</v>
      </c>
    </row>
    <row r="768" spans="1:16" x14ac:dyDescent="0.25">
      <c r="A768" s="38"/>
      <c r="B768" s="39"/>
      <c r="C768" s="7">
        <f t="shared" si="110"/>
        <v>0</v>
      </c>
      <c r="D768" s="8">
        <f t="shared" si="119"/>
        <v>0</v>
      </c>
      <c r="E768" s="8">
        <f>IF(A768&gt;Settings!$B$4,Settings!$B$4,A768)</f>
        <v>0</v>
      </c>
      <c r="F768" s="8">
        <f>10^(Settings!$B$1+Settings!$B$2*E768+Settings!$B$3*E768^2)</f>
        <v>0.12732098798529648</v>
      </c>
      <c r="G768" s="9" t="str">
        <f t="shared" si="111"/>
        <v/>
      </c>
      <c r="H768" s="9" t="str">
        <f t="shared" si="117"/>
        <v/>
      </c>
      <c r="I768" s="9" t="str">
        <f t="shared" si="118"/>
        <v/>
      </c>
      <c r="J768" s="10">
        <f t="shared" si="112"/>
        <v>0</v>
      </c>
      <c r="K768" s="58">
        <f t="shared" si="113"/>
        <v>0</v>
      </c>
      <c r="L768" s="11">
        <f>_xlfn.XLOOKUP(K768,Percentiles!A:A,Percentiles!C:C,-999,0)</f>
        <v>-999</v>
      </c>
      <c r="M768" s="11">
        <f>_xlfn.XLOOKUP(K768,Percentiles!A:A,Percentiles!D:D,999,0)</f>
        <v>999</v>
      </c>
      <c r="N768" s="11">
        <f t="shared" si="114"/>
        <v>0</v>
      </c>
      <c r="O768" s="11">
        <f t="shared" si="115"/>
        <v>0</v>
      </c>
      <c r="P768" s="11">
        <f t="shared" si="116"/>
        <v>0</v>
      </c>
    </row>
    <row r="769" spans="1:16" x14ac:dyDescent="0.25">
      <c r="A769" s="38"/>
      <c r="B769" s="39"/>
      <c r="C769" s="7">
        <f t="shared" si="110"/>
        <v>0</v>
      </c>
      <c r="D769" s="8">
        <f t="shared" si="119"/>
        <v>0</v>
      </c>
      <c r="E769" s="8">
        <f>IF(A769&gt;Settings!$B$4,Settings!$B$4,A769)</f>
        <v>0</v>
      </c>
      <c r="F769" s="8">
        <f>10^(Settings!$B$1+Settings!$B$2*E769+Settings!$B$3*E769^2)</f>
        <v>0.12732098798529648</v>
      </c>
      <c r="G769" s="9" t="str">
        <f t="shared" si="111"/>
        <v/>
      </c>
      <c r="H769" s="9" t="str">
        <f t="shared" si="117"/>
        <v/>
      </c>
      <c r="I769" s="9" t="str">
        <f t="shared" si="118"/>
        <v/>
      </c>
      <c r="J769" s="10">
        <f t="shared" si="112"/>
        <v>0</v>
      </c>
      <c r="K769" s="58">
        <f t="shared" si="113"/>
        <v>0</v>
      </c>
      <c r="L769" s="11">
        <f>_xlfn.XLOOKUP(K769,Percentiles!A:A,Percentiles!C:C,-999,0)</f>
        <v>-999</v>
      </c>
      <c r="M769" s="11">
        <f>_xlfn.XLOOKUP(K769,Percentiles!A:A,Percentiles!D:D,999,0)</f>
        <v>999</v>
      </c>
      <c r="N769" s="11">
        <f t="shared" si="114"/>
        <v>0</v>
      </c>
      <c r="O769" s="11">
        <f t="shared" si="115"/>
        <v>0</v>
      </c>
      <c r="P769" s="11">
        <f t="shared" si="116"/>
        <v>0</v>
      </c>
    </row>
    <row r="770" spans="1:16" x14ac:dyDescent="0.25">
      <c r="A770" s="38"/>
      <c r="B770" s="39"/>
      <c r="C770" s="7">
        <f t="shared" ref="C770:C833" si="120">IF(B770&gt;4,1,0)</f>
        <v>0</v>
      </c>
      <c r="D770" s="8">
        <f t="shared" si="119"/>
        <v>0</v>
      </c>
      <c r="E770" s="8">
        <f>IF(A770&gt;Settings!$B$4,Settings!$B$4,A770)</f>
        <v>0</v>
      </c>
      <c r="F770" s="8">
        <f>10^(Settings!$B$1+Settings!$B$2*E770+Settings!$B$3*E770^2)</f>
        <v>0.12732098798529648</v>
      </c>
      <c r="G770" s="9" t="str">
        <f t="shared" ref="G770:G833" si="121">IF(D770=1,B770-F770,"")</f>
        <v/>
      </c>
      <c r="H770" s="9" t="str">
        <f t="shared" si="117"/>
        <v/>
      </c>
      <c r="I770" s="9" t="str">
        <f t="shared" si="118"/>
        <v/>
      </c>
      <c r="J770" s="10">
        <f t="shared" ref="J770:J833" si="122">IF(B770&gt;4,4,B770)</f>
        <v>0</v>
      </c>
      <c r="K770" s="58">
        <f t="shared" ref="K770:K833" si="123">ROUND(A770,1)</f>
        <v>0</v>
      </c>
      <c r="L770" s="11">
        <f>_xlfn.XLOOKUP(K770,Percentiles!A:A,Percentiles!C:C,-999,0)</f>
        <v>-999</v>
      </c>
      <c r="M770" s="11">
        <f>_xlfn.XLOOKUP(K770,Percentiles!A:A,Percentiles!D:D,999,0)</f>
        <v>999</v>
      </c>
      <c r="N770" s="11">
        <f t="shared" ref="N770:N833" si="124">IF(B770&lt;L770,1,0)</f>
        <v>0</v>
      </c>
      <c r="O770" s="11">
        <f t="shared" ref="O770:O833" si="125">IF(B770&gt;M770,1,0)</f>
        <v>0</v>
      </c>
      <c r="P770" s="11">
        <f t="shared" ref="P770:P833" si="126">IF(AND(B770&gt;=L770,B770&lt;=M770,L770&gt;0,M770&lt;900),1,0)</f>
        <v>0</v>
      </c>
    </row>
    <row r="771" spans="1:16" x14ac:dyDescent="0.25">
      <c r="A771" s="38"/>
      <c r="B771" s="39"/>
      <c r="C771" s="7">
        <f t="shared" si="120"/>
        <v>0</v>
      </c>
      <c r="D771" s="8">
        <f t="shared" si="119"/>
        <v>0</v>
      </c>
      <c r="E771" s="8">
        <f>IF(A771&gt;Settings!$B$4,Settings!$B$4,A771)</f>
        <v>0</v>
      </c>
      <c r="F771" s="8">
        <f>10^(Settings!$B$1+Settings!$B$2*E771+Settings!$B$3*E771^2)</f>
        <v>0.12732098798529648</v>
      </c>
      <c r="G771" s="9" t="str">
        <f t="shared" si="121"/>
        <v/>
      </c>
      <c r="H771" s="9" t="str">
        <f t="shared" ref="H771:H834" si="127">IF(D771=1,LOG10(B771/F771),"")</f>
        <v/>
      </c>
      <c r="I771" s="9" t="str">
        <f t="shared" ref="I771:I834" si="128">IF(D771=1,ABS(H771-MEDIAN(H:H)),"")</f>
        <v/>
      </c>
      <c r="J771" s="10">
        <f t="shared" si="122"/>
        <v>0</v>
      </c>
      <c r="K771" s="58">
        <f t="shared" si="123"/>
        <v>0</v>
      </c>
      <c r="L771" s="11">
        <f>_xlfn.XLOOKUP(K771,Percentiles!A:A,Percentiles!C:C,-999,0)</f>
        <v>-999</v>
      </c>
      <c r="M771" s="11">
        <f>_xlfn.XLOOKUP(K771,Percentiles!A:A,Percentiles!D:D,999,0)</f>
        <v>999</v>
      </c>
      <c r="N771" s="11">
        <f t="shared" si="124"/>
        <v>0</v>
      </c>
      <c r="O771" s="11">
        <f t="shared" si="125"/>
        <v>0</v>
      </c>
      <c r="P771" s="11">
        <f t="shared" si="126"/>
        <v>0</v>
      </c>
    </row>
    <row r="772" spans="1:16" x14ac:dyDescent="0.25">
      <c r="A772" s="38"/>
      <c r="B772" s="39"/>
      <c r="C772" s="7">
        <f t="shared" si="120"/>
        <v>0</v>
      </c>
      <c r="D772" s="8">
        <f t="shared" si="119"/>
        <v>0</v>
      </c>
      <c r="E772" s="8">
        <f>IF(A772&gt;Settings!$B$4,Settings!$B$4,A772)</f>
        <v>0</v>
      </c>
      <c r="F772" s="8">
        <f>10^(Settings!$B$1+Settings!$B$2*E772+Settings!$B$3*E772^2)</f>
        <v>0.12732098798529648</v>
      </c>
      <c r="G772" s="9" t="str">
        <f t="shared" si="121"/>
        <v/>
      </c>
      <c r="H772" s="9" t="str">
        <f t="shared" si="127"/>
        <v/>
      </c>
      <c r="I772" s="9" t="str">
        <f t="shared" si="128"/>
        <v/>
      </c>
      <c r="J772" s="10">
        <f t="shared" si="122"/>
        <v>0</v>
      </c>
      <c r="K772" s="58">
        <f t="shared" si="123"/>
        <v>0</v>
      </c>
      <c r="L772" s="11">
        <f>_xlfn.XLOOKUP(K772,Percentiles!A:A,Percentiles!C:C,-999,0)</f>
        <v>-999</v>
      </c>
      <c r="M772" s="11">
        <f>_xlfn.XLOOKUP(K772,Percentiles!A:A,Percentiles!D:D,999,0)</f>
        <v>999</v>
      </c>
      <c r="N772" s="11">
        <f t="shared" si="124"/>
        <v>0</v>
      </c>
      <c r="O772" s="11">
        <f t="shared" si="125"/>
        <v>0</v>
      </c>
      <c r="P772" s="11">
        <f t="shared" si="126"/>
        <v>0</v>
      </c>
    </row>
    <row r="773" spans="1:16" x14ac:dyDescent="0.25">
      <c r="A773" s="38"/>
      <c r="B773" s="39"/>
      <c r="C773" s="7">
        <f t="shared" si="120"/>
        <v>0</v>
      </c>
      <c r="D773" s="8">
        <f t="shared" ref="D773:D836" si="129">IF(A773&gt;45,1,0)*IF(A773&lt;=85,1,0)</f>
        <v>0</v>
      </c>
      <c r="E773" s="8">
        <f>IF(A773&gt;Settings!$B$4,Settings!$B$4,A773)</f>
        <v>0</v>
      </c>
      <c r="F773" s="8">
        <f>10^(Settings!$B$1+Settings!$B$2*E773+Settings!$B$3*E773^2)</f>
        <v>0.12732098798529648</v>
      </c>
      <c r="G773" s="9" t="str">
        <f t="shared" si="121"/>
        <v/>
      </c>
      <c r="H773" s="9" t="str">
        <f t="shared" si="127"/>
        <v/>
      </c>
      <c r="I773" s="9" t="str">
        <f t="shared" si="128"/>
        <v/>
      </c>
      <c r="J773" s="10">
        <f t="shared" si="122"/>
        <v>0</v>
      </c>
      <c r="K773" s="58">
        <f t="shared" si="123"/>
        <v>0</v>
      </c>
      <c r="L773" s="11">
        <f>_xlfn.XLOOKUP(K773,Percentiles!A:A,Percentiles!C:C,-999,0)</f>
        <v>-999</v>
      </c>
      <c r="M773" s="11">
        <f>_xlfn.XLOOKUP(K773,Percentiles!A:A,Percentiles!D:D,999,0)</f>
        <v>999</v>
      </c>
      <c r="N773" s="11">
        <f t="shared" si="124"/>
        <v>0</v>
      </c>
      <c r="O773" s="11">
        <f t="shared" si="125"/>
        <v>0</v>
      </c>
      <c r="P773" s="11">
        <f t="shared" si="126"/>
        <v>0</v>
      </c>
    </row>
    <row r="774" spans="1:16" x14ac:dyDescent="0.25">
      <c r="A774" s="38"/>
      <c r="B774" s="39"/>
      <c r="C774" s="7">
        <f t="shared" si="120"/>
        <v>0</v>
      </c>
      <c r="D774" s="8">
        <f t="shared" si="129"/>
        <v>0</v>
      </c>
      <c r="E774" s="8">
        <f>IF(A774&gt;Settings!$B$4,Settings!$B$4,A774)</f>
        <v>0</v>
      </c>
      <c r="F774" s="8">
        <f>10^(Settings!$B$1+Settings!$B$2*E774+Settings!$B$3*E774^2)</f>
        <v>0.12732098798529648</v>
      </c>
      <c r="G774" s="9" t="str">
        <f t="shared" si="121"/>
        <v/>
      </c>
      <c r="H774" s="9" t="str">
        <f t="shared" si="127"/>
        <v/>
      </c>
      <c r="I774" s="9" t="str">
        <f t="shared" si="128"/>
        <v/>
      </c>
      <c r="J774" s="10">
        <f t="shared" si="122"/>
        <v>0</v>
      </c>
      <c r="K774" s="58">
        <f t="shared" si="123"/>
        <v>0</v>
      </c>
      <c r="L774" s="11">
        <f>_xlfn.XLOOKUP(K774,Percentiles!A:A,Percentiles!C:C,-999,0)</f>
        <v>-999</v>
      </c>
      <c r="M774" s="11">
        <f>_xlfn.XLOOKUP(K774,Percentiles!A:A,Percentiles!D:D,999,0)</f>
        <v>999</v>
      </c>
      <c r="N774" s="11">
        <f t="shared" si="124"/>
        <v>0</v>
      </c>
      <c r="O774" s="11">
        <f t="shared" si="125"/>
        <v>0</v>
      </c>
      <c r="P774" s="11">
        <f t="shared" si="126"/>
        <v>0</v>
      </c>
    </row>
    <row r="775" spans="1:16" x14ac:dyDescent="0.25">
      <c r="A775" s="38"/>
      <c r="B775" s="39"/>
      <c r="C775" s="7">
        <f t="shared" si="120"/>
        <v>0</v>
      </c>
      <c r="D775" s="8">
        <f t="shared" si="129"/>
        <v>0</v>
      </c>
      <c r="E775" s="8">
        <f>IF(A775&gt;Settings!$B$4,Settings!$B$4,A775)</f>
        <v>0</v>
      </c>
      <c r="F775" s="8">
        <f>10^(Settings!$B$1+Settings!$B$2*E775+Settings!$B$3*E775^2)</f>
        <v>0.12732098798529648</v>
      </c>
      <c r="G775" s="9" t="str">
        <f t="shared" si="121"/>
        <v/>
      </c>
      <c r="H775" s="9" t="str">
        <f t="shared" si="127"/>
        <v/>
      </c>
      <c r="I775" s="9" t="str">
        <f t="shared" si="128"/>
        <v/>
      </c>
      <c r="J775" s="10">
        <f t="shared" si="122"/>
        <v>0</v>
      </c>
      <c r="K775" s="58">
        <f t="shared" si="123"/>
        <v>0</v>
      </c>
      <c r="L775" s="11">
        <f>_xlfn.XLOOKUP(K775,Percentiles!A:A,Percentiles!C:C,-999,0)</f>
        <v>-999</v>
      </c>
      <c r="M775" s="11">
        <f>_xlfn.XLOOKUP(K775,Percentiles!A:A,Percentiles!D:D,999,0)</f>
        <v>999</v>
      </c>
      <c r="N775" s="11">
        <f t="shared" si="124"/>
        <v>0</v>
      </c>
      <c r="O775" s="11">
        <f t="shared" si="125"/>
        <v>0</v>
      </c>
      <c r="P775" s="11">
        <f t="shared" si="126"/>
        <v>0</v>
      </c>
    </row>
    <row r="776" spans="1:16" x14ac:dyDescent="0.25">
      <c r="A776" s="38"/>
      <c r="B776" s="39"/>
      <c r="C776" s="7">
        <f t="shared" si="120"/>
        <v>0</v>
      </c>
      <c r="D776" s="8">
        <f t="shared" si="129"/>
        <v>0</v>
      </c>
      <c r="E776" s="8">
        <f>IF(A776&gt;Settings!$B$4,Settings!$B$4,A776)</f>
        <v>0</v>
      </c>
      <c r="F776" s="8">
        <f>10^(Settings!$B$1+Settings!$B$2*E776+Settings!$B$3*E776^2)</f>
        <v>0.12732098798529648</v>
      </c>
      <c r="G776" s="9" t="str">
        <f t="shared" si="121"/>
        <v/>
      </c>
      <c r="H776" s="9" t="str">
        <f t="shared" si="127"/>
        <v/>
      </c>
      <c r="I776" s="9" t="str">
        <f t="shared" si="128"/>
        <v/>
      </c>
      <c r="J776" s="10">
        <f t="shared" si="122"/>
        <v>0</v>
      </c>
      <c r="K776" s="58">
        <f t="shared" si="123"/>
        <v>0</v>
      </c>
      <c r="L776" s="11">
        <f>_xlfn.XLOOKUP(K776,Percentiles!A:A,Percentiles!C:C,-999,0)</f>
        <v>-999</v>
      </c>
      <c r="M776" s="11">
        <f>_xlfn.XLOOKUP(K776,Percentiles!A:A,Percentiles!D:D,999,0)</f>
        <v>999</v>
      </c>
      <c r="N776" s="11">
        <f t="shared" si="124"/>
        <v>0</v>
      </c>
      <c r="O776" s="11">
        <f t="shared" si="125"/>
        <v>0</v>
      </c>
      <c r="P776" s="11">
        <f t="shared" si="126"/>
        <v>0</v>
      </c>
    </row>
    <row r="777" spans="1:16" x14ac:dyDescent="0.25">
      <c r="A777" s="38"/>
      <c r="B777" s="39"/>
      <c r="C777" s="7">
        <f t="shared" si="120"/>
        <v>0</v>
      </c>
      <c r="D777" s="8">
        <f t="shared" si="129"/>
        <v>0</v>
      </c>
      <c r="E777" s="8">
        <f>IF(A777&gt;Settings!$B$4,Settings!$B$4,A777)</f>
        <v>0</v>
      </c>
      <c r="F777" s="8">
        <f>10^(Settings!$B$1+Settings!$B$2*E777+Settings!$B$3*E777^2)</f>
        <v>0.12732098798529648</v>
      </c>
      <c r="G777" s="9" t="str">
        <f t="shared" si="121"/>
        <v/>
      </c>
      <c r="H777" s="9" t="str">
        <f t="shared" si="127"/>
        <v/>
      </c>
      <c r="I777" s="9" t="str">
        <f t="shared" si="128"/>
        <v/>
      </c>
      <c r="J777" s="10">
        <f t="shared" si="122"/>
        <v>0</v>
      </c>
      <c r="K777" s="58">
        <f t="shared" si="123"/>
        <v>0</v>
      </c>
      <c r="L777" s="11">
        <f>_xlfn.XLOOKUP(K777,Percentiles!A:A,Percentiles!C:C,-999,0)</f>
        <v>-999</v>
      </c>
      <c r="M777" s="11">
        <f>_xlfn.XLOOKUP(K777,Percentiles!A:A,Percentiles!D:D,999,0)</f>
        <v>999</v>
      </c>
      <c r="N777" s="11">
        <f t="shared" si="124"/>
        <v>0</v>
      </c>
      <c r="O777" s="11">
        <f t="shared" si="125"/>
        <v>0</v>
      </c>
      <c r="P777" s="11">
        <f t="shared" si="126"/>
        <v>0</v>
      </c>
    </row>
    <row r="778" spans="1:16" x14ac:dyDescent="0.25">
      <c r="A778" s="38"/>
      <c r="B778" s="39"/>
      <c r="C778" s="7">
        <f t="shared" si="120"/>
        <v>0</v>
      </c>
      <c r="D778" s="8">
        <f t="shared" si="129"/>
        <v>0</v>
      </c>
      <c r="E778" s="8">
        <f>IF(A778&gt;Settings!$B$4,Settings!$B$4,A778)</f>
        <v>0</v>
      </c>
      <c r="F778" s="8">
        <f>10^(Settings!$B$1+Settings!$B$2*E778+Settings!$B$3*E778^2)</f>
        <v>0.12732098798529648</v>
      </c>
      <c r="G778" s="9" t="str">
        <f t="shared" si="121"/>
        <v/>
      </c>
      <c r="H778" s="9" t="str">
        <f t="shared" si="127"/>
        <v/>
      </c>
      <c r="I778" s="9" t="str">
        <f t="shared" si="128"/>
        <v/>
      </c>
      <c r="J778" s="10">
        <f t="shared" si="122"/>
        <v>0</v>
      </c>
      <c r="K778" s="58">
        <f t="shared" si="123"/>
        <v>0</v>
      </c>
      <c r="L778" s="11">
        <f>_xlfn.XLOOKUP(K778,Percentiles!A:A,Percentiles!C:C,-999,0)</f>
        <v>-999</v>
      </c>
      <c r="M778" s="11">
        <f>_xlfn.XLOOKUP(K778,Percentiles!A:A,Percentiles!D:D,999,0)</f>
        <v>999</v>
      </c>
      <c r="N778" s="11">
        <f t="shared" si="124"/>
        <v>0</v>
      </c>
      <c r="O778" s="11">
        <f t="shared" si="125"/>
        <v>0</v>
      </c>
      <c r="P778" s="11">
        <f t="shared" si="126"/>
        <v>0</v>
      </c>
    </row>
    <row r="779" spans="1:16" x14ac:dyDescent="0.25">
      <c r="A779" s="38"/>
      <c r="B779" s="39"/>
      <c r="C779" s="7">
        <f t="shared" si="120"/>
        <v>0</v>
      </c>
      <c r="D779" s="8">
        <f t="shared" si="129"/>
        <v>0</v>
      </c>
      <c r="E779" s="8">
        <f>IF(A779&gt;Settings!$B$4,Settings!$B$4,A779)</f>
        <v>0</v>
      </c>
      <c r="F779" s="8">
        <f>10^(Settings!$B$1+Settings!$B$2*E779+Settings!$B$3*E779^2)</f>
        <v>0.12732098798529648</v>
      </c>
      <c r="G779" s="9" t="str">
        <f t="shared" si="121"/>
        <v/>
      </c>
      <c r="H779" s="9" t="str">
        <f t="shared" si="127"/>
        <v/>
      </c>
      <c r="I779" s="9" t="str">
        <f t="shared" si="128"/>
        <v/>
      </c>
      <c r="J779" s="10">
        <f t="shared" si="122"/>
        <v>0</v>
      </c>
      <c r="K779" s="58">
        <f t="shared" si="123"/>
        <v>0</v>
      </c>
      <c r="L779" s="11">
        <f>_xlfn.XLOOKUP(K779,Percentiles!A:A,Percentiles!C:C,-999,0)</f>
        <v>-999</v>
      </c>
      <c r="M779" s="11">
        <f>_xlfn.XLOOKUP(K779,Percentiles!A:A,Percentiles!D:D,999,0)</f>
        <v>999</v>
      </c>
      <c r="N779" s="11">
        <f t="shared" si="124"/>
        <v>0</v>
      </c>
      <c r="O779" s="11">
        <f t="shared" si="125"/>
        <v>0</v>
      </c>
      <c r="P779" s="11">
        <f t="shared" si="126"/>
        <v>0</v>
      </c>
    </row>
    <row r="780" spans="1:16" x14ac:dyDescent="0.25">
      <c r="A780" s="38"/>
      <c r="B780" s="39"/>
      <c r="C780" s="7">
        <f t="shared" si="120"/>
        <v>0</v>
      </c>
      <c r="D780" s="8">
        <f t="shared" si="129"/>
        <v>0</v>
      </c>
      <c r="E780" s="8">
        <f>IF(A780&gt;Settings!$B$4,Settings!$B$4,A780)</f>
        <v>0</v>
      </c>
      <c r="F780" s="8">
        <f>10^(Settings!$B$1+Settings!$B$2*E780+Settings!$B$3*E780^2)</f>
        <v>0.12732098798529648</v>
      </c>
      <c r="G780" s="9" t="str">
        <f t="shared" si="121"/>
        <v/>
      </c>
      <c r="H780" s="9" t="str">
        <f t="shared" si="127"/>
        <v/>
      </c>
      <c r="I780" s="9" t="str">
        <f t="shared" si="128"/>
        <v/>
      </c>
      <c r="J780" s="10">
        <f t="shared" si="122"/>
        <v>0</v>
      </c>
      <c r="K780" s="58">
        <f t="shared" si="123"/>
        <v>0</v>
      </c>
      <c r="L780" s="11">
        <f>_xlfn.XLOOKUP(K780,Percentiles!A:A,Percentiles!C:C,-999,0)</f>
        <v>-999</v>
      </c>
      <c r="M780" s="11">
        <f>_xlfn.XLOOKUP(K780,Percentiles!A:A,Percentiles!D:D,999,0)</f>
        <v>999</v>
      </c>
      <c r="N780" s="11">
        <f t="shared" si="124"/>
        <v>0</v>
      </c>
      <c r="O780" s="11">
        <f t="shared" si="125"/>
        <v>0</v>
      </c>
      <c r="P780" s="11">
        <f t="shared" si="126"/>
        <v>0</v>
      </c>
    </row>
    <row r="781" spans="1:16" x14ac:dyDescent="0.25">
      <c r="A781" s="38"/>
      <c r="B781" s="39"/>
      <c r="C781" s="7">
        <f t="shared" si="120"/>
        <v>0</v>
      </c>
      <c r="D781" s="8">
        <f t="shared" si="129"/>
        <v>0</v>
      </c>
      <c r="E781" s="8">
        <f>IF(A781&gt;Settings!$B$4,Settings!$B$4,A781)</f>
        <v>0</v>
      </c>
      <c r="F781" s="8">
        <f>10^(Settings!$B$1+Settings!$B$2*E781+Settings!$B$3*E781^2)</f>
        <v>0.12732098798529648</v>
      </c>
      <c r="G781" s="9" t="str">
        <f t="shared" si="121"/>
        <v/>
      </c>
      <c r="H781" s="9" t="str">
        <f t="shared" si="127"/>
        <v/>
      </c>
      <c r="I781" s="9" t="str">
        <f t="shared" si="128"/>
        <v/>
      </c>
      <c r="J781" s="10">
        <f t="shared" si="122"/>
        <v>0</v>
      </c>
      <c r="K781" s="58">
        <f t="shared" si="123"/>
        <v>0</v>
      </c>
      <c r="L781" s="11">
        <f>_xlfn.XLOOKUP(K781,Percentiles!A:A,Percentiles!C:C,-999,0)</f>
        <v>-999</v>
      </c>
      <c r="M781" s="11">
        <f>_xlfn.XLOOKUP(K781,Percentiles!A:A,Percentiles!D:D,999,0)</f>
        <v>999</v>
      </c>
      <c r="N781" s="11">
        <f t="shared" si="124"/>
        <v>0</v>
      </c>
      <c r="O781" s="11">
        <f t="shared" si="125"/>
        <v>0</v>
      </c>
      <c r="P781" s="11">
        <f t="shared" si="126"/>
        <v>0</v>
      </c>
    </row>
    <row r="782" spans="1:16" x14ac:dyDescent="0.25">
      <c r="A782" s="38"/>
      <c r="B782" s="39"/>
      <c r="C782" s="7">
        <f t="shared" si="120"/>
        <v>0</v>
      </c>
      <c r="D782" s="8">
        <f t="shared" si="129"/>
        <v>0</v>
      </c>
      <c r="E782" s="8">
        <f>IF(A782&gt;Settings!$B$4,Settings!$B$4,A782)</f>
        <v>0</v>
      </c>
      <c r="F782" s="8">
        <f>10^(Settings!$B$1+Settings!$B$2*E782+Settings!$B$3*E782^2)</f>
        <v>0.12732098798529648</v>
      </c>
      <c r="G782" s="9" t="str">
        <f t="shared" si="121"/>
        <v/>
      </c>
      <c r="H782" s="9" t="str">
        <f t="shared" si="127"/>
        <v/>
      </c>
      <c r="I782" s="9" t="str">
        <f t="shared" si="128"/>
        <v/>
      </c>
      <c r="J782" s="10">
        <f t="shared" si="122"/>
        <v>0</v>
      </c>
      <c r="K782" s="58">
        <f t="shared" si="123"/>
        <v>0</v>
      </c>
      <c r="L782" s="11">
        <f>_xlfn.XLOOKUP(K782,Percentiles!A:A,Percentiles!C:C,-999,0)</f>
        <v>-999</v>
      </c>
      <c r="M782" s="11">
        <f>_xlfn.XLOOKUP(K782,Percentiles!A:A,Percentiles!D:D,999,0)</f>
        <v>999</v>
      </c>
      <c r="N782" s="11">
        <f t="shared" si="124"/>
        <v>0</v>
      </c>
      <c r="O782" s="11">
        <f t="shared" si="125"/>
        <v>0</v>
      </c>
      <c r="P782" s="11">
        <f t="shared" si="126"/>
        <v>0</v>
      </c>
    </row>
    <row r="783" spans="1:16" x14ac:dyDescent="0.25">
      <c r="A783" s="38"/>
      <c r="B783" s="39"/>
      <c r="C783" s="7">
        <f t="shared" si="120"/>
        <v>0</v>
      </c>
      <c r="D783" s="8">
        <f t="shared" si="129"/>
        <v>0</v>
      </c>
      <c r="E783" s="8">
        <f>IF(A783&gt;Settings!$B$4,Settings!$B$4,A783)</f>
        <v>0</v>
      </c>
      <c r="F783" s="8">
        <f>10^(Settings!$B$1+Settings!$B$2*E783+Settings!$B$3*E783^2)</f>
        <v>0.12732098798529648</v>
      </c>
      <c r="G783" s="9" t="str">
        <f t="shared" si="121"/>
        <v/>
      </c>
      <c r="H783" s="9" t="str">
        <f t="shared" si="127"/>
        <v/>
      </c>
      <c r="I783" s="9" t="str">
        <f t="shared" si="128"/>
        <v/>
      </c>
      <c r="J783" s="10">
        <f t="shared" si="122"/>
        <v>0</v>
      </c>
      <c r="K783" s="58">
        <f t="shared" si="123"/>
        <v>0</v>
      </c>
      <c r="L783" s="11">
        <f>_xlfn.XLOOKUP(K783,Percentiles!A:A,Percentiles!C:C,-999,0)</f>
        <v>-999</v>
      </c>
      <c r="M783" s="11">
        <f>_xlfn.XLOOKUP(K783,Percentiles!A:A,Percentiles!D:D,999,0)</f>
        <v>999</v>
      </c>
      <c r="N783" s="11">
        <f t="shared" si="124"/>
        <v>0</v>
      </c>
      <c r="O783" s="11">
        <f t="shared" si="125"/>
        <v>0</v>
      </c>
      <c r="P783" s="11">
        <f t="shared" si="126"/>
        <v>0</v>
      </c>
    </row>
    <row r="784" spans="1:16" x14ac:dyDescent="0.25">
      <c r="A784" s="38"/>
      <c r="B784" s="39"/>
      <c r="C784" s="7">
        <f t="shared" si="120"/>
        <v>0</v>
      </c>
      <c r="D784" s="8">
        <f t="shared" si="129"/>
        <v>0</v>
      </c>
      <c r="E784" s="8">
        <f>IF(A784&gt;Settings!$B$4,Settings!$B$4,A784)</f>
        <v>0</v>
      </c>
      <c r="F784" s="8">
        <f>10^(Settings!$B$1+Settings!$B$2*E784+Settings!$B$3*E784^2)</f>
        <v>0.12732098798529648</v>
      </c>
      <c r="G784" s="9" t="str">
        <f t="shared" si="121"/>
        <v/>
      </c>
      <c r="H784" s="9" t="str">
        <f t="shared" si="127"/>
        <v/>
      </c>
      <c r="I784" s="9" t="str">
        <f t="shared" si="128"/>
        <v/>
      </c>
      <c r="J784" s="10">
        <f t="shared" si="122"/>
        <v>0</v>
      </c>
      <c r="K784" s="58">
        <f t="shared" si="123"/>
        <v>0</v>
      </c>
      <c r="L784" s="11">
        <f>_xlfn.XLOOKUP(K784,Percentiles!A:A,Percentiles!C:C,-999,0)</f>
        <v>-999</v>
      </c>
      <c r="M784" s="11">
        <f>_xlfn.XLOOKUP(K784,Percentiles!A:A,Percentiles!D:D,999,0)</f>
        <v>999</v>
      </c>
      <c r="N784" s="11">
        <f t="shared" si="124"/>
        <v>0</v>
      </c>
      <c r="O784" s="11">
        <f t="shared" si="125"/>
        <v>0</v>
      </c>
      <c r="P784" s="11">
        <f t="shared" si="126"/>
        <v>0</v>
      </c>
    </row>
    <row r="785" spans="1:16" x14ac:dyDescent="0.25">
      <c r="A785" s="38"/>
      <c r="B785" s="39"/>
      <c r="C785" s="7">
        <f t="shared" si="120"/>
        <v>0</v>
      </c>
      <c r="D785" s="8">
        <f t="shared" si="129"/>
        <v>0</v>
      </c>
      <c r="E785" s="8">
        <f>IF(A785&gt;Settings!$B$4,Settings!$B$4,A785)</f>
        <v>0</v>
      </c>
      <c r="F785" s="8">
        <f>10^(Settings!$B$1+Settings!$B$2*E785+Settings!$B$3*E785^2)</f>
        <v>0.12732098798529648</v>
      </c>
      <c r="G785" s="9" t="str">
        <f t="shared" si="121"/>
        <v/>
      </c>
      <c r="H785" s="9" t="str">
        <f t="shared" si="127"/>
        <v/>
      </c>
      <c r="I785" s="9" t="str">
        <f t="shared" si="128"/>
        <v/>
      </c>
      <c r="J785" s="10">
        <f t="shared" si="122"/>
        <v>0</v>
      </c>
      <c r="K785" s="58">
        <f t="shared" si="123"/>
        <v>0</v>
      </c>
      <c r="L785" s="11">
        <f>_xlfn.XLOOKUP(K785,Percentiles!A:A,Percentiles!C:C,-999,0)</f>
        <v>-999</v>
      </c>
      <c r="M785" s="11">
        <f>_xlfn.XLOOKUP(K785,Percentiles!A:A,Percentiles!D:D,999,0)</f>
        <v>999</v>
      </c>
      <c r="N785" s="11">
        <f t="shared" si="124"/>
        <v>0</v>
      </c>
      <c r="O785" s="11">
        <f t="shared" si="125"/>
        <v>0</v>
      </c>
      <c r="P785" s="11">
        <f t="shared" si="126"/>
        <v>0</v>
      </c>
    </row>
    <row r="786" spans="1:16" x14ac:dyDescent="0.25">
      <c r="A786" s="38"/>
      <c r="B786" s="39"/>
      <c r="C786" s="7">
        <f t="shared" si="120"/>
        <v>0</v>
      </c>
      <c r="D786" s="8">
        <f t="shared" si="129"/>
        <v>0</v>
      </c>
      <c r="E786" s="8">
        <f>IF(A786&gt;Settings!$B$4,Settings!$B$4,A786)</f>
        <v>0</v>
      </c>
      <c r="F786" s="8">
        <f>10^(Settings!$B$1+Settings!$B$2*E786+Settings!$B$3*E786^2)</f>
        <v>0.12732098798529648</v>
      </c>
      <c r="G786" s="9" t="str">
        <f t="shared" si="121"/>
        <v/>
      </c>
      <c r="H786" s="9" t="str">
        <f t="shared" si="127"/>
        <v/>
      </c>
      <c r="I786" s="9" t="str">
        <f t="shared" si="128"/>
        <v/>
      </c>
      <c r="J786" s="10">
        <f t="shared" si="122"/>
        <v>0</v>
      </c>
      <c r="K786" s="58">
        <f t="shared" si="123"/>
        <v>0</v>
      </c>
      <c r="L786" s="11">
        <f>_xlfn.XLOOKUP(K786,Percentiles!A:A,Percentiles!C:C,-999,0)</f>
        <v>-999</v>
      </c>
      <c r="M786" s="11">
        <f>_xlfn.XLOOKUP(K786,Percentiles!A:A,Percentiles!D:D,999,0)</f>
        <v>999</v>
      </c>
      <c r="N786" s="11">
        <f t="shared" si="124"/>
        <v>0</v>
      </c>
      <c r="O786" s="11">
        <f t="shared" si="125"/>
        <v>0</v>
      </c>
      <c r="P786" s="11">
        <f t="shared" si="126"/>
        <v>0</v>
      </c>
    </row>
    <row r="787" spans="1:16" x14ac:dyDescent="0.25">
      <c r="A787" s="38"/>
      <c r="B787" s="39"/>
      <c r="C787" s="7">
        <f t="shared" si="120"/>
        <v>0</v>
      </c>
      <c r="D787" s="8">
        <f t="shared" si="129"/>
        <v>0</v>
      </c>
      <c r="E787" s="8">
        <f>IF(A787&gt;Settings!$B$4,Settings!$B$4,A787)</f>
        <v>0</v>
      </c>
      <c r="F787" s="8">
        <f>10^(Settings!$B$1+Settings!$B$2*E787+Settings!$B$3*E787^2)</f>
        <v>0.12732098798529648</v>
      </c>
      <c r="G787" s="9" t="str">
        <f t="shared" si="121"/>
        <v/>
      </c>
      <c r="H787" s="9" t="str">
        <f t="shared" si="127"/>
        <v/>
      </c>
      <c r="I787" s="9" t="str">
        <f t="shared" si="128"/>
        <v/>
      </c>
      <c r="J787" s="10">
        <f t="shared" si="122"/>
        <v>0</v>
      </c>
      <c r="K787" s="58">
        <f t="shared" si="123"/>
        <v>0</v>
      </c>
      <c r="L787" s="11">
        <f>_xlfn.XLOOKUP(K787,Percentiles!A:A,Percentiles!C:C,-999,0)</f>
        <v>-999</v>
      </c>
      <c r="M787" s="11">
        <f>_xlfn.XLOOKUP(K787,Percentiles!A:A,Percentiles!D:D,999,0)</f>
        <v>999</v>
      </c>
      <c r="N787" s="11">
        <f t="shared" si="124"/>
        <v>0</v>
      </c>
      <c r="O787" s="11">
        <f t="shared" si="125"/>
        <v>0</v>
      </c>
      <c r="P787" s="11">
        <f t="shared" si="126"/>
        <v>0</v>
      </c>
    </row>
    <row r="788" spans="1:16" x14ac:dyDescent="0.25">
      <c r="A788" s="38"/>
      <c r="B788" s="39"/>
      <c r="C788" s="7">
        <f t="shared" si="120"/>
        <v>0</v>
      </c>
      <c r="D788" s="8">
        <f t="shared" si="129"/>
        <v>0</v>
      </c>
      <c r="E788" s="8">
        <f>IF(A788&gt;Settings!$B$4,Settings!$B$4,A788)</f>
        <v>0</v>
      </c>
      <c r="F788" s="8">
        <f>10^(Settings!$B$1+Settings!$B$2*E788+Settings!$B$3*E788^2)</f>
        <v>0.12732098798529648</v>
      </c>
      <c r="G788" s="9" t="str">
        <f t="shared" si="121"/>
        <v/>
      </c>
      <c r="H788" s="9" t="str">
        <f t="shared" si="127"/>
        <v/>
      </c>
      <c r="I788" s="9" t="str">
        <f t="shared" si="128"/>
        <v/>
      </c>
      <c r="J788" s="10">
        <f t="shared" si="122"/>
        <v>0</v>
      </c>
      <c r="K788" s="58">
        <f t="shared" si="123"/>
        <v>0</v>
      </c>
      <c r="L788" s="11">
        <f>_xlfn.XLOOKUP(K788,Percentiles!A:A,Percentiles!C:C,-999,0)</f>
        <v>-999</v>
      </c>
      <c r="M788" s="11">
        <f>_xlfn.XLOOKUP(K788,Percentiles!A:A,Percentiles!D:D,999,0)</f>
        <v>999</v>
      </c>
      <c r="N788" s="11">
        <f t="shared" si="124"/>
        <v>0</v>
      </c>
      <c r="O788" s="11">
        <f t="shared" si="125"/>
        <v>0</v>
      </c>
      <c r="P788" s="11">
        <f t="shared" si="126"/>
        <v>0</v>
      </c>
    </row>
    <row r="789" spans="1:16" x14ac:dyDescent="0.25">
      <c r="A789" s="38"/>
      <c r="B789" s="39"/>
      <c r="C789" s="7">
        <f t="shared" si="120"/>
        <v>0</v>
      </c>
      <c r="D789" s="8">
        <f t="shared" si="129"/>
        <v>0</v>
      </c>
      <c r="E789" s="8">
        <f>IF(A789&gt;Settings!$B$4,Settings!$B$4,A789)</f>
        <v>0</v>
      </c>
      <c r="F789" s="8">
        <f>10^(Settings!$B$1+Settings!$B$2*E789+Settings!$B$3*E789^2)</f>
        <v>0.12732098798529648</v>
      </c>
      <c r="G789" s="9" t="str">
        <f t="shared" si="121"/>
        <v/>
      </c>
      <c r="H789" s="9" t="str">
        <f t="shared" si="127"/>
        <v/>
      </c>
      <c r="I789" s="9" t="str">
        <f t="shared" si="128"/>
        <v/>
      </c>
      <c r="J789" s="10">
        <f t="shared" si="122"/>
        <v>0</v>
      </c>
      <c r="K789" s="58">
        <f t="shared" si="123"/>
        <v>0</v>
      </c>
      <c r="L789" s="11">
        <f>_xlfn.XLOOKUP(K789,Percentiles!A:A,Percentiles!C:C,-999,0)</f>
        <v>-999</v>
      </c>
      <c r="M789" s="11">
        <f>_xlfn.XLOOKUP(K789,Percentiles!A:A,Percentiles!D:D,999,0)</f>
        <v>999</v>
      </c>
      <c r="N789" s="11">
        <f t="shared" si="124"/>
        <v>0</v>
      </c>
      <c r="O789" s="11">
        <f t="shared" si="125"/>
        <v>0</v>
      </c>
      <c r="P789" s="11">
        <f t="shared" si="126"/>
        <v>0</v>
      </c>
    </row>
    <row r="790" spans="1:16" x14ac:dyDescent="0.25">
      <c r="A790" s="38"/>
      <c r="B790" s="39"/>
      <c r="C790" s="7">
        <f t="shared" si="120"/>
        <v>0</v>
      </c>
      <c r="D790" s="8">
        <f t="shared" si="129"/>
        <v>0</v>
      </c>
      <c r="E790" s="8">
        <f>IF(A790&gt;Settings!$B$4,Settings!$B$4,A790)</f>
        <v>0</v>
      </c>
      <c r="F790" s="8">
        <f>10^(Settings!$B$1+Settings!$B$2*E790+Settings!$B$3*E790^2)</f>
        <v>0.12732098798529648</v>
      </c>
      <c r="G790" s="9" t="str">
        <f t="shared" si="121"/>
        <v/>
      </c>
      <c r="H790" s="9" t="str">
        <f t="shared" si="127"/>
        <v/>
      </c>
      <c r="I790" s="9" t="str">
        <f t="shared" si="128"/>
        <v/>
      </c>
      <c r="J790" s="10">
        <f t="shared" si="122"/>
        <v>0</v>
      </c>
      <c r="K790" s="58">
        <f t="shared" si="123"/>
        <v>0</v>
      </c>
      <c r="L790" s="11">
        <f>_xlfn.XLOOKUP(K790,Percentiles!A:A,Percentiles!C:C,-999,0)</f>
        <v>-999</v>
      </c>
      <c r="M790" s="11">
        <f>_xlfn.XLOOKUP(K790,Percentiles!A:A,Percentiles!D:D,999,0)</f>
        <v>999</v>
      </c>
      <c r="N790" s="11">
        <f t="shared" si="124"/>
        <v>0</v>
      </c>
      <c r="O790" s="11">
        <f t="shared" si="125"/>
        <v>0</v>
      </c>
      <c r="P790" s="11">
        <f t="shared" si="126"/>
        <v>0</v>
      </c>
    </row>
    <row r="791" spans="1:16" x14ac:dyDescent="0.25">
      <c r="A791" s="38"/>
      <c r="B791" s="39"/>
      <c r="C791" s="7">
        <f t="shared" si="120"/>
        <v>0</v>
      </c>
      <c r="D791" s="8">
        <f t="shared" si="129"/>
        <v>0</v>
      </c>
      <c r="E791" s="8">
        <f>IF(A791&gt;Settings!$B$4,Settings!$B$4,A791)</f>
        <v>0</v>
      </c>
      <c r="F791" s="8">
        <f>10^(Settings!$B$1+Settings!$B$2*E791+Settings!$B$3*E791^2)</f>
        <v>0.12732098798529648</v>
      </c>
      <c r="G791" s="9" t="str">
        <f t="shared" si="121"/>
        <v/>
      </c>
      <c r="H791" s="9" t="str">
        <f t="shared" si="127"/>
        <v/>
      </c>
      <c r="I791" s="9" t="str">
        <f t="shared" si="128"/>
        <v/>
      </c>
      <c r="J791" s="10">
        <f t="shared" si="122"/>
        <v>0</v>
      </c>
      <c r="K791" s="58">
        <f t="shared" si="123"/>
        <v>0</v>
      </c>
      <c r="L791" s="11">
        <f>_xlfn.XLOOKUP(K791,Percentiles!A:A,Percentiles!C:C,-999,0)</f>
        <v>-999</v>
      </c>
      <c r="M791" s="11">
        <f>_xlfn.XLOOKUP(K791,Percentiles!A:A,Percentiles!D:D,999,0)</f>
        <v>999</v>
      </c>
      <c r="N791" s="11">
        <f t="shared" si="124"/>
        <v>0</v>
      </c>
      <c r="O791" s="11">
        <f t="shared" si="125"/>
        <v>0</v>
      </c>
      <c r="P791" s="11">
        <f t="shared" si="126"/>
        <v>0</v>
      </c>
    </row>
    <row r="792" spans="1:16" x14ac:dyDescent="0.25">
      <c r="A792" s="38"/>
      <c r="B792" s="39"/>
      <c r="C792" s="7">
        <f t="shared" si="120"/>
        <v>0</v>
      </c>
      <c r="D792" s="8">
        <f t="shared" si="129"/>
        <v>0</v>
      </c>
      <c r="E792" s="8">
        <f>IF(A792&gt;Settings!$B$4,Settings!$B$4,A792)</f>
        <v>0</v>
      </c>
      <c r="F792" s="8">
        <f>10^(Settings!$B$1+Settings!$B$2*E792+Settings!$B$3*E792^2)</f>
        <v>0.12732098798529648</v>
      </c>
      <c r="G792" s="9" t="str">
        <f t="shared" si="121"/>
        <v/>
      </c>
      <c r="H792" s="9" t="str">
        <f t="shared" si="127"/>
        <v/>
      </c>
      <c r="I792" s="9" t="str">
        <f t="shared" si="128"/>
        <v/>
      </c>
      <c r="J792" s="10">
        <f t="shared" si="122"/>
        <v>0</v>
      </c>
      <c r="K792" s="58">
        <f t="shared" si="123"/>
        <v>0</v>
      </c>
      <c r="L792" s="11">
        <f>_xlfn.XLOOKUP(K792,Percentiles!A:A,Percentiles!C:C,-999,0)</f>
        <v>-999</v>
      </c>
      <c r="M792" s="11">
        <f>_xlfn.XLOOKUP(K792,Percentiles!A:A,Percentiles!D:D,999,0)</f>
        <v>999</v>
      </c>
      <c r="N792" s="11">
        <f t="shared" si="124"/>
        <v>0</v>
      </c>
      <c r="O792" s="11">
        <f t="shared" si="125"/>
        <v>0</v>
      </c>
      <c r="P792" s="11">
        <f t="shared" si="126"/>
        <v>0</v>
      </c>
    </row>
    <row r="793" spans="1:16" x14ac:dyDescent="0.25">
      <c r="A793" s="38"/>
      <c r="B793" s="39"/>
      <c r="C793" s="7">
        <f t="shared" si="120"/>
        <v>0</v>
      </c>
      <c r="D793" s="8">
        <f t="shared" si="129"/>
        <v>0</v>
      </c>
      <c r="E793" s="8">
        <f>IF(A793&gt;Settings!$B$4,Settings!$B$4,A793)</f>
        <v>0</v>
      </c>
      <c r="F793" s="8">
        <f>10^(Settings!$B$1+Settings!$B$2*E793+Settings!$B$3*E793^2)</f>
        <v>0.12732098798529648</v>
      </c>
      <c r="G793" s="9" t="str">
        <f t="shared" si="121"/>
        <v/>
      </c>
      <c r="H793" s="9" t="str">
        <f t="shared" si="127"/>
        <v/>
      </c>
      <c r="I793" s="9" t="str">
        <f t="shared" si="128"/>
        <v/>
      </c>
      <c r="J793" s="10">
        <f t="shared" si="122"/>
        <v>0</v>
      </c>
      <c r="K793" s="58">
        <f t="shared" si="123"/>
        <v>0</v>
      </c>
      <c r="L793" s="11">
        <f>_xlfn.XLOOKUP(K793,Percentiles!A:A,Percentiles!C:C,-999,0)</f>
        <v>-999</v>
      </c>
      <c r="M793" s="11">
        <f>_xlfn.XLOOKUP(K793,Percentiles!A:A,Percentiles!D:D,999,0)</f>
        <v>999</v>
      </c>
      <c r="N793" s="11">
        <f t="shared" si="124"/>
        <v>0</v>
      </c>
      <c r="O793" s="11">
        <f t="shared" si="125"/>
        <v>0</v>
      </c>
      <c r="P793" s="11">
        <f t="shared" si="126"/>
        <v>0</v>
      </c>
    </row>
    <row r="794" spans="1:16" x14ac:dyDescent="0.25">
      <c r="A794" s="38"/>
      <c r="B794" s="39"/>
      <c r="C794" s="7">
        <f t="shared" si="120"/>
        <v>0</v>
      </c>
      <c r="D794" s="8">
        <f t="shared" si="129"/>
        <v>0</v>
      </c>
      <c r="E794" s="8">
        <f>IF(A794&gt;Settings!$B$4,Settings!$B$4,A794)</f>
        <v>0</v>
      </c>
      <c r="F794" s="8">
        <f>10^(Settings!$B$1+Settings!$B$2*E794+Settings!$B$3*E794^2)</f>
        <v>0.12732098798529648</v>
      </c>
      <c r="G794" s="9" t="str">
        <f t="shared" si="121"/>
        <v/>
      </c>
      <c r="H794" s="9" t="str">
        <f t="shared" si="127"/>
        <v/>
      </c>
      <c r="I794" s="9" t="str">
        <f t="shared" si="128"/>
        <v/>
      </c>
      <c r="J794" s="10">
        <f t="shared" si="122"/>
        <v>0</v>
      </c>
      <c r="K794" s="58">
        <f t="shared" si="123"/>
        <v>0</v>
      </c>
      <c r="L794" s="11">
        <f>_xlfn.XLOOKUP(K794,Percentiles!A:A,Percentiles!C:C,-999,0)</f>
        <v>-999</v>
      </c>
      <c r="M794" s="11">
        <f>_xlfn.XLOOKUP(K794,Percentiles!A:A,Percentiles!D:D,999,0)</f>
        <v>999</v>
      </c>
      <c r="N794" s="11">
        <f t="shared" si="124"/>
        <v>0</v>
      </c>
      <c r="O794" s="11">
        <f t="shared" si="125"/>
        <v>0</v>
      </c>
      <c r="P794" s="11">
        <f t="shared" si="126"/>
        <v>0</v>
      </c>
    </row>
    <row r="795" spans="1:16" x14ac:dyDescent="0.25">
      <c r="A795" s="38"/>
      <c r="B795" s="39"/>
      <c r="C795" s="7">
        <f t="shared" si="120"/>
        <v>0</v>
      </c>
      <c r="D795" s="8">
        <f t="shared" si="129"/>
        <v>0</v>
      </c>
      <c r="E795" s="8">
        <f>IF(A795&gt;Settings!$B$4,Settings!$B$4,A795)</f>
        <v>0</v>
      </c>
      <c r="F795" s="8">
        <f>10^(Settings!$B$1+Settings!$B$2*E795+Settings!$B$3*E795^2)</f>
        <v>0.12732098798529648</v>
      </c>
      <c r="G795" s="9" t="str">
        <f t="shared" si="121"/>
        <v/>
      </c>
      <c r="H795" s="9" t="str">
        <f t="shared" si="127"/>
        <v/>
      </c>
      <c r="I795" s="9" t="str">
        <f t="shared" si="128"/>
        <v/>
      </c>
      <c r="J795" s="10">
        <f t="shared" si="122"/>
        <v>0</v>
      </c>
      <c r="K795" s="58">
        <f t="shared" si="123"/>
        <v>0</v>
      </c>
      <c r="L795" s="11">
        <f>_xlfn.XLOOKUP(K795,Percentiles!A:A,Percentiles!C:C,-999,0)</f>
        <v>-999</v>
      </c>
      <c r="M795" s="11">
        <f>_xlfn.XLOOKUP(K795,Percentiles!A:A,Percentiles!D:D,999,0)</f>
        <v>999</v>
      </c>
      <c r="N795" s="11">
        <f t="shared" si="124"/>
        <v>0</v>
      </c>
      <c r="O795" s="11">
        <f t="shared" si="125"/>
        <v>0</v>
      </c>
      <c r="P795" s="11">
        <f t="shared" si="126"/>
        <v>0</v>
      </c>
    </row>
    <row r="796" spans="1:16" x14ac:dyDescent="0.25">
      <c r="A796" s="38"/>
      <c r="B796" s="39"/>
      <c r="C796" s="7">
        <f t="shared" si="120"/>
        <v>0</v>
      </c>
      <c r="D796" s="8">
        <f t="shared" si="129"/>
        <v>0</v>
      </c>
      <c r="E796" s="8">
        <f>IF(A796&gt;Settings!$B$4,Settings!$B$4,A796)</f>
        <v>0</v>
      </c>
      <c r="F796" s="8">
        <f>10^(Settings!$B$1+Settings!$B$2*E796+Settings!$B$3*E796^2)</f>
        <v>0.12732098798529648</v>
      </c>
      <c r="G796" s="9" t="str">
        <f t="shared" si="121"/>
        <v/>
      </c>
      <c r="H796" s="9" t="str">
        <f t="shared" si="127"/>
        <v/>
      </c>
      <c r="I796" s="9" t="str">
        <f t="shared" si="128"/>
        <v/>
      </c>
      <c r="J796" s="10">
        <f t="shared" si="122"/>
        <v>0</v>
      </c>
      <c r="K796" s="58">
        <f t="shared" si="123"/>
        <v>0</v>
      </c>
      <c r="L796" s="11">
        <f>_xlfn.XLOOKUP(K796,Percentiles!A:A,Percentiles!C:C,-999,0)</f>
        <v>-999</v>
      </c>
      <c r="M796" s="11">
        <f>_xlfn.XLOOKUP(K796,Percentiles!A:A,Percentiles!D:D,999,0)</f>
        <v>999</v>
      </c>
      <c r="N796" s="11">
        <f t="shared" si="124"/>
        <v>0</v>
      </c>
      <c r="O796" s="11">
        <f t="shared" si="125"/>
        <v>0</v>
      </c>
      <c r="P796" s="11">
        <f t="shared" si="126"/>
        <v>0</v>
      </c>
    </row>
    <row r="797" spans="1:16" x14ac:dyDescent="0.25">
      <c r="A797" s="38"/>
      <c r="B797" s="39"/>
      <c r="C797" s="7">
        <f t="shared" si="120"/>
        <v>0</v>
      </c>
      <c r="D797" s="8">
        <f t="shared" si="129"/>
        <v>0</v>
      </c>
      <c r="E797" s="8">
        <f>IF(A797&gt;Settings!$B$4,Settings!$B$4,A797)</f>
        <v>0</v>
      </c>
      <c r="F797" s="8">
        <f>10^(Settings!$B$1+Settings!$B$2*E797+Settings!$B$3*E797^2)</f>
        <v>0.12732098798529648</v>
      </c>
      <c r="G797" s="9" t="str">
        <f t="shared" si="121"/>
        <v/>
      </c>
      <c r="H797" s="9" t="str">
        <f t="shared" si="127"/>
        <v/>
      </c>
      <c r="I797" s="9" t="str">
        <f t="shared" si="128"/>
        <v/>
      </c>
      <c r="J797" s="10">
        <f t="shared" si="122"/>
        <v>0</v>
      </c>
      <c r="K797" s="58">
        <f t="shared" si="123"/>
        <v>0</v>
      </c>
      <c r="L797" s="11">
        <f>_xlfn.XLOOKUP(K797,Percentiles!A:A,Percentiles!C:C,-999,0)</f>
        <v>-999</v>
      </c>
      <c r="M797" s="11">
        <f>_xlfn.XLOOKUP(K797,Percentiles!A:A,Percentiles!D:D,999,0)</f>
        <v>999</v>
      </c>
      <c r="N797" s="11">
        <f t="shared" si="124"/>
        <v>0</v>
      </c>
      <c r="O797" s="11">
        <f t="shared" si="125"/>
        <v>0</v>
      </c>
      <c r="P797" s="11">
        <f t="shared" si="126"/>
        <v>0</v>
      </c>
    </row>
    <row r="798" spans="1:16" x14ac:dyDescent="0.25">
      <c r="A798" s="38"/>
      <c r="B798" s="39"/>
      <c r="C798" s="7">
        <f t="shared" si="120"/>
        <v>0</v>
      </c>
      <c r="D798" s="8">
        <f t="shared" si="129"/>
        <v>0</v>
      </c>
      <c r="E798" s="8">
        <f>IF(A798&gt;Settings!$B$4,Settings!$B$4,A798)</f>
        <v>0</v>
      </c>
      <c r="F798" s="8">
        <f>10^(Settings!$B$1+Settings!$B$2*E798+Settings!$B$3*E798^2)</f>
        <v>0.12732098798529648</v>
      </c>
      <c r="G798" s="9" t="str">
        <f t="shared" si="121"/>
        <v/>
      </c>
      <c r="H798" s="9" t="str">
        <f t="shared" si="127"/>
        <v/>
      </c>
      <c r="I798" s="9" t="str">
        <f t="shared" si="128"/>
        <v/>
      </c>
      <c r="J798" s="10">
        <f t="shared" si="122"/>
        <v>0</v>
      </c>
      <c r="K798" s="58">
        <f t="shared" si="123"/>
        <v>0</v>
      </c>
      <c r="L798" s="11">
        <f>_xlfn.XLOOKUP(K798,Percentiles!A:A,Percentiles!C:C,-999,0)</f>
        <v>-999</v>
      </c>
      <c r="M798" s="11">
        <f>_xlfn.XLOOKUP(K798,Percentiles!A:A,Percentiles!D:D,999,0)</f>
        <v>999</v>
      </c>
      <c r="N798" s="11">
        <f t="shared" si="124"/>
        <v>0</v>
      </c>
      <c r="O798" s="11">
        <f t="shared" si="125"/>
        <v>0</v>
      </c>
      <c r="P798" s="11">
        <f t="shared" si="126"/>
        <v>0</v>
      </c>
    </row>
    <row r="799" spans="1:16" x14ac:dyDescent="0.25">
      <c r="A799" s="38"/>
      <c r="B799" s="39"/>
      <c r="C799" s="7">
        <f t="shared" si="120"/>
        <v>0</v>
      </c>
      <c r="D799" s="8">
        <f t="shared" si="129"/>
        <v>0</v>
      </c>
      <c r="E799" s="8">
        <f>IF(A799&gt;Settings!$B$4,Settings!$B$4,A799)</f>
        <v>0</v>
      </c>
      <c r="F799" s="8">
        <f>10^(Settings!$B$1+Settings!$B$2*E799+Settings!$B$3*E799^2)</f>
        <v>0.12732098798529648</v>
      </c>
      <c r="G799" s="9" t="str">
        <f t="shared" si="121"/>
        <v/>
      </c>
      <c r="H799" s="9" t="str">
        <f t="shared" si="127"/>
        <v/>
      </c>
      <c r="I799" s="9" t="str">
        <f t="shared" si="128"/>
        <v/>
      </c>
      <c r="J799" s="10">
        <f t="shared" si="122"/>
        <v>0</v>
      </c>
      <c r="K799" s="58">
        <f t="shared" si="123"/>
        <v>0</v>
      </c>
      <c r="L799" s="11">
        <f>_xlfn.XLOOKUP(K799,Percentiles!A:A,Percentiles!C:C,-999,0)</f>
        <v>-999</v>
      </c>
      <c r="M799" s="11">
        <f>_xlfn.XLOOKUP(K799,Percentiles!A:A,Percentiles!D:D,999,0)</f>
        <v>999</v>
      </c>
      <c r="N799" s="11">
        <f t="shared" si="124"/>
        <v>0</v>
      </c>
      <c r="O799" s="11">
        <f t="shared" si="125"/>
        <v>0</v>
      </c>
      <c r="P799" s="11">
        <f t="shared" si="126"/>
        <v>0</v>
      </c>
    </row>
    <row r="800" spans="1:16" x14ac:dyDescent="0.25">
      <c r="A800" s="38"/>
      <c r="B800" s="39"/>
      <c r="C800" s="7">
        <f t="shared" si="120"/>
        <v>0</v>
      </c>
      <c r="D800" s="8">
        <f t="shared" si="129"/>
        <v>0</v>
      </c>
      <c r="E800" s="8">
        <f>IF(A800&gt;Settings!$B$4,Settings!$B$4,A800)</f>
        <v>0</v>
      </c>
      <c r="F800" s="8">
        <f>10^(Settings!$B$1+Settings!$B$2*E800+Settings!$B$3*E800^2)</f>
        <v>0.12732098798529648</v>
      </c>
      <c r="G800" s="9" t="str">
        <f t="shared" si="121"/>
        <v/>
      </c>
      <c r="H800" s="9" t="str">
        <f t="shared" si="127"/>
        <v/>
      </c>
      <c r="I800" s="9" t="str">
        <f t="shared" si="128"/>
        <v/>
      </c>
      <c r="J800" s="10">
        <f t="shared" si="122"/>
        <v>0</v>
      </c>
      <c r="K800" s="58">
        <f t="shared" si="123"/>
        <v>0</v>
      </c>
      <c r="L800" s="11">
        <f>_xlfn.XLOOKUP(K800,Percentiles!A:A,Percentiles!C:C,-999,0)</f>
        <v>-999</v>
      </c>
      <c r="M800" s="11">
        <f>_xlfn.XLOOKUP(K800,Percentiles!A:A,Percentiles!D:D,999,0)</f>
        <v>999</v>
      </c>
      <c r="N800" s="11">
        <f t="shared" si="124"/>
        <v>0</v>
      </c>
      <c r="O800" s="11">
        <f t="shared" si="125"/>
        <v>0</v>
      </c>
      <c r="P800" s="11">
        <f t="shared" si="126"/>
        <v>0</v>
      </c>
    </row>
    <row r="801" spans="1:16" x14ac:dyDescent="0.25">
      <c r="A801" s="38"/>
      <c r="B801" s="39"/>
      <c r="C801" s="7">
        <f t="shared" si="120"/>
        <v>0</v>
      </c>
      <c r="D801" s="8">
        <f t="shared" si="129"/>
        <v>0</v>
      </c>
      <c r="E801" s="8">
        <f>IF(A801&gt;Settings!$B$4,Settings!$B$4,A801)</f>
        <v>0</v>
      </c>
      <c r="F801" s="8">
        <f>10^(Settings!$B$1+Settings!$B$2*E801+Settings!$B$3*E801^2)</f>
        <v>0.12732098798529648</v>
      </c>
      <c r="G801" s="9" t="str">
        <f t="shared" si="121"/>
        <v/>
      </c>
      <c r="H801" s="9" t="str">
        <f t="shared" si="127"/>
        <v/>
      </c>
      <c r="I801" s="9" t="str">
        <f t="shared" si="128"/>
        <v/>
      </c>
      <c r="J801" s="10">
        <f t="shared" si="122"/>
        <v>0</v>
      </c>
      <c r="K801" s="58">
        <f t="shared" si="123"/>
        <v>0</v>
      </c>
      <c r="L801" s="11">
        <f>_xlfn.XLOOKUP(K801,Percentiles!A:A,Percentiles!C:C,-999,0)</f>
        <v>-999</v>
      </c>
      <c r="M801" s="11">
        <f>_xlfn.XLOOKUP(K801,Percentiles!A:A,Percentiles!D:D,999,0)</f>
        <v>999</v>
      </c>
      <c r="N801" s="11">
        <f t="shared" si="124"/>
        <v>0</v>
      </c>
      <c r="O801" s="11">
        <f t="shared" si="125"/>
        <v>0</v>
      </c>
      <c r="P801" s="11">
        <f t="shared" si="126"/>
        <v>0</v>
      </c>
    </row>
    <row r="802" spans="1:16" x14ac:dyDescent="0.25">
      <c r="A802" s="38"/>
      <c r="B802" s="39"/>
      <c r="C802" s="7">
        <f t="shared" si="120"/>
        <v>0</v>
      </c>
      <c r="D802" s="8">
        <f t="shared" si="129"/>
        <v>0</v>
      </c>
      <c r="E802" s="8">
        <f>IF(A802&gt;Settings!$B$4,Settings!$B$4,A802)</f>
        <v>0</v>
      </c>
      <c r="F802" s="8">
        <f>10^(Settings!$B$1+Settings!$B$2*E802+Settings!$B$3*E802^2)</f>
        <v>0.12732098798529648</v>
      </c>
      <c r="G802" s="9" t="str">
        <f t="shared" si="121"/>
        <v/>
      </c>
      <c r="H802" s="9" t="str">
        <f t="shared" si="127"/>
        <v/>
      </c>
      <c r="I802" s="9" t="str">
        <f t="shared" si="128"/>
        <v/>
      </c>
      <c r="J802" s="10">
        <f t="shared" si="122"/>
        <v>0</v>
      </c>
      <c r="K802" s="58">
        <f t="shared" si="123"/>
        <v>0</v>
      </c>
      <c r="L802" s="11">
        <f>_xlfn.XLOOKUP(K802,Percentiles!A:A,Percentiles!C:C,-999,0)</f>
        <v>-999</v>
      </c>
      <c r="M802" s="11">
        <f>_xlfn.XLOOKUP(K802,Percentiles!A:A,Percentiles!D:D,999,0)</f>
        <v>999</v>
      </c>
      <c r="N802" s="11">
        <f t="shared" si="124"/>
        <v>0</v>
      </c>
      <c r="O802" s="11">
        <f t="shared" si="125"/>
        <v>0</v>
      </c>
      <c r="P802" s="11">
        <f t="shared" si="126"/>
        <v>0</v>
      </c>
    </row>
    <row r="803" spans="1:16" x14ac:dyDescent="0.25">
      <c r="A803" s="38"/>
      <c r="B803" s="39"/>
      <c r="C803" s="7">
        <f t="shared" si="120"/>
        <v>0</v>
      </c>
      <c r="D803" s="8">
        <f t="shared" si="129"/>
        <v>0</v>
      </c>
      <c r="E803" s="8">
        <f>IF(A803&gt;Settings!$B$4,Settings!$B$4,A803)</f>
        <v>0</v>
      </c>
      <c r="F803" s="8">
        <f>10^(Settings!$B$1+Settings!$B$2*E803+Settings!$B$3*E803^2)</f>
        <v>0.12732098798529648</v>
      </c>
      <c r="G803" s="9" t="str">
        <f t="shared" si="121"/>
        <v/>
      </c>
      <c r="H803" s="9" t="str">
        <f t="shared" si="127"/>
        <v/>
      </c>
      <c r="I803" s="9" t="str">
        <f t="shared" si="128"/>
        <v/>
      </c>
      <c r="J803" s="10">
        <f t="shared" si="122"/>
        <v>0</v>
      </c>
      <c r="K803" s="58">
        <f t="shared" si="123"/>
        <v>0</v>
      </c>
      <c r="L803" s="11">
        <f>_xlfn.XLOOKUP(K803,Percentiles!A:A,Percentiles!C:C,-999,0)</f>
        <v>-999</v>
      </c>
      <c r="M803" s="11">
        <f>_xlfn.XLOOKUP(K803,Percentiles!A:A,Percentiles!D:D,999,0)</f>
        <v>999</v>
      </c>
      <c r="N803" s="11">
        <f t="shared" si="124"/>
        <v>0</v>
      </c>
      <c r="O803" s="11">
        <f t="shared" si="125"/>
        <v>0</v>
      </c>
      <c r="P803" s="11">
        <f t="shared" si="126"/>
        <v>0</v>
      </c>
    </row>
    <row r="804" spans="1:16" x14ac:dyDescent="0.25">
      <c r="A804" s="38"/>
      <c r="B804" s="39"/>
      <c r="C804" s="7">
        <f t="shared" si="120"/>
        <v>0</v>
      </c>
      <c r="D804" s="8">
        <f t="shared" si="129"/>
        <v>0</v>
      </c>
      <c r="E804" s="8">
        <f>IF(A804&gt;Settings!$B$4,Settings!$B$4,A804)</f>
        <v>0</v>
      </c>
      <c r="F804" s="8">
        <f>10^(Settings!$B$1+Settings!$B$2*E804+Settings!$B$3*E804^2)</f>
        <v>0.12732098798529648</v>
      </c>
      <c r="G804" s="9" t="str">
        <f t="shared" si="121"/>
        <v/>
      </c>
      <c r="H804" s="9" t="str">
        <f t="shared" si="127"/>
        <v/>
      </c>
      <c r="I804" s="9" t="str">
        <f t="shared" si="128"/>
        <v/>
      </c>
      <c r="J804" s="10">
        <f t="shared" si="122"/>
        <v>0</v>
      </c>
      <c r="K804" s="58">
        <f t="shared" si="123"/>
        <v>0</v>
      </c>
      <c r="L804" s="11">
        <f>_xlfn.XLOOKUP(K804,Percentiles!A:A,Percentiles!C:C,-999,0)</f>
        <v>-999</v>
      </c>
      <c r="M804" s="11">
        <f>_xlfn.XLOOKUP(K804,Percentiles!A:A,Percentiles!D:D,999,0)</f>
        <v>999</v>
      </c>
      <c r="N804" s="11">
        <f t="shared" si="124"/>
        <v>0</v>
      </c>
      <c r="O804" s="11">
        <f t="shared" si="125"/>
        <v>0</v>
      </c>
      <c r="P804" s="11">
        <f t="shared" si="126"/>
        <v>0</v>
      </c>
    </row>
    <row r="805" spans="1:16" x14ac:dyDescent="0.25">
      <c r="A805" s="38"/>
      <c r="B805" s="39"/>
      <c r="C805" s="7">
        <f t="shared" si="120"/>
        <v>0</v>
      </c>
      <c r="D805" s="8">
        <f t="shared" si="129"/>
        <v>0</v>
      </c>
      <c r="E805" s="8">
        <f>IF(A805&gt;Settings!$B$4,Settings!$B$4,A805)</f>
        <v>0</v>
      </c>
      <c r="F805" s="8">
        <f>10^(Settings!$B$1+Settings!$B$2*E805+Settings!$B$3*E805^2)</f>
        <v>0.12732098798529648</v>
      </c>
      <c r="G805" s="9" t="str">
        <f t="shared" si="121"/>
        <v/>
      </c>
      <c r="H805" s="9" t="str">
        <f t="shared" si="127"/>
        <v/>
      </c>
      <c r="I805" s="9" t="str">
        <f t="shared" si="128"/>
        <v/>
      </c>
      <c r="J805" s="10">
        <f t="shared" si="122"/>
        <v>0</v>
      </c>
      <c r="K805" s="58">
        <f t="shared" si="123"/>
        <v>0</v>
      </c>
      <c r="L805" s="11">
        <f>_xlfn.XLOOKUP(K805,Percentiles!A:A,Percentiles!C:C,-999,0)</f>
        <v>-999</v>
      </c>
      <c r="M805" s="11">
        <f>_xlfn.XLOOKUP(K805,Percentiles!A:A,Percentiles!D:D,999,0)</f>
        <v>999</v>
      </c>
      <c r="N805" s="11">
        <f t="shared" si="124"/>
        <v>0</v>
      </c>
      <c r="O805" s="11">
        <f t="shared" si="125"/>
        <v>0</v>
      </c>
      <c r="P805" s="11">
        <f t="shared" si="126"/>
        <v>0</v>
      </c>
    </row>
    <row r="806" spans="1:16" x14ac:dyDescent="0.25">
      <c r="A806" s="38"/>
      <c r="B806" s="39"/>
      <c r="C806" s="7">
        <f t="shared" si="120"/>
        <v>0</v>
      </c>
      <c r="D806" s="8">
        <f t="shared" si="129"/>
        <v>0</v>
      </c>
      <c r="E806" s="8">
        <f>IF(A806&gt;Settings!$B$4,Settings!$B$4,A806)</f>
        <v>0</v>
      </c>
      <c r="F806" s="8">
        <f>10^(Settings!$B$1+Settings!$B$2*E806+Settings!$B$3*E806^2)</f>
        <v>0.12732098798529648</v>
      </c>
      <c r="G806" s="9" t="str">
        <f t="shared" si="121"/>
        <v/>
      </c>
      <c r="H806" s="9" t="str">
        <f t="shared" si="127"/>
        <v/>
      </c>
      <c r="I806" s="9" t="str">
        <f t="shared" si="128"/>
        <v/>
      </c>
      <c r="J806" s="10">
        <f t="shared" si="122"/>
        <v>0</v>
      </c>
      <c r="K806" s="58">
        <f t="shared" si="123"/>
        <v>0</v>
      </c>
      <c r="L806" s="11">
        <f>_xlfn.XLOOKUP(K806,Percentiles!A:A,Percentiles!C:C,-999,0)</f>
        <v>-999</v>
      </c>
      <c r="M806" s="11">
        <f>_xlfn.XLOOKUP(K806,Percentiles!A:A,Percentiles!D:D,999,0)</f>
        <v>999</v>
      </c>
      <c r="N806" s="11">
        <f t="shared" si="124"/>
        <v>0</v>
      </c>
      <c r="O806" s="11">
        <f t="shared" si="125"/>
        <v>0</v>
      </c>
      <c r="P806" s="11">
        <f t="shared" si="126"/>
        <v>0</v>
      </c>
    </row>
    <row r="807" spans="1:16" x14ac:dyDescent="0.25">
      <c r="A807" s="38"/>
      <c r="B807" s="39"/>
      <c r="C807" s="7">
        <f t="shared" si="120"/>
        <v>0</v>
      </c>
      <c r="D807" s="8">
        <f t="shared" si="129"/>
        <v>0</v>
      </c>
      <c r="E807" s="8">
        <f>IF(A807&gt;Settings!$B$4,Settings!$B$4,A807)</f>
        <v>0</v>
      </c>
      <c r="F807" s="8">
        <f>10^(Settings!$B$1+Settings!$B$2*E807+Settings!$B$3*E807^2)</f>
        <v>0.12732098798529648</v>
      </c>
      <c r="G807" s="9" t="str">
        <f t="shared" si="121"/>
        <v/>
      </c>
      <c r="H807" s="9" t="str">
        <f t="shared" si="127"/>
        <v/>
      </c>
      <c r="I807" s="9" t="str">
        <f t="shared" si="128"/>
        <v/>
      </c>
      <c r="J807" s="10">
        <f t="shared" si="122"/>
        <v>0</v>
      </c>
      <c r="K807" s="58">
        <f t="shared" si="123"/>
        <v>0</v>
      </c>
      <c r="L807" s="11">
        <f>_xlfn.XLOOKUP(K807,Percentiles!A:A,Percentiles!C:C,-999,0)</f>
        <v>-999</v>
      </c>
      <c r="M807" s="11">
        <f>_xlfn.XLOOKUP(K807,Percentiles!A:A,Percentiles!D:D,999,0)</f>
        <v>999</v>
      </c>
      <c r="N807" s="11">
        <f t="shared" si="124"/>
        <v>0</v>
      </c>
      <c r="O807" s="11">
        <f t="shared" si="125"/>
        <v>0</v>
      </c>
      <c r="P807" s="11">
        <f t="shared" si="126"/>
        <v>0</v>
      </c>
    </row>
    <row r="808" spans="1:16" x14ac:dyDescent="0.25">
      <c r="A808" s="38"/>
      <c r="B808" s="39"/>
      <c r="C808" s="7">
        <f t="shared" si="120"/>
        <v>0</v>
      </c>
      <c r="D808" s="8">
        <f t="shared" si="129"/>
        <v>0</v>
      </c>
      <c r="E808" s="8">
        <f>IF(A808&gt;Settings!$B$4,Settings!$B$4,A808)</f>
        <v>0</v>
      </c>
      <c r="F808" s="8">
        <f>10^(Settings!$B$1+Settings!$B$2*E808+Settings!$B$3*E808^2)</f>
        <v>0.12732098798529648</v>
      </c>
      <c r="G808" s="9" t="str">
        <f t="shared" si="121"/>
        <v/>
      </c>
      <c r="H808" s="9" t="str">
        <f t="shared" si="127"/>
        <v/>
      </c>
      <c r="I808" s="9" t="str">
        <f t="shared" si="128"/>
        <v/>
      </c>
      <c r="J808" s="10">
        <f t="shared" si="122"/>
        <v>0</v>
      </c>
      <c r="K808" s="58">
        <f t="shared" si="123"/>
        <v>0</v>
      </c>
      <c r="L808" s="11">
        <f>_xlfn.XLOOKUP(K808,Percentiles!A:A,Percentiles!C:C,-999,0)</f>
        <v>-999</v>
      </c>
      <c r="M808" s="11">
        <f>_xlfn.XLOOKUP(K808,Percentiles!A:A,Percentiles!D:D,999,0)</f>
        <v>999</v>
      </c>
      <c r="N808" s="11">
        <f t="shared" si="124"/>
        <v>0</v>
      </c>
      <c r="O808" s="11">
        <f t="shared" si="125"/>
        <v>0</v>
      </c>
      <c r="P808" s="11">
        <f t="shared" si="126"/>
        <v>0</v>
      </c>
    </row>
    <row r="809" spans="1:16" x14ac:dyDescent="0.25">
      <c r="A809" s="38"/>
      <c r="B809" s="39"/>
      <c r="C809" s="7">
        <f t="shared" si="120"/>
        <v>0</v>
      </c>
      <c r="D809" s="8">
        <f t="shared" si="129"/>
        <v>0</v>
      </c>
      <c r="E809" s="8">
        <f>IF(A809&gt;Settings!$B$4,Settings!$B$4,A809)</f>
        <v>0</v>
      </c>
      <c r="F809" s="8">
        <f>10^(Settings!$B$1+Settings!$B$2*E809+Settings!$B$3*E809^2)</f>
        <v>0.12732098798529648</v>
      </c>
      <c r="G809" s="9" t="str">
        <f t="shared" si="121"/>
        <v/>
      </c>
      <c r="H809" s="9" t="str">
        <f t="shared" si="127"/>
        <v/>
      </c>
      <c r="I809" s="9" t="str">
        <f t="shared" si="128"/>
        <v/>
      </c>
      <c r="J809" s="10">
        <f t="shared" si="122"/>
        <v>0</v>
      </c>
      <c r="K809" s="58">
        <f t="shared" si="123"/>
        <v>0</v>
      </c>
      <c r="L809" s="11">
        <f>_xlfn.XLOOKUP(K809,Percentiles!A:A,Percentiles!C:C,-999,0)</f>
        <v>-999</v>
      </c>
      <c r="M809" s="11">
        <f>_xlfn.XLOOKUP(K809,Percentiles!A:A,Percentiles!D:D,999,0)</f>
        <v>999</v>
      </c>
      <c r="N809" s="11">
        <f t="shared" si="124"/>
        <v>0</v>
      </c>
      <c r="O809" s="11">
        <f t="shared" si="125"/>
        <v>0</v>
      </c>
      <c r="P809" s="11">
        <f t="shared" si="126"/>
        <v>0</v>
      </c>
    </row>
    <row r="810" spans="1:16" x14ac:dyDescent="0.25">
      <c r="A810" s="38"/>
      <c r="B810" s="39"/>
      <c r="C810" s="7">
        <f t="shared" si="120"/>
        <v>0</v>
      </c>
      <c r="D810" s="8">
        <f t="shared" si="129"/>
        <v>0</v>
      </c>
      <c r="E810" s="8">
        <f>IF(A810&gt;Settings!$B$4,Settings!$B$4,A810)</f>
        <v>0</v>
      </c>
      <c r="F810" s="8">
        <f>10^(Settings!$B$1+Settings!$B$2*E810+Settings!$B$3*E810^2)</f>
        <v>0.12732098798529648</v>
      </c>
      <c r="G810" s="9" t="str">
        <f t="shared" si="121"/>
        <v/>
      </c>
      <c r="H810" s="9" t="str">
        <f t="shared" si="127"/>
        <v/>
      </c>
      <c r="I810" s="9" t="str">
        <f t="shared" si="128"/>
        <v/>
      </c>
      <c r="J810" s="10">
        <f t="shared" si="122"/>
        <v>0</v>
      </c>
      <c r="K810" s="58">
        <f t="shared" si="123"/>
        <v>0</v>
      </c>
      <c r="L810" s="11">
        <f>_xlfn.XLOOKUP(K810,Percentiles!A:A,Percentiles!C:C,-999,0)</f>
        <v>-999</v>
      </c>
      <c r="M810" s="11">
        <f>_xlfn.XLOOKUP(K810,Percentiles!A:A,Percentiles!D:D,999,0)</f>
        <v>999</v>
      </c>
      <c r="N810" s="11">
        <f t="shared" si="124"/>
        <v>0</v>
      </c>
      <c r="O810" s="11">
        <f t="shared" si="125"/>
        <v>0</v>
      </c>
      <c r="P810" s="11">
        <f t="shared" si="126"/>
        <v>0</v>
      </c>
    </row>
    <row r="811" spans="1:16" x14ac:dyDescent="0.25">
      <c r="A811" s="38"/>
      <c r="B811" s="39"/>
      <c r="C811" s="7">
        <f t="shared" si="120"/>
        <v>0</v>
      </c>
      <c r="D811" s="8">
        <f t="shared" si="129"/>
        <v>0</v>
      </c>
      <c r="E811" s="8">
        <f>IF(A811&gt;Settings!$B$4,Settings!$B$4,A811)</f>
        <v>0</v>
      </c>
      <c r="F811" s="8">
        <f>10^(Settings!$B$1+Settings!$B$2*E811+Settings!$B$3*E811^2)</f>
        <v>0.12732098798529648</v>
      </c>
      <c r="G811" s="9" t="str">
        <f t="shared" si="121"/>
        <v/>
      </c>
      <c r="H811" s="9" t="str">
        <f t="shared" si="127"/>
        <v/>
      </c>
      <c r="I811" s="9" t="str">
        <f t="shared" si="128"/>
        <v/>
      </c>
      <c r="J811" s="10">
        <f t="shared" si="122"/>
        <v>0</v>
      </c>
      <c r="K811" s="58">
        <f t="shared" si="123"/>
        <v>0</v>
      </c>
      <c r="L811" s="11">
        <f>_xlfn.XLOOKUP(K811,Percentiles!A:A,Percentiles!C:C,-999,0)</f>
        <v>-999</v>
      </c>
      <c r="M811" s="11">
        <f>_xlfn.XLOOKUP(K811,Percentiles!A:A,Percentiles!D:D,999,0)</f>
        <v>999</v>
      </c>
      <c r="N811" s="11">
        <f t="shared" si="124"/>
        <v>0</v>
      </c>
      <c r="O811" s="11">
        <f t="shared" si="125"/>
        <v>0</v>
      </c>
      <c r="P811" s="11">
        <f t="shared" si="126"/>
        <v>0</v>
      </c>
    </row>
    <row r="812" spans="1:16" x14ac:dyDescent="0.25">
      <c r="A812" s="38"/>
      <c r="B812" s="39"/>
      <c r="C812" s="7">
        <f t="shared" si="120"/>
        <v>0</v>
      </c>
      <c r="D812" s="8">
        <f t="shared" si="129"/>
        <v>0</v>
      </c>
      <c r="E812" s="8">
        <f>IF(A812&gt;Settings!$B$4,Settings!$B$4,A812)</f>
        <v>0</v>
      </c>
      <c r="F812" s="8">
        <f>10^(Settings!$B$1+Settings!$B$2*E812+Settings!$B$3*E812^2)</f>
        <v>0.12732098798529648</v>
      </c>
      <c r="G812" s="9" t="str">
        <f t="shared" si="121"/>
        <v/>
      </c>
      <c r="H812" s="9" t="str">
        <f t="shared" si="127"/>
        <v/>
      </c>
      <c r="I812" s="9" t="str">
        <f t="shared" si="128"/>
        <v/>
      </c>
      <c r="J812" s="10">
        <f t="shared" si="122"/>
        <v>0</v>
      </c>
      <c r="K812" s="58">
        <f t="shared" si="123"/>
        <v>0</v>
      </c>
      <c r="L812" s="11">
        <f>_xlfn.XLOOKUP(K812,Percentiles!A:A,Percentiles!C:C,-999,0)</f>
        <v>-999</v>
      </c>
      <c r="M812" s="11">
        <f>_xlfn.XLOOKUP(K812,Percentiles!A:A,Percentiles!D:D,999,0)</f>
        <v>999</v>
      </c>
      <c r="N812" s="11">
        <f t="shared" si="124"/>
        <v>0</v>
      </c>
      <c r="O812" s="11">
        <f t="shared" si="125"/>
        <v>0</v>
      </c>
      <c r="P812" s="11">
        <f t="shared" si="126"/>
        <v>0</v>
      </c>
    </row>
    <row r="813" spans="1:16" x14ac:dyDescent="0.25">
      <c r="A813" s="38"/>
      <c r="B813" s="39"/>
      <c r="C813" s="7">
        <f t="shared" si="120"/>
        <v>0</v>
      </c>
      <c r="D813" s="8">
        <f t="shared" si="129"/>
        <v>0</v>
      </c>
      <c r="E813" s="8">
        <f>IF(A813&gt;Settings!$B$4,Settings!$B$4,A813)</f>
        <v>0</v>
      </c>
      <c r="F813" s="8">
        <f>10^(Settings!$B$1+Settings!$B$2*E813+Settings!$B$3*E813^2)</f>
        <v>0.12732098798529648</v>
      </c>
      <c r="G813" s="9" t="str">
        <f t="shared" si="121"/>
        <v/>
      </c>
      <c r="H813" s="9" t="str">
        <f t="shared" si="127"/>
        <v/>
      </c>
      <c r="I813" s="9" t="str">
        <f t="shared" si="128"/>
        <v/>
      </c>
      <c r="J813" s="10">
        <f t="shared" si="122"/>
        <v>0</v>
      </c>
      <c r="K813" s="58">
        <f t="shared" si="123"/>
        <v>0</v>
      </c>
      <c r="L813" s="11">
        <f>_xlfn.XLOOKUP(K813,Percentiles!A:A,Percentiles!C:C,-999,0)</f>
        <v>-999</v>
      </c>
      <c r="M813" s="11">
        <f>_xlfn.XLOOKUP(K813,Percentiles!A:A,Percentiles!D:D,999,0)</f>
        <v>999</v>
      </c>
      <c r="N813" s="11">
        <f t="shared" si="124"/>
        <v>0</v>
      </c>
      <c r="O813" s="11">
        <f t="shared" si="125"/>
        <v>0</v>
      </c>
      <c r="P813" s="11">
        <f t="shared" si="126"/>
        <v>0</v>
      </c>
    </row>
    <row r="814" spans="1:16" x14ac:dyDescent="0.25">
      <c r="A814" s="38"/>
      <c r="B814" s="39"/>
      <c r="C814" s="7">
        <f t="shared" si="120"/>
        <v>0</v>
      </c>
      <c r="D814" s="8">
        <f t="shared" si="129"/>
        <v>0</v>
      </c>
      <c r="E814" s="8">
        <f>IF(A814&gt;Settings!$B$4,Settings!$B$4,A814)</f>
        <v>0</v>
      </c>
      <c r="F814" s="8">
        <f>10^(Settings!$B$1+Settings!$B$2*E814+Settings!$B$3*E814^2)</f>
        <v>0.12732098798529648</v>
      </c>
      <c r="G814" s="9" t="str">
        <f t="shared" si="121"/>
        <v/>
      </c>
      <c r="H814" s="9" t="str">
        <f t="shared" si="127"/>
        <v/>
      </c>
      <c r="I814" s="9" t="str">
        <f t="shared" si="128"/>
        <v/>
      </c>
      <c r="J814" s="10">
        <f t="shared" si="122"/>
        <v>0</v>
      </c>
      <c r="K814" s="58">
        <f t="shared" si="123"/>
        <v>0</v>
      </c>
      <c r="L814" s="11">
        <f>_xlfn.XLOOKUP(K814,Percentiles!A:A,Percentiles!C:C,-999,0)</f>
        <v>-999</v>
      </c>
      <c r="M814" s="11">
        <f>_xlfn.XLOOKUP(K814,Percentiles!A:A,Percentiles!D:D,999,0)</f>
        <v>999</v>
      </c>
      <c r="N814" s="11">
        <f t="shared" si="124"/>
        <v>0</v>
      </c>
      <c r="O814" s="11">
        <f t="shared" si="125"/>
        <v>0</v>
      </c>
      <c r="P814" s="11">
        <f t="shared" si="126"/>
        <v>0</v>
      </c>
    </row>
    <row r="815" spans="1:16" x14ac:dyDescent="0.25">
      <c r="A815" s="38"/>
      <c r="B815" s="39"/>
      <c r="C815" s="7">
        <f t="shared" si="120"/>
        <v>0</v>
      </c>
      <c r="D815" s="8">
        <f t="shared" si="129"/>
        <v>0</v>
      </c>
      <c r="E815" s="8">
        <f>IF(A815&gt;Settings!$B$4,Settings!$B$4,A815)</f>
        <v>0</v>
      </c>
      <c r="F815" s="8">
        <f>10^(Settings!$B$1+Settings!$B$2*E815+Settings!$B$3*E815^2)</f>
        <v>0.12732098798529648</v>
      </c>
      <c r="G815" s="9" t="str">
        <f t="shared" si="121"/>
        <v/>
      </c>
      <c r="H815" s="9" t="str">
        <f t="shared" si="127"/>
        <v/>
      </c>
      <c r="I815" s="9" t="str">
        <f t="shared" si="128"/>
        <v/>
      </c>
      <c r="J815" s="10">
        <f t="shared" si="122"/>
        <v>0</v>
      </c>
      <c r="K815" s="58">
        <f t="shared" si="123"/>
        <v>0</v>
      </c>
      <c r="L815" s="11">
        <f>_xlfn.XLOOKUP(K815,Percentiles!A:A,Percentiles!C:C,-999,0)</f>
        <v>-999</v>
      </c>
      <c r="M815" s="11">
        <f>_xlfn.XLOOKUP(K815,Percentiles!A:A,Percentiles!D:D,999,0)</f>
        <v>999</v>
      </c>
      <c r="N815" s="11">
        <f t="shared" si="124"/>
        <v>0</v>
      </c>
      <c r="O815" s="11">
        <f t="shared" si="125"/>
        <v>0</v>
      </c>
      <c r="P815" s="11">
        <f t="shared" si="126"/>
        <v>0</v>
      </c>
    </row>
    <row r="816" spans="1:16" x14ac:dyDescent="0.25">
      <c r="A816" s="38"/>
      <c r="B816" s="39"/>
      <c r="C816" s="7">
        <f t="shared" si="120"/>
        <v>0</v>
      </c>
      <c r="D816" s="8">
        <f t="shared" si="129"/>
        <v>0</v>
      </c>
      <c r="E816" s="8">
        <f>IF(A816&gt;Settings!$B$4,Settings!$B$4,A816)</f>
        <v>0</v>
      </c>
      <c r="F816" s="8">
        <f>10^(Settings!$B$1+Settings!$B$2*E816+Settings!$B$3*E816^2)</f>
        <v>0.12732098798529648</v>
      </c>
      <c r="G816" s="9" t="str">
        <f t="shared" si="121"/>
        <v/>
      </c>
      <c r="H816" s="9" t="str">
        <f t="shared" si="127"/>
        <v/>
      </c>
      <c r="I816" s="9" t="str">
        <f t="shared" si="128"/>
        <v/>
      </c>
      <c r="J816" s="10">
        <f t="shared" si="122"/>
        <v>0</v>
      </c>
      <c r="K816" s="58">
        <f t="shared" si="123"/>
        <v>0</v>
      </c>
      <c r="L816" s="11">
        <f>_xlfn.XLOOKUP(K816,Percentiles!A:A,Percentiles!C:C,-999,0)</f>
        <v>-999</v>
      </c>
      <c r="M816" s="11">
        <f>_xlfn.XLOOKUP(K816,Percentiles!A:A,Percentiles!D:D,999,0)</f>
        <v>999</v>
      </c>
      <c r="N816" s="11">
        <f t="shared" si="124"/>
        <v>0</v>
      </c>
      <c r="O816" s="11">
        <f t="shared" si="125"/>
        <v>0</v>
      </c>
      <c r="P816" s="11">
        <f t="shared" si="126"/>
        <v>0</v>
      </c>
    </row>
    <row r="817" spans="1:16" x14ac:dyDescent="0.25">
      <c r="A817" s="38"/>
      <c r="B817" s="39"/>
      <c r="C817" s="7">
        <f t="shared" si="120"/>
        <v>0</v>
      </c>
      <c r="D817" s="8">
        <f t="shared" si="129"/>
        <v>0</v>
      </c>
      <c r="E817" s="8">
        <f>IF(A817&gt;Settings!$B$4,Settings!$B$4,A817)</f>
        <v>0</v>
      </c>
      <c r="F817" s="8">
        <f>10^(Settings!$B$1+Settings!$B$2*E817+Settings!$B$3*E817^2)</f>
        <v>0.12732098798529648</v>
      </c>
      <c r="G817" s="9" t="str">
        <f t="shared" si="121"/>
        <v/>
      </c>
      <c r="H817" s="9" t="str">
        <f t="shared" si="127"/>
        <v/>
      </c>
      <c r="I817" s="9" t="str">
        <f t="shared" si="128"/>
        <v/>
      </c>
      <c r="J817" s="10">
        <f t="shared" si="122"/>
        <v>0</v>
      </c>
      <c r="K817" s="58">
        <f t="shared" si="123"/>
        <v>0</v>
      </c>
      <c r="L817" s="11">
        <f>_xlfn.XLOOKUP(K817,Percentiles!A:A,Percentiles!C:C,-999,0)</f>
        <v>-999</v>
      </c>
      <c r="M817" s="11">
        <f>_xlfn.XLOOKUP(K817,Percentiles!A:A,Percentiles!D:D,999,0)</f>
        <v>999</v>
      </c>
      <c r="N817" s="11">
        <f t="shared" si="124"/>
        <v>0</v>
      </c>
      <c r="O817" s="11">
        <f t="shared" si="125"/>
        <v>0</v>
      </c>
      <c r="P817" s="11">
        <f t="shared" si="126"/>
        <v>0</v>
      </c>
    </row>
    <row r="818" spans="1:16" x14ac:dyDescent="0.25">
      <c r="A818" s="38"/>
      <c r="B818" s="39"/>
      <c r="C818" s="7">
        <f t="shared" si="120"/>
        <v>0</v>
      </c>
      <c r="D818" s="8">
        <f t="shared" si="129"/>
        <v>0</v>
      </c>
      <c r="E818" s="8">
        <f>IF(A818&gt;Settings!$B$4,Settings!$B$4,A818)</f>
        <v>0</v>
      </c>
      <c r="F818" s="8">
        <f>10^(Settings!$B$1+Settings!$B$2*E818+Settings!$B$3*E818^2)</f>
        <v>0.12732098798529648</v>
      </c>
      <c r="G818" s="9" t="str">
        <f t="shared" si="121"/>
        <v/>
      </c>
      <c r="H818" s="9" t="str">
        <f t="shared" si="127"/>
        <v/>
      </c>
      <c r="I818" s="9" t="str">
        <f t="shared" si="128"/>
        <v/>
      </c>
      <c r="J818" s="10">
        <f t="shared" si="122"/>
        <v>0</v>
      </c>
      <c r="K818" s="58">
        <f t="shared" si="123"/>
        <v>0</v>
      </c>
      <c r="L818" s="11">
        <f>_xlfn.XLOOKUP(K818,Percentiles!A:A,Percentiles!C:C,-999,0)</f>
        <v>-999</v>
      </c>
      <c r="M818" s="11">
        <f>_xlfn.XLOOKUP(K818,Percentiles!A:A,Percentiles!D:D,999,0)</f>
        <v>999</v>
      </c>
      <c r="N818" s="11">
        <f t="shared" si="124"/>
        <v>0</v>
      </c>
      <c r="O818" s="11">
        <f t="shared" si="125"/>
        <v>0</v>
      </c>
      <c r="P818" s="11">
        <f t="shared" si="126"/>
        <v>0</v>
      </c>
    </row>
    <row r="819" spans="1:16" x14ac:dyDescent="0.25">
      <c r="A819" s="38"/>
      <c r="B819" s="39"/>
      <c r="C819" s="7">
        <f t="shared" si="120"/>
        <v>0</v>
      </c>
      <c r="D819" s="8">
        <f t="shared" si="129"/>
        <v>0</v>
      </c>
      <c r="E819" s="8">
        <f>IF(A819&gt;Settings!$B$4,Settings!$B$4,A819)</f>
        <v>0</v>
      </c>
      <c r="F819" s="8">
        <f>10^(Settings!$B$1+Settings!$B$2*E819+Settings!$B$3*E819^2)</f>
        <v>0.12732098798529648</v>
      </c>
      <c r="G819" s="9" t="str">
        <f t="shared" si="121"/>
        <v/>
      </c>
      <c r="H819" s="9" t="str">
        <f t="shared" si="127"/>
        <v/>
      </c>
      <c r="I819" s="9" t="str">
        <f t="shared" si="128"/>
        <v/>
      </c>
      <c r="J819" s="10">
        <f t="shared" si="122"/>
        <v>0</v>
      </c>
      <c r="K819" s="58">
        <f t="shared" si="123"/>
        <v>0</v>
      </c>
      <c r="L819" s="11">
        <f>_xlfn.XLOOKUP(K819,Percentiles!A:A,Percentiles!C:C,-999,0)</f>
        <v>-999</v>
      </c>
      <c r="M819" s="11">
        <f>_xlfn.XLOOKUP(K819,Percentiles!A:A,Percentiles!D:D,999,0)</f>
        <v>999</v>
      </c>
      <c r="N819" s="11">
        <f t="shared" si="124"/>
        <v>0</v>
      </c>
      <c r="O819" s="11">
        <f t="shared" si="125"/>
        <v>0</v>
      </c>
      <c r="P819" s="11">
        <f t="shared" si="126"/>
        <v>0</v>
      </c>
    </row>
    <row r="820" spans="1:16" x14ac:dyDescent="0.25">
      <c r="A820" s="38"/>
      <c r="B820" s="39"/>
      <c r="C820" s="7">
        <f t="shared" si="120"/>
        <v>0</v>
      </c>
      <c r="D820" s="8">
        <f t="shared" si="129"/>
        <v>0</v>
      </c>
      <c r="E820" s="8">
        <f>IF(A820&gt;Settings!$B$4,Settings!$B$4,A820)</f>
        <v>0</v>
      </c>
      <c r="F820" s="8">
        <f>10^(Settings!$B$1+Settings!$B$2*E820+Settings!$B$3*E820^2)</f>
        <v>0.12732098798529648</v>
      </c>
      <c r="G820" s="9" t="str">
        <f t="shared" si="121"/>
        <v/>
      </c>
      <c r="H820" s="9" t="str">
        <f t="shared" si="127"/>
        <v/>
      </c>
      <c r="I820" s="9" t="str">
        <f t="shared" si="128"/>
        <v/>
      </c>
      <c r="J820" s="10">
        <f t="shared" si="122"/>
        <v>0</v>
      </c>
      <c r="K820" s="58">
        <f t="shared" si="123"/>
        <v>0</v>
      </c>
      <c r="L820" s="11">
        <f>_xlfn.XLOOKUP(K820,Percentiles!A:A,Percentiles!C:C,-999,0)</f>
        <v>-999</v>
      </c>
      <c r="M820" s="11">
        <f>_xlfn.XLOOKUP(K820,Percentiles!A:A,Percentiles!D:D,999,0)</f>
        <v>999</v>
      </c>
      <c r="N820" s="11">
        <f t="shared" si="124"/>
        <v>0</v>
      </c>
      <c r="O820" s="11">
        <f t="shared" si="125"/>
        <v>0</v>
      </c>
      <c r="P820" s="11">
        <f t="shared" si="126"/>
        <v>0</v>
      </c>
    </row>
    <row r="821" spans="1:16" x14ac:dyDescent="0.25">
      <c r="A821" s="38"/>
      <c r="B821" s="39"/>
      <c r="C821" s="7">
        <f t="shared" si="120"/>
        <v>0</v>
      </c>
      <c r="D821" s="8">
        <f t="shared" si="129"/>
        <v>0</v>
      </c>
      <c r="E821" s="8">
        <f>IF(A821&gt;Settings!$B$4,Settings!$B$4,A821)</f>
        <v>0</v>
      </c>
      <c r="F821" s="8">
        <f>10^(Settings!$B$1+Settings!$B$2*E821+Settings!$B$3*E821^2)</f>
        <v>0.12732098798529648</v>
      </c>
      <c r="G821" s="9" t="str">
        <f t="shared" si="121"/>
        <v/>
      </c>
      <c r="H821" s="9" t="str">
        <f t="shared" si="127"/>
        <v/>
      </c>
      <c r="I821" s="9" t="str">
        <f t="shared" si="128"/>
        <v/>
      </c>
      <c r="J821" s="10">
        <f t="shared" si="122"/>
        <v>0</v>
      </c>
      <c r="K821" s="58">
        <f t="shared" si="123"/>
        <v>0</v>
      </c>
      <c r="L821" s="11">
        <f>_xlfn.XLOOKUP(K821,Percentiles!A:A,Percentiles!C:C,-999,0)</f>
        <v>-999</v>
      </c>
      <c r="M821" s="11">
        <f>_xlfn.XLOOKUP(K821,Percentiles!A:A,Percentiles!D:D,999,0)</f>
        <v>999</v>
      </c>
      <c r="N821" s="11">
        <f t="shared" si="124"/>
        <v>0</v>
      </c>
      <c r="O821" s="11">
        <f t="shared" si="125"/>
        <v>0</v>
      </c>
      <c r="P821" s="11">
        <f t="shared" si="126"/>
        <v>0</v>
      </c>
    </row>
    <row r="822" spans="1:16" x14ac:dyDescent="0.25">
      <c r="A822" s="38"/>
      <c r="B822" s="39"/>
      <c r="C822" s="7">
        <f t="shared" si="120"/>
        <v>0</v>
      </c>
      <c r="D822" s="8">
        <f t="shared" si="129"/>
        <v>0</v>
      </c>
      <c r="E822" s="8">
        <f>IF(A822&gt;Settings!$B$4,Settings!$B$4,A822)</f>
        <v>0</v>
      </c>
      <c r="F822" s="8">
        <f>10^(Settings!$B$1+Settings!$B$2*E822+Settings!$B$3*E822^2)</f>
        <v>0.12732098798529648</v>
      </c>
      <c r="G822" s="9" t="str">
        <f t="shared" si="121"/>
        <v/>
      </c>
      <c r="H822" s="9" t="str">
        <f t="shared" si="127"/>
        <v/>
      </c>
      <c r="I822" s="9" t="str">
        <f t="shared" si="128"/>
        <v/>
      </c>
      <c r="J822" s="10">
        <f t="shared" si="122"/>
        <v>0</v>
      </c>
      <c r="K822" s="58">
        <f t="shared" si="123"/>
        <v>0</v>
      </c>
      <c r="L822" s="11">
        <f>_xlfn.XLOOKUP(K822,Percentiles!A:A,Percentiles!C:C,-999,0)</f>
        <v>-999</v>
      </c>
      <c r="M822" s="11">
        <f>_xlfn.XLOOKUP(K822,Percentiles!A:A,Percentiles!D:D,999,0)</f>
        <v>999</v>
      </c>
      <c r="N822" s="11">
        <f t="shared" si="124"/>
        <v>0</v>
      </c>
      <c r="O822" s="11">
        <f t="shared" si="125"/>
        <v>0</v>
      </c>
      <c r="P822" s="11">
        <f t="shared" si="126"/>
        <v>0</v>
      </c>
    </row>
    <row r="823" spans="1:16" x14ac:dyDescent="0.25">
      <c r="A823" s="38"/>
      <c r="B823" s="39"/>
      <c r="C823" s="7">
        <f t="shared" si="120"/>
        <v>0</v>
      </c>
      <c r="D823" s="8">
        <f t="shared" si="129"/>
        <v>0</v>
      </c>
      <c r="E823" s="8">
        <f>IF(A823&gt;Settings!$B$4,Settings!$B$4,A823)</f>
        <v>0</v>
      </c>
      <c r="F823" s="8">
        <f>10^(Settings!$B$1+Settings!$B$2*E823+Settings!$B$3*E823^2)</f>
        <v>0.12732098798529648</v>
      </c>
      <c r="G823" s="9" t="str">
        <f t="shared" si="121"/>
        <v/>
      </c>
      <c r="H823" s="9" t="str">
        <f t="shared" si="127"/>
        <v/>
      </c>
      <c r="I823" s="9" t="str">
        <f t="shared" si="128"/>
        <v/>
      </c>
      <c r="J823" s="10">
        <f t="shared" si="122"/>
        <v>0</v>
      </c>
      <c r="K823" s="58">
        <f t="shared" si="123"/>
        <v>0</v>
      </c>
      <c r="L823" s="11">
        <f>_xlfn.XLOOKUP(K823,Percentiles!A:A,Percentiles!C:C,-999,0)</f>
        <v>-999</v>
      </c>
      <c r="M823" s="11">
        <f>_xlfn.XLOOKUP(K823,Percentiles!A:A,Percentiles!D:D,999,0)</f>
        <v>999</v>
      </c>
      <c r="N823" s="11">
        <f t="shared" si="124"/>
        <v>0</v>
      </c>
      <c r="O823" s="11">
        <f t="shared" si="125"/>
        <v>0</v>
      </c>
      <c r="P823" s="11">
        <f t="shared" si="126"/>
        <v>0</v>
      </c>
    </row>
    <row r="824" spans="1:16" x14ac:dyDescent="0.25">
      <c r="A824" s="38"/>
      <c r="B824" s="39"/>
      <c r="C824" s="7">
        <f t="shared" si="120"/>
        <v>0</v>
      </c>
      <c r="D824" s="8">
        <f t="shared" si="129"/>
        <v>0</v>
      </c>
      <c r="E824" s="8">
        <f>IF(A824&gt;Settings!$B$4,Settings!$B$4,A824)</f>
        <v>0</v>
      </c>
      <c r="F824" s="8">
        <f>10^(Settings!$B$1+Settings!$B$2*E824+Settings!$B$3*E824^2)</f>
        <v>0.12732098798529648</v>
      </c>
      <c r="G824" s="9" t="str">
        <f t="shared" si="121"/>
        <v/>
      </c>
      <c r="H824" s="9" t="str">
        <f t="shared" si="127"/>
        <v/>
      </c>
      <c r="I824" s="9" t="str">
        <f t="shared" si="128"/>
        <v/>
      </c>
      <c r="J824" s="10">
        <f t="shared" si="122"/>
        <v>0</v>
      </c>
      <c r="K824" s="58">
        <f t="shared" si="123"/>
        <v>0</v>
      </c>
      <c r="L824" s="11">
        <f>_xlfn.XLOOKUP(K824,Percentiles!A:A,Percentiles!C:C,-999,0)</f>
        <v>-999</v>
      </c>
      <c r="M824" s="11">
        <f>_xlfn.XLOOKUP(K824,Percentiles!A:A,Percentiles!D:D,999,0)</f>
        <v>999</v>
      </c>
      <c r="N824" s="11">
        <f t="shared" si="124"/>
        <v>0</v>
      </c>
      <c r="O824" s="11">
        <f t="shared" si="125"/>
        <v>0</v>
      </c>
      <c r="P824" s="11">
        <f t="shared" si="126"/>
        <v>0</v>
      </c>
    </row>
    <row r="825" spans="1:16" x14ac:dyDescent="0.25">
      <c r="A825" s="38"/>
      <c r="B825" s="39"/>
      <c r="C825" s="7">
        <f t="shared" si="120"/>
        <v>0</v>
      </c>
      <c r="D825" s="8">
        <f t="shared" si="129"/>
        <v>0</v>
      </c>
      <c r="E825" s="8">
        <f>IF(A825&gt;Settings!$B$4,Settings!$B$4,A825)</f>
        <v>0</v>
      </c>
      <c r="F825" s="8">
        <f>10^(Settings!$B$1+Settings!$B$2*E825+Settings!$B$3*E825^2)</f>
        <v>0.12732098798529648</v>
      </c>
      <c r="G825" s="9" t="str">
        <f t="shared" si="121"/>
        <v/>
      </c>
      <c r="H825" s="9" t="str">
        <f t="shared" si="127"/>
        <v/>
      </c>
      <c r="I825" s="9" t="str">
        <f t="shared" si="128"/>
        <v/>
      </c>
      <c r="J825" s="10">
        <f t="shared" si="122"/>
        <v>0</v>
      </c>
      <c r="K825" s="58">
        <f t="shared" si="123"/>
        <v>0</v>
      </c>
      <c r="L825" s="11">
        <f>_xlfn.XLOOKUP(K825,Percentiles!A:A,Percentiles!C:C,-999,0)</f>
        <v>-999</v>
      </c>
      <c r="M825" s="11">
        <f>_xlfn.XLOOKUP(K825,Percentiles!A:A,Percentiles!D:D,999,0)</f>
        <v>999</v>
      </c>
      <c r="N825" s="11">
        <f t="shared" si="124"/>
        <v>0</v>
      </c>
      <c r="O825" s="11">
        <f t="shared" si="125"/>
        <v>0</v>
      </c>
      <c r="P825" s="11">
        <f t="shared" si="126"/>
        <v>0</v>
      </c>
    </row>
    <row r="826" spans="1:16" x14ac:dyDescent="0.25">
      <c r="A826" s="38"/>
      <c r="B826" s="39"/>
      <c r="C826" s="7">
        <f t="shared" si="120"/>
        <v>0</v>
      </c>
      <c r="D826" s="8">
        <f t="shared" si="129"/>
        <v>0</v>
      </c>
      <c r="E826" s="8">
        <f>IF(A826&gt;Settings!$B$4,Settings!$B$4,A826)</f>
        <v>0</v>
      </c>
      <c r="F826" s="8">
        <f>10^(Settings!$B$1+Settings!$B$2*E826+Settings!$B$3*E826^2)</f>
        <v>0.12732098798529648</v>
      </c>
      <c r="G826" s="9" t="str">
        <f t="shared" si="121"/>
        <v/>
      </c>
      <c r="H826" s="9" t="str">
        <f t="shared" si="127"/>
        <v/>
      </c>
      <c r="I826" s="9" t="str">
        <f t="shared" si="128"/>
        <v/>
      </c>
      <c r="J826" s="10">
        <f t="shared" si="122"/>
        <v>0</v>
      </c>
      <c r="K826" s="58">
        <f t="shared" si="123"/>
        <v>0</v>
      </c>
      <c r="L826" s="11">
        <f>_xlfn.XLOOKUP(K826,Percentiles!A:A,Percentiles!C:C,-999,0)</f>
        <v>-999</v>
      </c>
      <c r="M826" s="11">
        <f>_xlfn.XLOOKUP(K826,Percentiles!A:A,Percentiles!D:D,999,0)</f>
        <v>999</v>
      </c>
      <c r="N826" s="11">
        <f t="shared" si="124"/>
        <v>0</v>
      </c>
      <c r="O826" s="11">
        <f t="shared" si="125"/>
        <v>0</v>
      </c>
      <c r="P826" s="11">
        <f t="shared" si="126"/>
        <v>0</v>
      </c>
    </row>
    <row r="827" spans="1:16" x14ac:dyDescent="0.25">
      <c r="A827" s="38"/>
      <c r="B827" s="39"/>
      <c r="C827" s="7">
        <f t="shared" si="120"/>
        <v>0</v>
      </c>
      <c r="D827" s="8">
        <f t="shared" si="129"/>
        <v>0</v>
      </c>
      <c r="E827" s="8">
        <f>IF(A827&gt;Settings!$B$4,Settings!$B$4,A827)</f>
        <v>0</v>
      </c>
      <c r="F827" s="8">
        <f>10^(Settings!$B$1+Settings!$B$2*E827+Settings!$B$3*E827^2)</f>
        <v>0.12732098798529648</v>
      </c>
      <c r="G827" s="9" t="str">
        <f t="shared" si="121"/>
        <v/>
      </c>
      <c r="H827" s="9" t="str">
        <f t="shared" si="127"/>
        <v/>
      </c>
      <c r="I827" s="9" t="str">
        <f t="shared" si="128"/>
        <v/>
      </c>
      <c r="J827" s="10">
        <f t="shared" si="122"/>
        <v>0</v>
      </c>
      <c r="K827" s="58">
        <f t="shared" si="123"/>
        <v>0</v>
      </c>
      <c r="L827" s="11">
        <f>_xlfn.XLOOKUP(K827,Percentiles!A:A,Percentiles!C:C,-999,0)</f>
        <v>-999</v>
      </c>
      <c r="M827" s="11">
        <f>_xlfn.XLOOKUP(K827,Percentiles!A:A,Percentiles!D:D,999,0)</f>
        <v>999</v>
      </c>
      <c r="N827" s="11">
        <f t="shared" si="124"/>
        <v>0</v>
      </c>
      <c r="O827" s="11">
        <f t="shared" si="125"/>
        <v>0</v>
      </c>
      <c r="P827" s="11">
        <f t="shared" si="126"/>
        <v>0</v>
      </c>
    </row>
    <row r="828" spans="1:16" x14ac:dyDescent="0.25">
      <c r="A828" s="38"/>
      <c r="B828" s="39"/>
      <c r="C828" s="7">
        <f t="shared" si="120"/>
        <v>0</v>
      </c>
      <c r="D828" s="8">
        <f t="shared" si="129"/>
        <v>0</v>
      </c>
      <c r="E828" s="8">
        <f>IF(A828&gt;Settings!$B$4,Settings!$B$4,A828)</f>
        <v>0</v>
      </c>
      <c r="F828" s="8">
        <f>10^(Settings!$B$1+Settings!$B$2*E828+Settings!$B$3*E828^2)</f>
        <v>0.12732098798529648</v>
      </c>
      <c r="G828" s="9" t="str">
        <f t="shared" si="121"/>
        <v/>
      </c>
      <c r="H828" s="9" t="str">
        <f t="shared" si="127"/>
        <v/>
      </c>
      <c r="I828" s="9" t="str">
        <f t="shared" si="128"/>
        <v/>
      </c>
      <c r="J828" s="10">
        <f t="shared" si="122"/>
        <v>0</v>
      </c>
      <c r="K828" s="58">
        <f t="shared" si="123"/>
        <v>0</v>
      </c>
      <c r="L828" s="11">
        <f>_xlfn.XLOOKUP(K828,Percentiles!A:A,Percentiles!C:C,-999,0)</f>
        <v>-999</v>
      </c>
      <c r="M828" s="11">
        <f>_xlfn.XLOOKUP(K828,Percentiles!A:A,Percentiles!D:D,999,0)</f>
        <v>999</v>
      </c>
      <c r="N828" s="11">
        <f t="shared" si="124"/>
        <v>0</v>
      </c>
      <c r="O828" s="11">
        <f t="shared" si="125"/>
        <v>0</v>
      </c>
      <c r="P828" s="11">
        <f t="shared" si="126"/>
        <v>0</v>
      </c>
    </row>
    <row r="829" spans="1:16" x14ac:dyDescent="0.25">
      <c r="A829" s="38"/>
      <c r="B829" s="39"/>
      <c r="C829" s="7">
        <f t="shared" si="120"/>
        <v>0</v>
      </c>
      <c r="D829" s="8">
        <f t="shared" si="129"/>
        <v>0</v>
      </c>
      <c r="E829" s="8">
        <f>IF(A829&gt;Settings!$B$4,Settings!$B$4,A829)</f>
        <v>0</v>
      </c>
      <c r="F829" s="8">
        <f>10^(Settings!$B$1+Settings!$B$2*E829+Settings!$B$3*E829^2)</f>
        <v>0.12732098798529648</v>
      </c>
      <c r="G829" s="9" t="str">
        <f t="shared" si="121"/>
        <v/>
      </c>
      <c r="H829" s="9" t="str">
        <f t="shared" si="127"/>
        <v/>
      </c>
      <c r="I829" s="9" t="str">
        <f t="shared" si="128"/>
        <v/>
      </c>
      <c r="J829" s="10">
        <f t="shared" si="122"/>
        <v>0</v>
      </c>
      <c r="K829" s="58">
        <f t="shared" si="123"/>
        <v>0</v>
      </c>
      <c r="L829" s="11">
        <f>_xlfn.XLOOKUP(K829,Percentiles!A:A,Percentiles!C:C,-999,0)</f>
        <v>-999</v>
      </c>
      <c r="M829" s="11">
        <f>_xlfn.XLOOKUP(K829,Percentiles!A:A,Percentiles!D:D,999,0)</f>
        <v>999</v>
      </c>
      <c r="N829" s="11">
        <f t="shared" si="124"/>
        <v>0</v>
      </c>
      <c r="O829" s="11">
        <f t="shared" si="125"/>
        <v>0</v>
      </c>
      <c r="P829" s="11">
        <f t="shared" si="126"/>
        <v>0</v>
      </c>
    </row>
    <row r="830" spans="1:16" x14ac:dyDescent="0.25">
      <c r="A830" s="38"/>
      <c r="B830" s="39"/>
      <c r="C830" s="7">
        <f t="shared" si="120"/>
        <v>0</v>
      </c>
      <c r="D830" s="8">
        <f t="shared" si="129"/>
        <v>0</v>
      </c>
      <c r="E830" s="8">
        <f>IF(A830&gt;Settings!$B$4,Settings!$B$4,A830)</f>
        <v>0</v>
      </c>
      <c r="F830" s="8">
        <f>10^(Settings!$B$1+Settings!$B$2*E830+Settings!$B$3*E830^2)</f>
        <v>0.12732098798529648</v>
      </c>
      <c r="G830" s="9" t="str">
        <f t="shared" si="121"/>
        <v/>
      </c>
      <c r="H830" s="9" t="str">
        <f t="shared" si="127"/>
        <v/>
      </c>
      <c r="I830" s="9" t="str">
        <f t="shared" si="128"/>
        <v/>
      </c>
      <c r="J830" s="10">
        <f t="shared" si="122"/>
        <v>0</v>
      </c>
      <c r="K830" s="58">
        <f t="shared" si="123"/>
        <v>0</v>
      </c>
      <c r="L830" s="11">
        <f>_xlfn.XLOOKUP(K830,Percentiles!A:A,Percentiles!C:C,-999,0)</f>
        <v>-999</v>
      </c>
      <c r="M830" s="11">
        <f>_xlfn.XLOOKUP(K830,Percentiles!A:A,Percentiles!D:D,999,0)</f>
        <v>999</v>
      </c>
      <c r="N830" s="11">
        <f t="shared" si="124"/>
        <v>0</v>
      </c>
      <c r="O830" s="11">
        <f t="shared" si="125"/>
        <v>0</v>
      </c>
      <c r="P830" s="11">
        <f t="shared" si="126"/>
        <v>0</v>
      </c>
    </row>
    <row r="831" spans="1:16" x14ac:dyDescent="0.25">
      <c r="A831" s="38"/>
      <c r="B831" s="39"/>
      <c r="C831" s="7">
        <f t="shared" si="120"/>
        <v>0</v>
      </c>
      <c r="D831" s="8">
        <f t="shared" si="129"/>
        <v>0</v>
      </c>
      <c r="E831" s="8">
        <f>IF(A831&gt;Settings!$B$4,Settings!$B$4,A831)</f>
        <v>0</v>
      </c>
      <c r="F831" s="8">
        <f>10^(Settings!$B$1+Settings!$B$2*E831+Settings!$B$3*E831^2)</f>
        <v>0.12732098798529648</v>
      </c>
      <c r="G831" s="9" t="str">
        <f t="shared" si="121"/>
        <v/>
      </c>
      <c r="H831" s="9" t="str">
        <f t="shared" si="127"/>
        <v/>
      </c>
      <c r="I831" s="9" t="str">
        <f t="shared" si="128"/>
        <v/>
      </c>
      <c r="J831" s="10">
        <f t="shared" si="122"/>
        <v>0</v>
      </c>
      <c r="K831" s="58">
        <f t="shared" si="123"/>
        <v>0</v>
      </c>
      <c r="L831" s="11">
        <f>_xlfn.XLOOKUP(K831,Percentiles!A:A,Percentiles!C:C,-999,0)</f>
        <v>-999</v>
      </c>
      <c r="M831" s="11">
        <f>_xlfn.XLOOKUP(K831,Percentiles!A:A,Percentiles!D:D,999,0)</f>
        <v>999</v>
      </c>
      <c r="N831" s="11">
        <f t="shared" si="124"/>
        <v>0</v>
      </c>
      <c r="O831" s="11">
        <f t="shared" si="125"/>
        <v>0</v>
      </c>
      <c r="P831" s="11">
        <f t="shared" si="126"/>
        <v>0</v>
      </c>
    </row>
    <row r="832" spans="1:16" x14ac:dyDescent="0.25">
      <c r="A832" s="38"/>
      <c r="B832" s="39"/>
      <c r="C832" s="7">
        <f t="shared" si="120"/>
        <v>0</v>
      </c>
      <c r="D832" s="8">
        <f t="shared" si="129"/>
        <v>0</v>
      </c>
      <c r="E832" s="8">
        <f>IF(A832&gt;Settings!$B$4,Settings!$B$4,A832)</f>
        <v>0</v>
      </c>
      <c r="F832" s="8">
        <f>10^(Settings!$B$1+Settings!$B$2*E832+Settings!$B$3*E832^2)</f>
        <v>0.12732098798529648</v>
      </c>
      <c r="G832" s="9" t="str">
        <f t="shared" si="121"/>
        <v/>
      </c>
      <c r="H832" s="9" t="str">
        <f t="shared" si="127"/>
        <v/>
      </c>
      <c r="I832" s="9" t="str">
        <f t="shared" si="128"/>
        <v/>
      </c>
      <c r="J832" s="10">
        <f t="shared" si="122"/>
        <v>0</v>
      </c>
      <c r="K832" s="58">
        <f t="shared" si="123"/>
        <v>0</v>
      </c>
      <c r="L832" s="11">
        <f>_xlfn.XLOOKUP(K832,Percentiles!A:A,Percentiles!C:C,-999,0)</f>
        <v>-999</v>
      </c>
      <c r="M832" s="11">
        <f>_xlfn.XLOOKUP(K832,Percentiles!A:A,Percentiles!D:D,999,0)</f>
        <v>999</v>
      </c>
      <c r="N832" s="11">
        <f t="shared" si="124"/>
        <v>0</v>
      </c>
      <c r="O832" s="11">
        <f t="shared" si="125"/>
        <v>0</v>
      </c>
      <c r="P832" s="11">
        <f t="shared" si="126"/>
        <v>0</v>
      </c>
    </row>
    <row r="833" spans="1:16" x14ac:dyDescent="0.25">
      <c r="A833" s="38"/>
      <c r="B833" s="39"/>
      <c r="C833" s="7">
        <f t="shared" si="120"/>
        <v>0</v>
      </c>
      <c r="D833" s="8">
        <f t="shared" si="129"/>
        <v>0</v>
      </c>
      <c r="E833" s="8">
        <f>IF(A833&gt;Settings!$B$4,Settings!$B$4,A833)</f>
        <v>0</v>
      </c>
      <c r="F833" s="8">
        <f>10^(Settings!$B$1+Settings!$B$2*E833+Settings!$B$3*E833^2)</f>
        <v>0.12732098798529648</v>
      </c>
      <c r="G833" s="9" t="str">
        <f t="shared" si="121"/>
        <v/>
      </c>
      <c r="H833" s="9" t="str">
        <f t="shared" si="127"/>
        <v/>
      </c>
      <c r="I833" s="9" t="str">
        <f t="shared" si="128"/>
        <v/>
      </c>
      <c r="J833" s="10">
        <f t="shared" si="122"/>
        <v>0</v>
      </c>
      <c r="K833" s="58">
        <f t="shared" si="123"/>
        <v>0</v>
      </c>
      <c r="L833" s="11">
        <f>_xlfn.XLOOKUP(K833,Percentiles!A:A,Percentiles!C:C,-999,0)</f>
        <v>-999</v>
      </c>
      <c r="M833" s="11">
        <f>_xlfn.XLOOKUP(K833,Percentiles!A:A,Percentiles!D:D,999,0)</f>
        <v>999</v>
      </c>
      <c r="N833" s="11">
        <f t="shared" si="124"/>
        <v>0</v>
      </c>
      <c r="O833" s="11">
        <f t="shared" si="125"/>
        <v>0</v>
      </c>
      <c r="P833" s="11">
        <f t="shared" si="126"/>
        <v>0</v>
      </c>
    </row>
    <row r="834" spans="1:16" x14ac:dyDescent="0.25">
      <c r="A834" s="38"/>
      <c r="B834" s="39"/>
      <c r="C834" s="7">
        <f t="shared" ref="C834:C897" si="130">IF(B834&gt;4,1,0)</f>
        <v>0</v>
      </c>
      <c r="D834" s="8">
        <f t="shared" si="129"/>
        <v>0</v>
      </c>
      <c r="E834" s="8">
        <f>IF(A834&gt;Settings!$B$4,Settings!$B$4,A834)</f>
        <v>0</v>
      </c>
      <c r="F834" s="8">
        <f>10^(Settings!$B$1+Settings!$B$2*E834+Settings!$B$3*E834^2)</f>
        <v>0.12732098798529648</v>
      </c>
      <c r="G834" s="9" t="str">
        <f t="shared" ref="G834:G897" si="131">IF(D834=1,B834-F834,"")</f>
        <v/>
      </c>
      <c r="H834" s="9" t="str">
        <f t="shared" si="127"/>
        <v/>
      </c>
      <c r="I834" s="9" t="str">
        <f t="shared" si="128"/>
        <v/>
      </c>
      <c r="J834" s="10">
        <f t="shared" ref="J834:J897" si="132">IF(B834&gt;4,4,B834)</f>
        <v>0</v>
      </c>
      <c r="K834" s="58">
        <f t="shared" ref="K834:K897" si="133">ROUND(A834,1)</f>
        <v>0</v>
      </c>
      <c r="L834" s="11">
        <f>_xlfn.XLOOKUP(K834,Percentiles!A:A,Percentiles!C:C,-999,0)</f>
        <v>-999</v>
      </c>
      <c r="M834" s="11">
        <f>_xlfn.XLOOKUP(K834,Percentiles!A:A,Percentiles!D:D,999,0)</f>
        <v>999</v>
      </c>
      <c r="N834" s="11">
        <f t="shared" ref="N834:N897" si="134">IF(B834&lt;L834,1,0)</f>
        <v>0</v>
      </c>
      <c r="O834" s="11">
        <f t="shared" ref="O834:O897" si="135">IF(B834&gt;M834,1,0)</f>
        <v>0</v>
      </c>
      <c r="P834" s="11">
        <f t="shared" ref="P834:P897" si="136">IF(AND(B834&gt;=L834,B834&lt;=M834,L834&gt;0,M834&lt;900),1,0)</f>
        <v>0</v>
      </c>
    </row>
    <row r="835" spans="1:16" x14ac:dyDescent="0.25">
      <c r="A835" s="38"/>
      <c r="B835" s="39"/>
      <c r="C835" s="7">
        <f t="shared" si="130"/>
        <v>0</v>
      </c>
      <c r="D835" s="8">
        <f t="shared" si="129"/>
        <v>0</v>
      </c>
      <c r="E835" s="8">
        <f>IF(A835&gt;Settings!$B$4,Settings!$B$4,A835)</f>
        <v>0</v>
      </c>
      <c r="F835" s="8">
        <f>10^(Settings!$B$1+Settings!$B$2*E835+Settings!$B$3*E835^2)</f>
        <v>0.12732098798529648</v>
      </c>
      <c r="G835" s="9" t="str">
        <f t="shared" si="131"/>
        <v/>
      </c>
      <c r="H835" s="9" t="str">
        <f t="shared" ref="H835:H898" si="137">IF(D835=1,LOG10(B835/F835),"")</f>
        <v/>
      </c>
      <c r="I835" s="9" t="str">
        <f t="shared" ref="I835:I898" si="138">IF(D835=1,ABS(H835-MEDIAN(H:H)),"")</f>
        <v/>
      </c>
      <c r="J835" s="10">
        <f t="shared" si="132"/>
        <v>0</v>
      </c>
      <c r="K835" s="58">
        <f t="shared" si="133"/>
        <v>0</v>
      </c>
      <c r="L835" s="11">
        <f>_xlfn.XLOOKUP(K835,Percentiles!A:A,Percentiles!C:C,-999,0)</f>
        <v>-999</v>
      </c>
      <c r="M835" s="11">
        <f>_xlfn.XLOOKUP(K835,Percentiles!A:A,Percentiles!D:D,999,0)</f>
        <v>999</v>
      </c>
      <c r="N835" s="11">
        <f t="shared" si="134"/>
        <v>0</v>
      </c>
      <c r="O835" s="11">
        <f t="shared" si="135"/>
        <v>0</v>
      </c>
      <c r="P835" s="11">
        <f t="shared" si="136"/>
        <v>0</v>
      </c>
    </row>
    <row r="836" spans="1:16" x14ac:dyDescent="0.25">
      <c r="A836" s="38"/>
      <c r="B836" s="39"/>
      <c r="C836" s="7">
        <f t="shared" si="130"/>
        <v>0</v>
      </c>
      <c r="D836" s="8">
        <f t="shared" si="129"/>
        <v>0</v>
      </c>
      <c r="E836" s="8">
        <f>IF(A836&gt;Settings!$B$4,Settings!$B$4,A836)</f>
        <v>0</v>
      </c>
      <c r="F836" s="8">
        <f>10^(Settings!$B$1+Settings!$B$2*E836+Settings!$B$3*E836^2)</f>
        <v>0.12732098798529648</v>
      </c>
      <c r="G836" s="9" t="str">
        <f t="shared" si="131"/>
        <v/>
      </c>
      <c r="H836" s="9" t="str">
        <f t="shared" si="137"/>
        <v/>
      </c>
      <c r="I836" s="9" t="str">
        <f t="shared" si="138"/>
        <v/>
      </c>
      <c r="J836" s="10">
        <f t="shared" si="132"/>
        <v>0</v>
      </c>
      <c r="K836" s="58">
        <f t="shared" si="133"/>
        <v>0</v>
      </c>
      <c r="L836" s="11">
        <f>_xlfn.XLOOKUP(K836,Percentiles!A:A,Percentiles!C:C,-999,0)</f>
        <v>-999</v>
      </c>
      <c r="M836" s="11">
        <f>_xlfn.XLOOKUP(K836,Percentiles!A:A,Percentiles!D:D,999,0)</f>
        <v>999</v>
      </c>
      <c r="N836" s="11">
        <f t="shared" si="134"/>
        <v>0</v>
      </c>
      <c r="O836" s="11">
        <f t="shared" si="135"/>
        <v>0</v>
      </c>
      <c r="P836" s="11">
        <f t="shared" si="136"/>
        <v>0</v>
      </c>
    </row>
    <row r="837" spans="1:16" x14ac:dyDescent="0.25">
      <c r="A837" s="38"/>
      <c r="B837" s="39"/>
      <c r="C837" s="7">
        <f t="shared" si="130"/>
        <v>0</v>
      </c>
      <c r="D837" s="8">
        <f t="shared" ref="D837:D900" si="139">IF(A837&gt;45,1,0)*IF(A837&lt;=85,1,0)</f>
        <v>0</v>
      </c>
      <c r="E837" s="8">
        <f>IF(A837&gt;Settings!$B$4,Settings!$B$4,A837)</f>
        <v>0</v>
      </c>
      <c r="F837" s="8">
        <f>10^(Settings!$B$1+Settings!$B$2*E837+Settings!$B$3*E837^2)</f>
        <v>0.12732098798529648</v>
      </c>
      <c r="G837" s="9" t="str">
        <f t="shared" si="131"/>
        <v/>
      </c>
      <c r="H837" s="9" t="str">
        <f t="shared" si="137"/>
        <v/>
      </c>
      <c r="I837" s="9" t="str">
        <f t="shared" si="138"/>
        <v/>
      </c>
      <c r="J837" s="10">
        <f t="shared" si="132"/>
        <v>0</v>
      </c>
      <c r="K837" s="58">
        <f t="shared" si="133"/>
        <v>0</v>
      </c>
      <c r="L837" s="11">
        <f>_xlfn.XLOOKUP(K837,Percentiles!A:A,Percentiles!C:C,-999,0)</f>
        <v>-999</v>
      </c>
      <c r="M837" s="11">
        <f>_xlfn.XLOOKUP(K837,Percentiles!A:A,Percentiles!D:D,999,0)</f>
        <v>999</v>
      </c>
      <c r="N837" s="11">
        <f t="shared" si="134"/>
        <v>0</v>
      </c>
      <c r="O837" s="11">
        <f t="shared" si="135"/>
        <v>0</v>
      </c>
      <c r="P837" s="11">
        <f t="shared" si="136"/>
        <v>0</v>
      </c>
    </row>
    <row r="838" spans="1:16" x14ac:dyDescent="0.25">
      <c r="A838" s="38"/>
      <c r="B838" s="39"/>
      <c r="C838" s="7">
        <f t="shared" si="130"/>
        <v>0</v>
      </c>
      <c r="D838" s="8">
        <f t="shared" si="139"/>
        <v>0</v>
      </c>
      <c r="E838" s="8">
        <f>IF(A838&gt;Settings!$B$4,Settings!$B$4,A838)</f>
        <v>0</v>
      </c>
      <c r="F838" s="8">
        <f>10^(Settings!$B$1+Settings!$B$2*E838+Settings!$B$3*E838^2)</f>
        <v>0.12732098798529648</v>
      </c>
      <c r="G838" s="9" t="str">
        <f t="shared" si="131"/>
        <v/>
      </c>
      <c r="H838" s="9" t="str">
        <f t="shared" si="137"/>
        <v/>
      </c>
      <c r="I838" s="9" t="str">
        <f t="shared" si="138"/>
        <v/>
      </c>
      <c r="J838" s="10">
        <f t="shared" si="132"/>
        <v>0</v>
      </c>
      <c r="K838" s="58">
        <f t="shared" si="133"/>
        <v>0</v>
      </c>
      <c r="L838" s="11">
        <f>_xlfn.XLOOKUP(K838,Percentiles!A:A,Percentiles!C:C,-999,0)</f>
        <v>-999</v>
      </c>
      <c r="M838" s="11">
        <f>_xlfn.XLOOKUP(K838,Percentiles!A:A,Percentiles!D:D,999,0)</f>
        <v>999</v>
      </c>
      <c r="N838" s="11">
        <f t="shared" si="134"/>
        <v>0</v>
      </c>
      <c r="O838" s="11">
        <f t="shared" si="135"/>
        <v>0</v>
      </c>
      <c r="P838" s="11">
        <f t="shared" si="136"/>
        <v>0</v>
      </c>
    </row>
    <row r="839" spans="1:16" x14ac:dyDescent="0.25">
      <c r="A839" s="38"/>
      <c r="B839" s="39"/>
      <c r="C839" s="7">
        <f t="shared" si="130"/>
        <v>0</v>
      </c>
      <c r="D839" s="8">
        <f t="shared" si="139"/>
        <v>0</v>
      </c>
      <c r="E839" s="8">
        <f>IF(A839&gt;Settings!$B$4,Settings!$B$4,A839)</f>
        <v>0</v>
      </c>
      <c r="F839" s="8">
        <f>10^(Settings!$B$1+Settings!$B$2*E839+Settings!$B$3*E839^2)</f>
        <v>0.12732098798529648</v>
      </c>
      <c r="G839" s="9" t="str">
        <f t="shared" si="131"/>
        <v/>
      </c>
      <c r="H839" s="9" t="str">
        <f t="shared" si="137"/>
        <v/>
      </c>
      <c r="I839" s="9" t="str">
        <f t="shared" si="138"/>
        <v/>
      </c>
      <c r="J839" s="10">
        <f t="shared" si="132"/>
        <v>0</v>
      </c>
      <c r="K839" s="58">
        <f t="shared" si="133"/>
        <v>0</v>
      </c>
      <c r="L839" s="11">
        <f>_xlfn.XLOOKUP(K839,Percentiles!A:A,Percentiles!C:C,-999,0)</f>
        <v>-999</v>
      </c>
      <c r="M839" s="11">
        <f>_xlfn.XLOOKUP(K839,Percentiles!A:A,Percentiles!D:D,999,0)</f>
        <v>999</v>
      </c>
      <c r="N839" s="11">
        <f t="shared" si="134"/>
        <v>0</v>
      </c>
      <c r="O839" s="11">
        <f t="shared" si="135"/>
        <v>0</v>
      </c>
      <c r="P839" s="11">
        <f t="shared" si="136"/>
        <v>0</v>
      </c>
    </row>
    <row r="840" spans="1:16" x14ac:dyDescent="0.25">
      <c r="A840" s="38"/>
      <c r="B840" s="38"/>
      <c r="C840" s="7">
        <f t="shared" si="130"/>
        <v>0</v>
      </c>
      <c r="D840" s="8">
        <f t="shared" si="139"/>
        <v>0</v>
      </c>
      <c r="E840" s="8">
        <f>IF(A840&gt;Settings!$B$4,Settings!$B$4,A840)</f>
        <v>0</v>
      </c>
      <c r="F840" s="8">
        <f>10^(Settings!$B$1+Settings!$B$2*E840+Settings!$B$3*E840^2)</f>
        <v>0.12732098798529648</v>
      </c>
      <c r="G840" s="9" t="str">
        <f t="shared" si="131"/>
        <v/>
      </c>
      <c r="H840" s="9" t="str">
        <f t="shared" si="137"/>
        <v/>
      </c>
      <c r="I840" s="9" t="str">
        <f t="shared" si="138"/>
        <v/>
      </c>
      <c r="J840" s="10">
        <f t="shared" si="132"/>
        <v>0</v>
      </c>
      <c r="K840" s="58">
        <f t="shared" si="133"/>
        <v>0</v>
      </c>
      <c r="L840" s="11">
        <f>_xlfn.XLOOKUP(K840,Percentiles!A:A,Percentiles!C:C,-999,0)</f>
        <v>-999</v>
      </c>
      <c r="M840" s="11">
        <f>_xlfn.XLOOKUP(K840,Percentiles!A:A,Percentiles!D:D,999,0)</f>
        <v>999</v>
      </c>
      <c r="N840" s="11">
        <f t="shared" si="134"/>
        <v>0</v>
      </c>
      <c r="O840" s="11">
        <f t="shared" si="135"/>
        <v>0</v>
      </c>
      <c r="P840" s="11">
        <f t="shared" si="136"/>
        <v>0</v>
      </c>
    </row>
    <row r="841" spans="1:16" x14ac:dyDescent="0.25">
      <c r="A841" s="38"/>
      <c r="B841" s="38"/>
      <c r="C841" s="7">
        <f t="shared" si="130"/>
        <v>0</v>
      </c>
      <c r="D841" s="8">
        <f t="shared" si="139"/>
        <v>0</v>
      </c>
      <c r="E841" s="8">
        <f>IF(A841&gt;Settings!$B$4,Settings!$B$4,A841)</f>
        <v>0</v>
      </c>
      <c r="F841" s="8">
        <f>10^(Settings!$B$1+Settings!$B$2*E841+Settings!$B$3*E841^2)</f>
        <v>0.12732098798529648</v>
      </c>
      <c r="G841" s="9" t="str">
        <f t="shared" si="131"/>
        <v/>
      </c>
      <c r="H841" s="9" t="str">
        <f t="shared" si="137"/>
        <v/>
      </c>
      <c r="I841" s="9" t="str">
        <f t="shared" si="138"/>
        <v/>
      </c>
      <c r="J841" s="10">
        <f t="shared" si="132"/>
        <v>0</v>
      </c>
      <c r="K841" s="58">
        <f t="shared" si="133"/>
        <v>0</v>
      </c>
      <c r="L841" s="11">
        <f>_xlfn.XLOOKUP(K841,Percentiles!A:A,Percentiles!C:C,-999,0)</f>
        <v>-999</v>
      </c>
      <c r="M841" s="11">
        <f>_xlfn.XLOOKUP(K841,Percentiles!A:A,Percentiles!D:D,999,0)</f>
        <v>999</v>
      </c>
      <c r="N841" s="11">
        <f t="shared" si="134"/>
        <v>0</v>
      </c>
      <c r="O841" s="11">
        <f t="shared" si="135"/>
        <v>0</v>
      </c>
      <c r="P841" s="11">
        <f t="shared" si="136"/>
        <v>0</v>
      </c>
    </row>
    <row r="842" spans="1:16" x14ac:dyDescent="0.25">
      <c r="A842" s="38"/>
      <c r="B842" s="38"/>
      <c r="C842" s="7">
        <f t="shared" si="130"/>
        <v>0</v>
      </c>
      <c r="D842" s="8">
        <f t="shared" si="139"/>
        <v>0</v>
      </c>
      <c r="E842" s="8">
        <f>IF(A842&gt;Settings!$B$4,Settings!$B$4,A842)</f>
        <v>0</v>
      </c>
      <c r="F842" s="8">
        <f>10^(Settings!$B$1+Settings!$B$2*E842+Settings!$B$3*E842^2)</f>
        <v>0.12732098798529648</v>
      </c>
      <c r="G842" s="9" t="str">
        <f t="shared" si="131"/>
        <v/>
      </c>
      <c r="H842" s="9" t="str">
        <f t="shared" si="137"/>
        <v/>
      </c>
      <c r="I842" s="9" t="str">
        <f t="shared" si="138"/>
        <v/>
      </c>
      <c r="J842" s="10">
        <f t="shared" si="132"/>
        <v>0</v>
      </c>
      <c r="K842" s="58">
        <f t="shared" si="133"/>
        <v>0</v>
      </c>
      <c r="L842" s="11">
        <f>_xlfn.XLOOKUP(K842,Percentiles!A:A,Percentiles!C:C,-999,0)</f>
        <v>-999</v>
      </c>
      <c r="M842" s="11">
        <f>_xlfn.XLOOKUP(K842,Percentiles!A:A,Percentiles!D:D,999,0)</f>
        <v>999</v>
      </c>
      <c r="N842" s="11">
        <f t="shared" si="134"/>
        <v>0</v>
      </c>
      <c r="O842" s="11">
        <f t="shared" si="135"/>
        <v>0</v>
      </c>
      <c r="P842" s="11">
        <f t="shared" si="136"/>
        <v>0</v>
      </c>
    </row>
    <row r="843" spans="1:16" x14ac:dyDescent="0.25">
      <c r="A843" s="38"/>
      <c r="B843" s="38"/>
      <c r="C843" s="7">
        <f t="shared" si="130"/>
        <v>0</v>
      </c>
      <c r="D843" s="8">
        <f t="shared" si="139"/>
        <v>0</v>
      </c>
      <c r="E843" s="8">
        <f>IF(A843&gt;Settings!$B$4,Settings!$B$4,A843)</f>
        <v>0</v>
      </c>
      <c r="F843" s="8">
        <f>10^(Settings!$B$1+Settings!$B$2*E843+Settings!$B$3*E843^2)</f>
        <v>0.12732098798529648</v>
      </c>
      <c r="G843" s="9" t="str">
        <f t="shared" si="131"/>
        <v/>
      </c>
      <c r="H843" s="9" t="str">
        <f t="shared" si="137"/>
        <v/>
      </c>
      <c r="I843" s="9" t="str">
        <f t="shared" si="138"/>
        <v/>
      </c>
      <c r="J843" s="10">
        <f t="shared" si="132"/>
        <v>0</v>
      </c>
      <c r="K843" s="58">
        <f t="shared" si="133"/>
        <v>0</v>
      </c>
      <c r="L843" s="11">
        <f>_xlfn.XLOOKUP(K843,Percentiles!A:A,Percentiles!C:C,-999,0)</f>
        <v>-999</v>
      </c>
      <c r="M843" s="11">
        <f>_xlfn.XLOOKUP(K843,Percentiles!A:A,Percentiles!D:D,999,0)</f>
        <v>999</v>
      </c>
      <c r="N843" s="11">
        <f t="shared" si="134"/>
        <v>0</v>
      </c>
      <c r="O843" s="11">
        <f t="shared" si="135"/>
        <v>0</v>
      </c>
      <c r="P843" s="11">
        <f t="shared" si="136"/>
        <v>0</v>
      </c>
    </row>
    <row r="844" spans="1:16" x14ac:dyDescent="0.25">
      <c r="A844" s="38"/>
      <c r="B844" s="38"/>
      <c r="C844" s="7">
        <f t="shared" si="130"/>
        <v>0</v>
      </c>
      <c r="D844" s="8">
        <f t="shared" si="139"/>
        <v>0</v>
      </c>
      <c r="E844" s="8">
        <f>IF(A844&gt;Settings!$B$4,Settings!$B$4,A844)</f>
        <v>0</v>
      </c>
      <c r="F844" s="8">
        <f>10^(Settings!$B$1+Settings!$B$2*E844+Settings!$B$3*E844^2)</f>
        <v>0.12732098798529648</v>
      </c>
      <c r="G844" s="9" t="str">
        <f t="shared" si="131"/>
        <v/>
      </c>
      <c r="H844" s="9" t="str">
        <f t="shared" si="137"/>
        <v/>
      </c>
      <c r="I844" s="9" t="str">
        <f t="shared" si="138"/>
        <v/>
      </c>
      <c r="J844" s="10">
        <f t="shared" si="132"/>
        <v>0</v>
      </c>
      <c r="K844" s="58">
        <f t="shared" si="133"/>
        <v>0</v>
      </c>
      <c r="L844" s="11">
        <f>_xlfn.XLOOKUP(K844,Percentiles!A:A,Percentiles!C:C,-999,0)</f>
        <v>-999</v>
      </c>
      <c r="M844" s="11">
        <f>_xlfn.XLOOKUP(K844,Percentiles!A:A,Percentiles!D:D,999,0)</f>
        <v>999</v>
      </c>
      <c r="N844" s="11">
        <f t="shared" si="134"/>
        <v>0</v>
      </c>
      <c r="O844" s="11">
        <f t="shared" si="135"/>
        <v>0</v>
      </c>
      <c r="P844" s="11">
        <f t="shared" si="136"/>
        <v>0</v>
      </c>
    </row>
    <row r="845" spans="1:16" x14ac:dyDescent="0.25">
      <c r="A845" s="38"/>
      <c r="B845" s="38"/>
      <c r="C845" s="7">
        <f t="shared" si="130"/>
        <v>0</v>
      </c>
      <c r="D845" s="8">
        <f t="shared" si="139"/>
        <v>0</v>
      </c>
      <c r="E845" s="8">
        <f>IF(A845&gt;Settings!$B$4,Settings!$B$4,A845)</f>
        <v>0</v>
      </c>
      <c r="F845" s="8">
        <f>10^(Settings!$B$1+Settings!$B$2*E845+Settings!$B$3*E845^2)</f>
        <v>0.12732098798529648</v>
      </c>
      <c r="G845" s="9" t="str">
        <f t="shared" si="131"/>
        <v/>
      </c>
      <c r="H845" s="9" t="str">
        <f t="shared" si="137"/>
        <v/>
      </c>
      <c r="I845" s="9" t="str">
        <f t="shared" si="138"/>
        <v/>
      </c>
      <c r="J845" s="10">
        <f t="shared" si="132"/>
        <v>0</v>
      </c>
      <c r="K845" s="58">
        <f t="shared" si="133"/>
        <v>0</v>
      </c>
      <c r="L845" s="11">
        <f>_xlfn.XLOOKUP(K845,Percentiles!A:A,Percentiles!C:C,-999,0)</f>
        <v>-999</v>
      </c>
      <c r="M845" s="11">
        <f>_xlfn.XLOOKUP(K845,Percentiles!A:A,Percentiles!D:D,999,0)</f>
        <v>999</v>
      </c>
      <c r="N845" s="11">
        <f t="shared" si="134"/>
        <v>0</v>
      </c>
      <c r="O845" s="11">
        <f t="shared" si="135"/>
        <v>0</v>
      </c>
      <c r="P845" s="11">
        <f t="shared" si="136"/>
        <v>0</v>
      </c>
    </row>
    <row r="846" spans="1:16" x14ac:dyDescent="0.25">
      <c r="A846" s="38"/>
      <c r="B846" s="38"/>
      <c r="C846" s="7">
        <f t="shared" si="130"/>
        <v>0</v>
      </c>
      <c r="D846" s="8">
        <f t="shared" si="139"/>
        <v>0</v>
      </c>
      <c r="E846" s="8">
        <f>IF(A846&gt;Settings!$B$4,Settings!$B$4,A846)</f>
        <v>0</v>
      </c>
      <c r="F846" s="8">
        <f>10^(Settings!$B$1+Settings!$B$2*E846+Settings!$B$3*E846^2)</f>
        <v>0.12732098798529648</v>
      </c>
      <c r="G846" s="9" t="str">
        <f t="shared" si="131"/>
        <v/>
      </c>
      <c r="H846" s="9" t="str">
        <f t="shared" si="137"/>
        <v/>
      </c>
      <c r="I846" s="9" t="str">
        <f t="shared" si="138"/>
        <v/>
      </c>
      <c r="J846" s="10">
        <f t="shared" si="132"/>
        <v>0</v>
      </c>
      <c r="K846" s="58">
        <f t="shared" si="133"/>
        <v>0</v>
      </c>
      <c r="L846" s="11">
        <f>_xlfn.XLOOKUP(K846,Percentiles!A:A,Percentiles!C:C,-999,0)</f>
        <v>-999</v>
      </c>
      <c r="M846" s="11">
        <f>_xlfn.XLOOKUP(K846,Percentiles!A:A,Percentiles!D:D,999,0)</f>
        <v>999</v>
      </c>
      <c r="N846" s="11">
        <f t="shared" si="134"/>
        <v>0</v>
      </c>
      <c r="O846" s="11">
        <f t="shared" si="135"/>
        <v>0</v>
      </c>
      <c r="P846" s="11">
        <f t="shared" si="136"/>
        <v>0</v>
      </c>
    </row>
    <row r="847" spans="1:16" x14ac:dyDescent="0.25">
      <c r="A847" s="38"/>
      <c r="B847" s="38"/>
      <c r="C847" s="7">
        <f t="shared" si="130"/>
        <v>0</v>
      </c>
      <c r="D847" s="8">
        <f t="shared" si="139"/>
        <v>0</v>
      </c>
      <c r="E847" s="8">
        <f>IF(A847&gt;Settings!$B$4,Settings!$B$4,A847)</f>
        <v>0</v>
      </c>
      <c r="F847" s="8">
        <f>10^(Settings!$B$1+Settings!$B$2*E847+Settings!$B$3*E847^2)</f>
        <v>0.12732098798529648</v>
      </c>
      <c r="G847" s="9" t="str">
        <f t="shared" si="131"/>
        <v/>
      </c>
      <c r="H847" s="9" t="str">
        <f t="shared" si="137"/>
        <v/>
      </c>
      <c r="I847" s="9" t="str">
        <f t="shared" si="138"/>
        <v/>
      </c>
      <c r="J847" s="10">
        <f t="shared" si="132"/>
        <v>0</v>
      </c>
      <c r="K847" s="58">
        <f t="shared" si="133"/>
        <v>0</v>
      </c>
      <c r="L847" s="11">
        <f>_xlfn.XLOOKUP(K847,Percentiles!A:A,Percentiles!C:C,-999,0)</f>
        <v>-999</v>
      </c>
      <c r="M847" s="11">
        <f>_xlfn.XLOOKUP(K847,Percentiles!A:A,Percentiles!D:D,999,0)</f>
        <v>999</v>
      </c>
      <c r="N847" s="11">
        <f t="shared" si="134"/>
        <v>0</v>
      </c>
      <c r="O847" s="11">
        <f t="shared" si="135"/>
        <v>0</v>
      </c>
      <c r="P847" s="11">
        <f t="shared" si="136"/>
        <v>0</v>
      </c>
    </row>
    <row r="848" spans="1:16" x14ac:dyDescent="0.25">
      <c r="A848" s="38"/>
      <c r="B848" s="38"/>
      <c r="C848" s="7">
        <f t="shared" si="130"/>
        <v>0</v>
      </c>
      <c r="D848" s="8">
        <f t="shared" si="139"/>
        <v>0</v>
      </c>
      <c r="E848" s="8">
        <f>IF(A848&gt;Settings!$B$4,Settings!$B$4,A848)</f>
        <v>0</v>
      </c>
      <c r="F848" s="8">
        <f>10^(Settings!$B$1+Settings!$B$2*E848+Settings!$B$3*E848^2)</f>
        <v>0.12732098798529648</v>
      </c>
      <c r="G848" s="9" t="str">
        <f t="shared" si="131"/>
        <v/>
      </c>
      <c r="H848" s="9" t="str">
        <f t="shared" si="137"/>
        <v/>
      </c>
      <c r="I848" s="9" t="str">
        <f t="shared" si="138"/>
        <v/>
      </c>
      <c r="J848" s="10">
        <f t="shared" si="132"/>
        <v>0</v>
      </c>
      <c r="K848" s="58">
        <f t="shared" si="133"/>
        <v>0</v>
      </c>
      <c r="L848" s="11">
        <f>_xlfn.XLOOKUP(K848,Percentiles!A:A,Percentiles!C:C,-999,0)</f>
        <v>-999</v>
      </c>
      <c r="M848" s="11">
        <f>_xlfn.XLOOKUP(K848,Percentiles!A:A,Percentiles!D:D,999,0)</f>
        <v>999</v>
      </c>
      <c r="N848" s="11">
        <f t="shared" si="134"/>
        <v>0</v>
      </c>
      <c r="O848" s="11">
        <f t="shared" si="135"/>
        <v>0</v>
      </c>
      <c r="P848" s="11">
        <f t="shared" si="136"/>
        <v>0</v>
      </c>
    </row>
    <row r="849" spans="1:16" x14ac:dyDescent="0.25">
      <c r="A849" s="38"/>
      <c r="B849" s="38"/>
      <c r="C849" s="7">
        <f t="shared" si="130"/>
        <v>0</v>
      </c>
      <c r="D849" s="8">
        <f t="shared" si="139"/>
        <v>0</v>
      </c>
      <c r="E849" s="8">
        <f>IF(A849&gt;Settings!$B$4,Settings!$B$4,A849)</f>
        <v>0</v>
      </c>
      <c r="F849" s="8">
        <f>10^(Settings!$B$1+Settings!$B$2*E849+Settings!$B$3*E849^2)</f>
        <v>0.12732098798529648</v>
      </c>
      <c r="G849" s="9" t="str">
        <f t="shared" si="131"/>
        <v/>
      </c>
      <c r="H849" s="9" t="str">
        <f t="shared" si="137"/>
        <v/>
      </c>
      <c r="I849" s="9" t="str">
        <f t="shared" si="138"/>
        <v/>
      </c>
      <c r="J849" s="10">
        <f t="shared" si="132"/>
        <v>0</v>
      </c>
      <c r="K849" s="58">
        <f t="shared" si="133"/>
        <v>0</v>
      </c>
      <c r="L849" s="11">
        <f>_xlfn.XLOOKUP(K849,Percentiles!A:A,Percentiles!C:C,-999,0)</f>
        <v>-999</v>
      </c>
      <c r="M849" s="11">
        <f>_xlfn.XLOOKUP(K849,Percentiles!A:A,Percentiles!D:D,999,0)</f>
        <v>999</v>
      </c>
      <c r="N849" s="11">
        <f t="shared" si="134"/>
        <v>0</v>
      </c>
      <c r="O849" s="11">
        <f t="shared" si="135"/>
        <v>0</v>
      </c>
      <c r="P849" s="11">
        <f t="shared" si="136"/>
        <v>0</v>
      </c>
    </row>
    <row r="850" spans="1:16" x14ac:dyDescent="0.25">
      <c r="A850" s="38"/>
      <c r="B850" s="38"/>
      <c r="C850" s="7">
        <f t="shared" si="130"/>
        <v>0</v>
      </c>
      <c r="D850" s="8">
        <f t="shared" si="139"/>
        <v>0</v>
      </c>
      <c r="E850" s="8">
        <f>IF(A850&gt;Settings!$B$4,Settings!$B$4,A850)</f>
        <v>0</v>
      </c>
      <c r="F850" s="8">
        <f>10^(Settings!$B$1+Settings!$B$2*E850+Settings!$B$3*E850^2)</f>
        <v>0.12732098798529648</v>
      </c>
      <c r="G850" s="9" t="str">
        <f t="shared" si="131"/>
        <v/>
      </c>
      <c r="H850" s="9" t="str">
        <f t="shared" si="137"/>
        <v/>
      </c>
      <c r="I850" s="9" t="str">
        <f t="shared" si="138"/>
        <v/>
      </c>
      <c r="J850" s="10">
        <f t="shared" si="132"/>
        <v>0</v>
      </c>
      <c r="K850" s="58">
        <f t="shared" si="133"/>
        <v>0</v>
      </c>
      <c r="L850" s="11">
        <f>_xlfn.XLOOKUP(K850,Percentiles!A:A,Percentiles!C:C,-999,0)</f>
        <v>-999</v>
      </c>
      <c r="M850" s="11">
        <f>_xlfn.XLOOKUP(K850,Percentiles!A:A,Percentiles!D:D,999,0)</f>
        <v>999</v>
      </c>
      <c r="N850" s="11">
        <f t="shared" si="134"/>
        <v>0</v>
      </c>
      <c r="O850" s="11">
        <f t="shared" si="135"/>
        <v>0</v>
      </c>
      <c r="P850" s="11">
        <f t="shared" si="136"/>
        <v>0</v>
      </c>
    </row>
    <row r="851" spans="1:16" x14ac:dyDescent="0.25">
      <c r="A851" s="38"/>
      <c r="B851" s="38"/>
      <c r="C851" s="7">
        <f t="shared" si="130"/>
        <v>0</v>
      </c>
      <c r="D851" s="8">
        <f t="shared" si="139"/>
        <v>0</v>
      </c>
      <c r="E851" s="8">
        <f>IF(A851&gt;Settings!$B$4,Settings!$B$4,A851)</f>
        <v>0</v>
      </c>
      <c r="F851" s="8">
        <f>10^(Settings!$B$1+Settings!$B$2*E851+Settings!$B$3*E851^2)</f>
        <v>0.12732098798529648</v>
      </c>
      <c r="G851" s="9" t="str">
        <f t="shared" si="131"/>
        <v/>
      </c>
      <c r="H851" s="9" t="str">
        <f t="shared" si="137"/>
        <v/>
      </c>
      <c r="I851" s="9" t="str">
        <f t="shared" si="138"/>
        <v/>
      </c>
      <c r="J851" s="10">
        <f t="shared" si="132"/>
        <v>0</v>
      </c>
      <c r="K851" s="58">
        <f t="shared" si="133"/>
        <v>0</v>
      </c>
      <c r="L851" s="11">
        <f>_xlfn.XLOOKUP(K851,Percentiles!A:A,Percentiles!C:C,-999,0)</f>
        <v>-999</v>
      </c>
      <c r="M851" s="11">
        <f>_xlfn.XLOOKUP(K851,Percentiles!A:A,Percentiles!D:D,999,0)</f>
        <v>999</v>
      </c>
      <c r="N851" s="11">
        <f t="shared" si="134"/>
        <v>0</v>
      </c>
      <c r="O851" s="11">
        <f t="shared" si="135"/>
        <v>0</v>
      </c>
      <c r="P851" s="11">
        <f t="shared" si="136"/>
        <v>0</v>
      </c>
    </row>
    <row r="852" spans="1:16" x14ac:dyDescent="0.25">
      <c r="A852" s="38"/>
      <c r="B852" s="38"/>
      <c r="C852" s="7">
        <f t="shared" si="130"/>
        <v>0</v>
      </c>
      <c r="D852" s="8">
        <f t="shared" si="139"/>
        <v>0</v>
      </c>
      <c r="E852" s="8">
        <f>IF(A852&gt;Settings!$B$4,Settings!$B$4,A852)</f>
        <v>0</v>
      </c>
      <c r="F852" s="8">
        <f>10^(Settings!$B$1+Settings!$B$2*E852+Settings!$B$3*E852^2)</f>
        <v>0.12732098798529648</v>
      </c>
      <c r="G852" s="9" t="str">
        <f t="shared" si="131"/>
        <v/>
      </c>
      <c r="H852" s="9" t="str">
        <f t="shared" si="137"/>
        <v/>
      </c>
      <c r="I852" s="9" t="str">
        <f t="shared" si="138"/>
        <v/>
      </c>
      <c r="J852" s="10">
        <f t="shared" si="132"/>
        <v>0</v>
      </c>
      <c r="K852" s="58">
        <f t="shared" si="133"/>
        <v>0</v>
      </c>
      <c r="L852" s="11">
        <f>_xlfn.XLOOKUP(K852,Percentiles!A:A,Percentiles!C:C,-999,0)</f>
        <v>-999</v>
      </c>
      <c r="M852" s="11">
        <f>_xlfn.XLOOKUP(K852,Percentiles!A:A,Percentiles!D:D,999,0)</f>
        <v>999</v>
      </c>
      <c r="N852" s="11">
        <f t="shared" si="134"/>
        <v>0</v>
      </c>
      <c r="O852" s="11">
        <f t="shared" si="135"/>
        <v>0</v>
      </c>
      <c r="P852" s="11">
        <f t="shared" si="136"/>
        <v>0</v>
      </c>
    </row>
    <row r="853" spans="1:16" x14ac:dyDescent="0.25">
      <c r="A853" s="38"/>
      <c r="B853" s="38"/>
      <c r="C853" s="7">
        <f t="shared" si="130"/>
        <v>0</v>
      </c>
      <c r="D853" s="8">
        <f t="shared" si="139"/>
        <v>0</v>
      </c>
      <c r="E853" s="8">
        <f>IF(A853&gt;Settings!$B$4,Settings!$B$4,A853)</f>
        <v>0</v>
      </c>
      <c r="F853" s="8">
        <f>10^(Settings!$B$1+Settings!$B$2*E853+Settings!$B$3*E853^2)</f>
        <v>0.12732098798529648</v>
      </c>
      <c r="G853" s="9" t="str">
        <f t="shared" si="131"/>
        <v/>
      </c>
      <c r="H853" s="9" t="str">
        <f t="shared" si="137"/>
        <v/>
      </c>
      <c r="I853" s="9" t="str">
        <f t="shared" si="138"/>
        <v/>
      </c>
      <c r="J853" s="10">
        <f t="shared" si="132"/>
        <v>0</v>
      </c>
      <c r="K853" s="58">
        <f t="shared" si="133"/>
        <v>0</v>
      </c>
      <c r="L853" s="11">
        <f>_xlfn.XLOOKUP(K853,Percentiles!A:A,Percentiles!C:C,-999,0)</f>
        <v>-999</v>
      </c>
      <c r="M853" s="11">
        <f>_xlfn.XLOOKUP(K853,Percentiles!A:A,Percentiles!D:D,999,0)</f>
        <v>999</v>
      </c>
      <c r="N853" s="11">
        <f t="shared" si="134"/>
        <v>0</v>
      </c>
      <c r="O853" s="11">
        <f t="shared" si="135"/>
        <v>0</v>
      </c>
      <c r="P853" s="11">
        <f t="shared" si="136"/>
        <v>0</v>
      </c>
    </row>
    <row r="854" spans="1:16" x14ac:dyDescent="0.25">
      <c r="A854" s="38"/>
      <c r="B854" s="38"/>
      <c r="C854" s="7">
        <f t="shared" si="130"/>
        <v>0</v>
      </c>
      <c r="D854" s="8">
        <f t="shared" si="139"/>
        <v>0</v>
      </c>
      <c r="E854" s="8">
        <f>IF(A854&gt;Settings!$B$4,Settings!$B$4,A854)</f>
        <v>0</v>
      </c>
      <c r="F854" s="8">
        <f>10^(Settings!$B$1+Settings!$B$2*E854+Settings!$B$3*E854^2)</f>
        <v>0.12732098798529648</v>
      </c>
      <c r="G854" s="9" t="str">
        <f t="shared" si="131"/>
        <v/>
      </c>
      <c r="H854" s="9" t="str">
        <f t="shared" si="137"/>
        <v/>
      </c>
      <c r="I854" s="9" t="str">
        <f t="shared" si="138"/>
        <v/>
      </c>
      <c r="J854" s="10">
        <f t="shared" si="132"/>
        <v>0</v>
      </c>
      <c r="K854" s="58">
        <f t="shared" si="133"/>
        <v>0</v>
      </c>
      <c r="L854" s="11">
        <f>_xlfn.XLOOKUP(K854,Percentiles!A:A,Percentiles!C:C,-999,0)</f>
        <v>-999</v>
      </c>
      <c r="M854" s="11">
        <f>_xlfn.XLOOKUP(K854,Percentiles!A:A,Percentiles!D:D,999,0)</f>
        <v>999</v>
      </c>
      <c r="N854" s="11">
        <f t="shared" si="134"/>
        <v>0</v>
      </c>
      <c r="O854" s="11">
        <f t="shared" si="135"/>
        <v>0</v>
      </c>
      <c r="P854" s="11">
        <f t="shared" si="136"/>
        <v>0</v>
      </c>
    </row>
    <row r="855" spans="1:16" x14ac:dyDescent="0.25">
      <c r="A855" s="38"/>
      <c r="B855" s="38"/>
      <c r="C855" s="7">
        <f t="shared" si="130"/>
        <v>0</v>
      </c>
      <c r="D855" s="8">
        <f t="shared" si="139"/>
        <v>0</v>
      </c>
      <c r="E855" s="8">
        <f>IF(A855&gt;Settings!$B$4,Settings!$B$4,A855)</f>
        <v>0</v>
      </c>
      <c r="F855" s="8">
        <f>10^(Settings!$B$1+Settings!$B$2*E855+Settings!$B$3*E855^2)</f>
        <v>0.12732098798529648</v>
      </c>
      <c r="G855" s="9" t="str">
        <f t="shared" si="131"/>
        <v/>
      </c>
      <c r="H855" s="9" t="str">
        <f t="shared" si="137"/>
        <v/>
      </c>
      <c r="I855" s="9" t="str">
        <f t="shared" si="138"/>
        <v/>
      </c>
      <c r="J855" s="10">
        <f t="shared" si="132"/>
        <v>0</v>
      </c>
      <c r="K855" s="58">
        <f t="shared" si="133"/>
        <v>0</v>
      </c>
      <c r="L855" s="11">
        <f>_xlfn.XLOOKUP(K855,Percentiles!A:A,Percentiles!C:C,-999,0)</f>
        <v>-999</v>
      </c>
      <c r="M855" s="11">
        <f>_xlfn.XLOOKUP(K855,Percentiles!A:A,Percentiles!D:D,999,0)</f>
        <v>999</v>
      </c>
      <c r="N855" s="11">
        <f t="shared" si="134"/>
        <v>0</v>
      </c>
      <c r="O855" s="11">
        <f t="shared" si="135"/>
        <v>0</v>
      </c>
      <c r="P855" s="11">
        <f t="shared" si="136"/>
        <v>0</v>
      </c>
    </row>
    <row r="856" spans="1:16" x14ac:dyDescent="0.25">
      <c r="A856" s="38"/>
      <c r="B856" s="38"/>
      <c r="C856" s="7">
        <f t="shared" si="130"/>
        <v>0</v>
      </c>
      <c r="D856" s="8">
        <f t="shared" si="139"/>
        <v>0</v>
      </c>
      <c r="E856" s="8">
        <f>IF(A856&gt;Settings!$B$4,Settings!$B$4,A856)</f>
        <v>0</v>
      </c>
      <c r="F856" s="8">
        <f>10^(Settings!$B$1+Settings!$B$2*E856+Settings!$B$3*E856^2)</f>
        <v>0.12732098798529648</v>
      </c>
      <c r="G856" s="9" t="str">
        <f t="shared" si="131"/>
        <v/>
      </c>
      <c r="H856" s="9" t="str">
        <f t="shared" si="137"/>
        <v/>
      </c>
      <c r="I856" s="9" t="str">
        <f t="shared" si="138"/>
        <v/>
      </c>
      <c r="J856" s="10">
        <f t="shared" si="132"/>
        <v>0</v>
      </c>
      <c r="K856" s="58">
        <f t="shared" si="133"/>
        <v>0</v>
      </c>
      <c r="L856" s="11">
        <f>_xlfn.XLOOKUP(K856,Percentiles!A:A,Percentiles!C:C,-999,0)</f>
        <v>-999</v>
      </c>
      <c r="M856" s="11">
        <f>_xlfn.XLOOKUP(K856,Percentiles!A:A,Percentiles!D:D,999,0)</f>
        <v>999</v>
      </c>
      <c r="N856" s="11">
        <f t="shared" si="134"/>
        <v>0</v>
      </c>
      <c r="O856" s="11">
        <f t="shared" si="135"/>
        <v>0</v>
      </c>
      <c r="P856" s="11">
        <f t="shared" si="136"/>
        <v>0</v>
      </c>
    </row>
    <row r="857" spans="1:16" x14ac:dyDescent="0.25">
      <c r="A857" s="38"/>
      <c r="B857" s="38"/>
      <c r="C857" s="7">
        <f t="shared" si="130"/>
        <v>0</v>
      </c>
      <c r="D857" s="8">
        <f t="shared" si="139"/>
        <v>0</v>
      </c>
      <c r="E857" s="8">
        <f>IF(A857&gt;Settings!$B$4,Settings!$B$4,A857)</f>
        <v>0</v>
      </c>
      <c r="F857" s="8">
        <f>10^(Settings!$B$1+Settings!$B$2*E857+Settings!$B$3*E857^2)</f>
        <v>0.12732098798529648</v>
      </c>
      <c r="G857" s="9" t="str">
        <f t="shared" si="131"/>
        <v/>
      </c>
      <c r="H857" s="9" t="str">
        <f t="shared" si="137"/>
        <v/>
      </c>
      <c r="I857" s="9" t="str">
        <f t="shared" si="138"/>
        <v/>
      </c>
      <c r="J857" s="10">
        <f t="shared" si="132"/>
        <v>0</v>
      </c>
      <c r="K857" s="58">
        <f t="shared" si="133"/>
        <v>0</v>
      </c>
      <c r="L857" s="11">
        <f>_xlfn.XLOOKUP(K857,Percentiles!A:A,Percentiles!C:C,-999,0)</f>
        <v>-999</v>
      </c>
      <c r="M857" s="11">
        <f>_xlfn.XLOOKUP(K857,Percentiles!A:A,Percentiles!D:D,999,0)</f>
        <v>999</v>
      </c>
      <c r="N857" s="11">
        <f t="shared" si="134"/>
        <v>0</v>
      </c>
      <c r="O857" s="11">
        <f t="shared" si="135"/>
        <v>0</v>
      </c>
      <c r="P857" s="11">
        <f t="shared" si="136"/>
        <v>0</v>
      </c>
    </row>
    <row r="858" spans="1:16" x14ac:dyDescent="0.25">
      <c r="A858" s="38"/>
      <c r="B858" s="38"/>
      <c r="C858" s="7">
        <f t="shared" si="130"/>
        <v>0</v>
      </c>
      <c r="D858" s="8">
        <f t="shared" si="139"/>
        <v>0</v>
      </c>
      <c r="E858" s="8">
        <f>IF(A858&gt;Settings!$B$4,Settings!$B$4,A858)</f>
        <v>0</v>
      </c>
      <c r="F858" s="8">
        <f>10^(Settings!$B$1+Settings!$B$2*E858+Settings!$B$3*E858^2)</f>
        <v>0.12732098798529648</v>
      </c>
      <c r="G858" s="9" t="str">
        <f t="shared" si="131"/>
        <v/>
      </c>
      <c r="H858" s="9" t="str">
        <f t="shared" si="137"/>
        <v/>
      </c>
      <c r="I858" s="9" t="str">
        <f t="shared" si="138"/>
        <v/>
      </c>
      <c r="J858" s="10">
        <f t="shared" si="132"/>
        <v>0</v>
      </c>
      <c r="K858" s="58">
        <f t="shared" si="133"/>
        <v>0</v>
      </c>
      <c r="L858" s="11">
        <f>_xlfn.XLOOKUP(K858,Percentiles!A:A,Percentiles!C:C,-999,0)</f>
        <v>-999</v>
      </c>
      <c r="M858" s="11">
        <f>_xlfn.XLOOKUP(K858,Percentiles!A:A,Percentiles!D:D,999,0)</f>
        <v>999</v>
      </c>
      <c r="N858" s="11">
        <f t="shared" si="134"/>
        <v>0</v>
      </c>
      <c r="O858" s="11">
        <f t="shared" si="135"/>
        <v>0</v>
      </c>
      <c r="P858" s="11">
        <f t="shared" si="136"/>
        <v>0</v>
      </c>
    </row>
    <row r="859" spans="1:16" x14ac:dyDescent="0.25">
      <c r="A859" s="38"/>
      <c r="B859" s="38"/>
      <c r="C859" s="7">
        <f t="shared" si="130"/>
        <v>0</v>
      </c>
      <c r="D859" s="8">
        <f t="shared" si="139"/>
        <v>0</v>
      </c>
      <c r="E859" s="8">
        <f>IF(A859&gt;Settings!$B$4,Settings!$B$4,A859)</f>
        <v>0</v>
      </c>
      <c r="F859" s="8">
        <f>10^(Settings!$B$1+Settings!$B$2*E859+Settings!$B$3*E859^2)</f>
        <v>0.12732098798529648</v>
      </c>
      <c r="G859" s="9" t="str">
        <f t="shared" si="131"/>
        <v/>
      </c>
      <c r="H859" s="9" t="str">
        <f t="shared" si="137"/>
        <v/>
      </c>
      <c r="I859" s="9" t="str">
        <f t="shared" si="138"/>
        <v/>
      </c>
      <c r="J859" s="10">
        <f t="shared" si="132"/>
        <v>0</v>
      </c>
      <c r="K859" s="58">
        <f t="shared" si="133"/>
        <v>0</v>
      </c>
      <c r="L859" s="11">
        <f>_xlfn.XLOOKUP(K859,Percentiles!A:A,Percentiles!C:C,-999,0)</f>
        <v>-999</v>
      </c>
      <c r="M859" s="11">
        <f>_xlfn.XLOOKUP(K859,Percentiles!A:A,Percentiles!D:D,999,0)</f>
        <v>999</v>
      </c>
      <c r="N859" s="11">
        <f t="shared" si="134"/>
        <v>0</v>
      </c>
      <c r="O859" s="11">
        <f t="shared" si="135"/>
        <v>0</v>
      </c>
      <c r="P859" s="11">
        <f t="shared" si="136"/>
        <v>0</v>
      </c>
    </row>
    <row r="860" spans="1:16" x14ac:dyDescent="0.25">
      <c r="A860" s="38"/>
      <c r="B860" s="38"/>
      <c r="C860" s="7">
        <f t="shared" si="130"/>
        <v>0</v>
      </c>
      <c r="D860" s="8">
        <f t="shared" si="139"/>
        <v>0</v>
      </c>
      <c r="E860" s="8">
        <f>IF(A860&gt;Settings!$B$4,Settings!$B$4,A860)</f>
        <v>0</v>
      </c>
      <c r="F860" s="8">
        <f>10^(Settings!$B$1+Settings!$B$2*E860+Settings!$B$3*E860^2)</f>
        <v>0.12732098798529648</v>
      </c>
      <c r="G860" s="9" t="str">
        <f t="shared" si="131"/>
        <v/>
      </c>
      <c r="H860" s="9" t="str">
        <f t="shared" si="137"/>
        <v/>
      </c>
      <c r="I860" s="9" t="str">
        <f t="shared" si="138"/>
        <v/>
      </c>
      <c r="J860" s="10">
        <f t="shared" si="132"/>
        <v>0</v>
      </c>
      <c r="K860" s="58">
        <f t="shared" si="133"/>
        <v>0</v>
      </c>
      <c r="L860" s="11">
        <f>_xlfn.XLOOKUP(K860,Percentiles!A:A,Percentiles!C:C,-999,0)</f>
        <v>-999</v>
      </c>
      <c r="M860" s="11">
        <f>_xlfn.XLOOKUP(K860,Percentiles!A:A,Percentiles!D:D,999,0)</f>
        <v>999</v>
      </c>
      <c r="N860" s="11">
        <f t="shared" si="134"/>
        <v>0</v>
      </c>
      <c r="O860" s="11">
        <f t="shared" si="135"/>
        <v>0</v>
      </c>
      <c r="P860" s="11">
        <f t="shared" si="136"/>
        <v>0</v>
      </c>
    </row>
    <row r="861" spans="1:16" x14ac:dyDescent="0.25">
      <c r="A861" s="38"/>
      <c r="B861" s="38"/>
      <c r="C861" s="7">
        <f t="shared" si="130"/>
        <v>0</v>
      </c>
      <c r="D861" s="8">
        <f t="shared" si="139"/>
        <v>0</v>
      </c>
      <c r="E861" s="8">
        <f>IF(A861&gt;Settings!$B$4,Settings!$B$4,A861)</f>
        <v>0</v>
      </c>
      <c r="F861" s="8">
        <f>10^(Settings!$B$1+Settings!$B$2*E861+Settings!$B$3*E861^2)</f>
        <v>0.12732098798529648</v>
      </c>
      <c r="G861" s="9" t="str">
        <f t="shared" si="131"/>
        <v/>
      </c>
      <c r="H861" s="9" t="str">
        <f t="shared" si="137"/>
        <v/>
      </c>
      <c r="I861" s="9" t="str">
        <f t="shared" si="138"/>
        <v/>
      </c>
      <c r="J861" s="10">
        <f t="shared" si="132"/>
        <v>0</v>
      </c>
      <c r="K861" s="58">
        <f t="shared" si="133"/>
        <v>0</v>
      </c>
      <c r="L861" s="11">
        <f>_xlfn.XLOOKUP(K861,Percentiles!A:A,Percentiles!C:C,-999,0)</f>
        <v>-999</v>
      </c>
      <c r="M861" s="11">
        <f>_xlfn.XLOOKUP(K861,Percentiles!A:A,Percentiles!D:D,999,0)</f>
        <v>999</v>
      </c>
      <c r="N861" s="11">
        <f t="shared" si="134"/>
        <v>0</v>
      </c>
      <c r="O861" s="11">
        <f t="shared" si="135"/>
        <v>0</v>
      </c>
      <c r="P861" s="11">
        <f t="shared" si="136"/>
        <v>0</v>
      </c>
    </row>
    <row r="862" spans="1:16" x14ac:dyDescent="0.25">
      <c r="A862" s="38"/>
      <c r="B862" s="38"/>
      <c r="C862" s="7">
        <f t="shared" si="130"/>
        <v>0</v>
      </c>
      <c r="D862" s="8">
        <f t="shared" si="139"/>
        <v>0</v>
      </c>
      <c r="E862" s="8">
        <f>IF(A862&gt;Settings!$B$4,Settings!$B$4,A862)</f>
        <v>0</v>
      </c>
      <c r="F862" s="8">
        <f>10^(Settings!$B$1+Settings!$B$2*E862+Settings!$B$3*E862^2)</f>
        <v>0.12732098798529648</v>
      </c>
      <c r="G862" s="9" t="str">
        <f t="shared" si="131"/>
        <v/>
      </c>
      <c r="H862" s="9" t="str">
        <f t="shared" si="137"/>
        <v/>
      </c>
      <c r="I862" s="9" t="str">
        <f t="shared" si="138"/>
        <v/>
      </c>
      <c r="J862" s="10">
        <f t="shared" si="132"/>
        <v>0</v>
      </c>
      <c r="K862" s="58">
        <f t="shared" si="133"/>
        <v>0</v>
      </c>
      <c r="L862" s="11">
        <f>_xlfn.XLOOKUP(K862,Percentiles!A:A,Percentiles!C:C,-999,0)</f>
        <v>-999</v>
      </c>
      <c r="M862" s="11">
        <f>_xlfn.XLOOKUP(K862,Percentiles!A:A,Percentiles!D:D,999,0)</f>
        <v>999</v>
      </c>
      <c r="N862" s="11">
        <f t="shared" si="134"/>
        <v>0</v>
      </c>
      <c r="O862" s="11">
        <f t="shared" si="135"/>
        <v>0</v>
      </c>
      <c r="P862" s="11">
        <f t="shared" si="136"/>
        <v>0</v>
      </c>
    </row>
    <row r="863" spans="1:16" x14ac:dyDescent="0.25">
      <c r="A863" s="38"/>
      <c r="B863" s="38"/>
      <c r="C863" s="7">
        <f t="shared" si="130"/>
        <v>0</v>
      </c>
      <c r="D863" s="8">
        <f t="shared" si="139"/>
        <v>0</v>
      </c>
      <c r="E863" s="8">
        <f>IF(A863&gt;Settings!$B$4,Settings!$B$4,A863)</f>
        <v>0</v>
      </c>
      <c r="F863" s="8">
        <f>10^(Settings!$B$1+Settings!$B$2*E863+Settings!$B$3*E863^2)</f>
        <v>0.12732098798529648</v>
      </c>
      <c r="G863" s="9" t="str">
        <f t="shared" si="131"/>
        <v/>
      </c>
      <c r="H863" s="9" t="str">
        <f t="shared" si="137"/>
        <v/>
      </c>
      <c r="I863" s="9" t="str">
        <f t="shared" si="138"/>
        <v/>
      </c>
      <c r="J863" s="10">
        <f t="shared" si="132"/>
        <v>0</v>
      </c>
      <c r="K863" s="58">
        <f t="shared" si="133"/>
        <v>0</v>
      </c>
      <c r="L863" s="11">
        <f>_xlfn.XLOOKUP(K863,Percentiles!A:A,Percentiles!C:C,-999,0)</f>
        <v>-999</v>
      </c>
      <c r="M863" s="11">
        <f>_xlfn.XLOOKUP(K863,Percentiles!A:A,Percentiles!D:D,999,0)</f>
        <v>999</v>
      </c>
      <c r="N863" s="11">
        <f t="shared" si="134"/>
        <v>0</v>
      </c>
      <c r="O863" s="11">
        <f t="shared" si="135"/>
        <v>0</v>
      </c>
      <c r="P863" s="11">
        <f t="shared" si="136"/>
        <v>0</v>
      </c>
    </row>
    <row r="864" spans="1:16" x14ac:dyDescent="0.25">
      <c r="A864" s="38"/>
      <c r="B864" s="38"/>
      <c r="C864" s="7">
        <f t="shared" si="130"/>
        <v>0</v>
      </c>
      <c r="D864" s="8">
        <f t="shared" si="139"/>
        <v>0</v>
      </c>
      <c r="E864" s="8">
        <f>IF(A864&gt;Settings!$B$4,Settings!$B$4,A864)</f>
        <v>0</v>
      </c>
      <c r="F864" s="8">
        <f>10^(Settings!$B$1+Settings!$B$2*E864+Settings!$B$3*E864^2)</f>
        <v>0.12732098798529648</v>
      </c>
      <c r="G864" s="9" t="str">
        <f t="shared" si="131"/>
        <v/>
      </c>
      <c r="H864" s="9" t="str">
        <f t="shared" si="137"/>
        <v/>
      </c>
      <c r="I864" s="9" t="str">
        <f t="shared" si="138"/>
        <v/>
      </c>
      <c r="J864" s="10">
        <f t="shared" si="132"/>
        <v>0</v>
      </c>
      <c r="K864" s="58">
        <f t="shared" si="133"/>
        <v>0</v>
      </c>
      <c r="L864" s="11">
        <f>_xlfn.XLOOKUP(K864,Percentiles!A:A,Percentiles!C:C,-999,0)</f>
        <v>-999</v>
      </c>
      <c r="M864" s="11">
        <f>_xlfn.XLOOKUP(K864,Percentiles!A:A,Percentiles!D:D,999,0)</f>
        <v>999</v>
      </c>
      <c r="N864" s="11">
        <f t="shared" si="134"/>
        <v>0</v>
      </c>
      <c r="O864" s="11">
        <f t="shared" si="135"/>
        <v>0</v>
      </c>
      <c r="P864" s="11">
        <f t="shared" si="136"/>
        <v>0</v>
      </c>
    </row>
    <row r="865" spans="1:16" x14ac:dyDescent="0.25">
      <c r="A865" s="38"/>
      <c r="B865" s="38"/>
      <c r="C865" s="7">
        <f t="shared" si="130"/>
        <v>0</v>
      </c>
      <c r="D865" s="8">
        <f t="shared" si="139"/>
        <v>0</v>
      </c>
      <c r="E865" s="8">
        <f>IF(A865&gt;Settings!$B$4,Settings!$B$4,A865)</f>
        <v>0</v>
      </c>
      <c r="F865" s="8">
        <f>10^(Settings!$B$1+Settings!$B$2*E865+Settings!$B$3*E865^2)</f>
        <v>0.12732098798529648</v>
      </c>
      <c r="G865" s="9" t="str">
        <f t="shared" si="131"/>
        <v/>
      </c>
      <c r="H865" s="9" t="str">
        <f t="shared" si="137"/>
        <v/>
      </c>
      <c r="I865" s="9" t="str">
        <f t="shared" si="138"/>
        <v/>
      </c>
      <c r="J865" s="10">
        <f t="shared" si="132"/>
        <v>0</v>
      </c>
      <c r="K865" s="58">
        <f t="shared" si="133"/>
        <v>0</v>
      </c>
      <c r="L865" s="11">
        <f>_xlfn.XLOOKUP(K865,Percentiles!A:A,Percentiles!C:C,-999,0)</f>
        <v>-999</v>
      </c>
      <c r="M865" s="11">
        <f>_xlfn.XLOOKUP(K865,Percentiles!A:A,Percentiles!D:D,999,0)</f>
        <v>999</v>
      </c>
      <c r="N865" s="11">
        <f t="shared" si="134"/>
        <v>0</v>
      </c>
      <c r="O865" s="11">
        <f t="shared" si="135"/>
        <v>0</v>
      </c>
      <c r="P865" s="11">
        <f t="shared" si="136"/>
        <v>0</v>
      </c>
    </row>
    <row r="866" spans="1:16" x14ac:dyDescent="0.25">
      <c r="A866" s="38"/>
      <c r="B866" s="38"/>
      <c r="C866" s="7">
        <f t="shared" si="130"/>
        <v>0</v>
      </c>
      <c r="D866" s="8">
        <f t="shared" si="139"/>
        <v>0</v>
      </c>
      <c r="E866" s="8">
        <f>IF(A866&gt;Settings!$B$4,Settings!$B$4,A866)</f>
        <v>0</v>
      </c>
      <c r="F866" s="8">
        <f>10^(Settings!$B$1+Settings!$B$2*E866+Settings!$B$3*E866^2)</f>
        <v>0.12732098798529648</v>
      </c>
      <c r="G866" s="9" t="str">
        <f t="shared" si="131"/>
        <v/>
      </c>
      <c r="H866" s="9" t="str">
        <f t="shared" si="137"/>
        <v/>
      </c>
      <c r="I866" s="9" t="str">
        <f t="shared" si="138"/>
        <v/>
      </c>
      <c r="J866" s="10">
        <f t="shared" si="132"/>
        <v>0</v>
      </c>
      <c r="K866" s="58">
        <f t="shared" si="133"/>
        <v>0</v>
      </c>
      <c r="L866" s="11">
        <f>_xlfn.XLOOKUP(K866,Percentiles!A:A,Percentiles!C:C,-999,0)</f>
        <v>-999</v>
      </c>
      <c r="M866" s="11">
        <f>_xlfn.XLOOKUP(K866,Percentiles!A:A,Percentiles!D:D,999,0)</f>
        <v>999</v>
      </c>
      <c r="N866" s="11">
        <f t="shared" si="134"/>
        <v>0</v>
      </c>
      <c r="O866" s="11">
        <f t="shared" si="135"/>
        <v>0</v>
      </c>
      <c r="P866" s="11">
        <f t="shared" si="136"/>
        <v>0</v>
      </c>
    </row>
    <row r="867" spans="1:16" x14ac:dyDescent="0.25">
      <c r="A867" s="38"/>
      <c r="B867" s="38"/>
      <c r="C867" s="7">
        <f t="shared" si="130"/>
        <v>0</v>
      </c>
      <c r="D867" s="8">
        <f t="shared" si="139"/>
        <v>0</v>
      </c>
      <c r="E867" s="8">
        <f>IF(A867&gt;Settings!$B$4,Settings!$B$4,A867)</f>
        <v>0</v>
      </c>
      <c r="F867" s="8">
        <f>10^(Settings!$B$1+Settings!$B$2*E867+Settings!$B$3*E867^2)</f>
        <v>0.12732098798529648</v>
      </c>
      <c r="G867" s="9" t="str">
        <f t="shared" si="131"/>
        <v/>
      </c>
      <c r="H867" s="9" t="str">
        <f t="shared" si="137"/>
        <v/>
      </c>
      <c r="I867" s="9" t="str">
        <f t="shared" si="138"/>
        <v/>
      </c>
      <c r="J867" s="10">
        <f t="shared" si="132"/>
        <v>0</v>
      </c>
      <c r="K867" s="58">
        <f t="shared" si="133"/>
        <v>0</v>
      </c>
      <c r="L867" s="11">
        <f>_xlfn.XLOOKUP(K867,Percentiles!A:A,Percentiles!C:C,-999,0)</f>
        <v>-999</v>
      </c>
      <c r="M867" s="11">
        <f>_xlfn.XLOOKUP(K867,Percentiles!A:A,Percentiles!D:D,999,0)</f>
        <v>999</v>
      </c>
      <c r="N867" s="11">
        <f t="shared" si="134"/>
        <v>0</v>
      </c>
      <c r="O867" s="11">
        <f t="shared" si="135"/>
        <v>0</v>
      </c>
      <c r="P867" s="11">
        <f t="shared" si="136"/>
        <v>0</v>
      </c>
    </row>
    <row r="868" spans="1:16" x14ac:dyDescent="0.25">
      <c r="A868" s="38"/>
      <c r="B868" s="38"/>
      <c r="C868" s="7">
        <f t="shared" si="130"/>
        <v>0</v>
      </c>
      <c r="D868" s="8">
        <f t="shared" si="139"/>
        <v>0</v>
      </c>
      <c r="E868" s="8">
        <f>IF(A868&gt;Settings!$B$4,Settings!$B$4,A868)</f>
        <v>0</v>
      </c>
      <c r="F868" s="8">
        <f>10^(Settings!$B$1+Settings!$B$2*E868+Settings!$B$3*E868^2)</f>
        <v>0.12732098798529648</v>
      </c>
      <c r="G868" s="9" t="str">
        <f t="shared" si="131"/>
        <v/>
      </c>
      <c r="H868" s="9" t="str">
        <f t="shared" si="137"/>
        <v/>
      </c>
      <c r="I868" s="9" t="str">
        <f t="shared" si="138"/>
        <v/>
      </c>
      <c r="J868" s="10">
        <f t="shared" si="132"/>
        <v>0</v>
      </c>
      <c r="K868" s="58">
        <f t="shared" si="133"/>
        <v>0</v>
      </c>
      <c r="L868" s="11">
        <f>_xlfn.XLOOKUP(K868,Percentiles!A:A,Percentiles!C:C,-999,0)</f>
        <v>-999</v>
      </c>
      <c r="M868" s="11">
        <f>_xlfn.XLOOKUP(K868,Percentiles!A:A,Percentiles!D:D,999,0)</f>
        <v>999</v>
      </c>
      <c r="N868" s="11">
        <f t="shared" si="134"/>
        <v>0</v>
      </c>
      <c r="O868" s="11">
        <f t="shared" si="135"/>
        <v>0</v>
      </c>
      <c r="P868" s="11">
        <f t="shared" si="136"/>
        <v>0</v>
      </c>
    </row>
    <row r="869" spans="1:16" x14ac:dyDescent="0.25">
      <c r="A869" s="38"/>
      <c r="B869" s="38"/>
      <c r="C869" s="7">
        <f t="shared" si="130"/>
        <v>0</v>
      </c>
      <c r="D869" s="8">
        <f t="shared" si="139"/>
        <v>0</v>
      </c>
      <c r="E869" s="8">
        <f>IF(A869&gt;Settings!$B$4,Settings!$B$4,A869)</f>
        <v>0</v>
      </c>
      <c r="F869" s="8">
        <f>10^(Settings!$B$1+Settings!$B$2*E869+Settings!$B$3*E869^2)</f>
        <v>0.12732098798529648</v>
      </c>
      <c r="G869" s="9" t="str">
        <f t="shared" si="131"/>
        <v/>
      </c>
      <c r="H869" s="9" t="str">
        <f t="shared" si="137"/>
        <v/>
      </c>
      <c r="I869" s="9" t="str">
        <f t="shared" si="138"/>
        <v/>
      </c>
      <c r="J869" s="10">
        <f t="shared" si="132"/>
        <v>0</v>
      </c>
      <c r="K869" s="58">
        <f t="shared" si="133"/>
        <v>0</v>
      </c>
      <c r="L869" s="11">
        <f>_xlfn.XLOOKUP(K869,Percentiles!A:A,Percentiles!C:C,-999,0)</f>
        <v>-999</v>
      </c>
      <c r="M869" s="11">
        <f>_xlfn.XLOOKUP(K869,Percentiles!A:A,Percentiles!D:D,999,0)</f>
        <v>999</v>
      </c>
      <c r="N869" s="11">
        <f t="shared" si="134"/>
        <v>0</v>
      </c>
      <c r="O869" s="11">
        <f t="shared" si="135"/>
        <v>0</v>
      </c>
      <c r="P869" s="11">
        <f t="shared" si="136"/>
        <v>0</v>
      </c>
    </row>
    <row r="870" spans="1:16" x14ac:dyDescent="0.25">
      <c r="A870" s="38"/>
      <c r="B870" s="38"/>
      <c r="C870" s="7">
        <f t="shared" si="130"/>
        <v>0</v>
      </c>
      <c r="D870" s="8">
        <f t="shared" si="139"/>
        <v>0</v>
      </c>
      <c r="E870" s="8">
        <f>IF(A870&gt;Settings!$B$4,Settings!$B$4,A870)</f>
        <v>0</v>
      </c>
      <c r="F870" s="8">
        <f>10^(Settings!$B$1+Settings!$B$2*E870+Settings!$B$3*E870^2)</f>
        <v>0.12732098798529648</v>
      </c>
      <c r="G870" s="9" t="str">
        <f t="shared" si="131"/>
        <v/>
      </c>
      <c r="H870" s="9" t="str">
        <f t="shared" si="137"/>
        <v/>
      </c>
      <c r="I870" s="9" t="str">
        <f t="shared" si="138"/>
        <v/>
      </c>
      <c r="J870" s="10">
        <f t="shared" si="132"/>
        <v>0</v>
      </c>
      <c r="K870" s="58">
        <f t="shared" si="133"/>
        <v>0</v>
      </c>
      <c r="L870" s="11">
        <f>_xlfn.XLOOKUP(K870,Percentiles!A:A,Percentiles!C:C,-999,0)</f>
        <v>-999</v>
      </c>
      <c r="M870" s="11">
        <f>_xlfn.XLOOKUP(K870,Percentiles!A:A,Percentiles!D:D,999,0)</f>
        <v>999</v>
      </c>
      <c r="N870" s="11">
        <f t="shared" si="134"/>
        <v>0</v>
      </c>
      <c r="O870" s="11">
        <f t="shared" si="135"/>
        <v>0</v>
      </c>
      <c r="P870" s="11">
        <f t="shared" si="136"/>
        <v>0</v>
      </c>
    </row>
    <row r="871" spans="1:16" x14ac:dyDescent="0.25">
      <c r="A871" s="38"/>
      <c r="B871" s="38"/>
      <c r="C871" s="7">
        <f t="shared" si="130"/>
        <v>0</v>
      </c>
      <c r="D871" s="8">
        <f t="shared" si="139"/>
        <v>0</v>
      </c>
      <c r="E871" s="8">
        <f>IF(A871&gt;Settings!$B$4,Settings!$B$4,A871)</f>
        <v>0</v>
      </c>
      <c r="F871" s="8">
        <f>10^(Settings!$B$1+Settings!$B$2*E871+Settings!$B$3*E871^2)</f>
        <v>0.12732098798529648</v>
      </c>
      <c r="G871" s="9" t="str">
        <f t="shared" si="131"/>
        <v/>
      </c>
      <c r="H871" s="9" t="str">
        <f t="shared" si="137"/>
        <v/>
      </c>
      <c r="I871" s="9" t="str">
        <f t="shared" si="138"/>
        <v/>
      </c>
      <c r="J871" s="10">
        <f t="shared" si="132"/>
        <v>0</v>
      </c>
      <c r="K871" s="58">
        <f t="shared" si="133"/>
        <v>0</v>
      </c>
      <c r="L871" s="11">
        <f>_xlfn.XLOOKUP(K871,Percentiles!A:A,Percentiles!C:C,-999,0)</f>
        <v>-999</v>
      </c>
      <c r="M871" s="11">
        <f>_xlfn.XLOOKUP(K871,Percentiles!A:A,Percentiles!D:D,999,0)</f>
        <v>999</v>
      </c>
      <c r="N871" s="11">
        <f t="shared" si="134"/>
        <v>0</v>
      </c>
      <c r="O871" s="11">
        <f t="shared" si="135"/>
        <v>0</v>
      </c>
      <c r="P871" s="11">
        <f t="shared" si="136"/>
        <v>0</v>
      </c>
    </row>
    <row r="872" spans="1:16" x14ac:dyDescent="0.25">
      <c r="A872" s="38"/>
      <c r="B872" s="38"/>
      <c r="C872" s="7">
        <f t="shared" si="130"/>
        <v>0</v>
      </c>
      <c r="D872" s="8">
        <f t="shared" si="139"/>
        <v>0</v>
      </c>
      <c r="E872" s="8">
        <f>IF(A872&gt;Settings!$B$4,Settings!$B$4,A872)</f>
        <v>0</v>
      </c>
      <c r="F872" s="8">
        <f>10^(Settings!$B$1+Settings!$B$2*E872+Settings!$B$3*E872^2)</f>
        <v>0.12732098798529648</v>
      </c>
      <c r="G872" s="9" t="str">
        <f t="shared" si="131"/>
        <v/>
      </c>
      <c r="H872" s="9" t="str">
        <f t="shared" si="137"/>
        <v/>
      </c>
      <c r="I872" s="9" t="str">
        <f t="shared" si="138"/>
        <v/>
      </c>
      <c r="J872" s="10">
        <f t="shared" si="132"/>
        <v>0</v>
      </c>
      <c r="K872" s="58">
        <f t="shared" si="133"/>
        <v>0</v>
      </c>
      <c r="L872" s="11">
        <f>_xlfn.XLOOKUP(K872,Percentiles!A:A,Percentiles!C:C,-999,0)</f>
        <v>-999</v>
      </c>
      <c r="M872" s="11">
        <f>_xlfn.XLOOKUP(K872,Percentiles!A:A,Percentiles!D:D,999,0)</f>
        <v>999</v>
      </c>
      <c r="N872" s="11">
        <f t="shared" si="134"/>
        <v>0</v>
      </c>
      <c r="O872" s="11">
        <f t="shared" si="135"/>
        <v>0</v>
      </c>
      <c r="P872" s="11">
        <f t="shared" si="136"/>
        <v>0</v>
      </c>
    </row>
    <row r="873" spans="1:16" x14ac:dyDescent="0.25">
      <c r="A873" s="38"/>
      <c r="B873" s="38"/>
      <c r="C873" s="7">
        <f t="shared" si="130"/>
        <v>0</v>
      </c>
      <c r="D873" s="8">
        <f t="shared" si="139"/>
        <v>0</v>
      </c>
      <c r="E873" s="8">
        <f>IF(A873&gt;Settings!$B$4,Settings!$B$4,A873)</f>
        <v>0</v>
      </c>
      <c r="F873" s="8">
        <f>10^(Settings!$B$1+Settings!$B$2*E873+Settings!$B$3*E873^2)</f>
        <v>0.12732098798529648</v>
      </c>
      <c r="G873" s="9" t="str">
        <f t="shared" si="131"/>
        <v/>
      </c>
      <c r="H873" s="9" t="str">
        <f t="shared" si="137"/>
        <v/>
      </c>
      <c r="I873" s="9" t="str">
        <f t="shared" si="138"/>
        <v/>
      </c>
      <c r="J873" s="10">
        <f t="shared" si="132"/>
        <v>0</v>
      </c>
      <c r="K873" s="58">
        <f t="shared" si="133"/>
        <v>0</v>
      </c>
      <c r="L873" s="11">
        <f>_xlfn.XLOOKUP(K873,Percentiles!A:A,Percentiles!C:C,-999,0)</f>
        <v>-999</v>
      </c>
      <c r="M873" s="11">
        <f>_xlfn.XLOOKUP(K873,Percentiles!A:A,Percentiles!D:D,999,0)</f>
        <v>999</v>
      </c>
      <c r="N873" s="11">
        <f t="shared" si="134"/>
        <v>0</v>
      </c>
      <c r="O873" s="11">
        <f t="shared" si="135"/>
        <v>0</v>
      </c>
      <c r="P873" s="11">
        <f t="shared" si="136"/>
        <v>0</v>
      </c>
    </row>
    <row r="874" spans="1:16" x14ac:dyDescent="0.25">
      <c r="A874" s="38"/>
      <c r="B874" s="38"/>
      <c r="C874" s="7">
        <f t="shared" si="130"/>
        <v>0</v>
      </c>
      <c r="D874" s="8">
        <f t="shared" si="139"/>
        <v>0</v>
      </c>
      <c r="E874" s="8">
        <f>IF(A874&gt;Settings!$B$4,Settings!$B$4,A874)</f>
        <v>0</v>
      </c>
      <c r="F874" s="8">
        <f>10^(Settings!$B$1+Settings!$B$2*E874+Settings!$B$3*E874^2)</f>
        <v>0.12732098798529648</v>
      </c>
      <c r="G874" s="9" t="str">
        <f t="shared" si="131"/>
        <v/>
      </c>
      <c r="H874" s="9" t="str">
        <f t="shared" si="137"/>
        <v/>
      </c>
      <c r="I874" s="9" t="str">
        <f t="shared" si="138"/>
        <v/>
      </c>
      <c r="J874" s="10">
        <f t="shared" si="132"/>
        <v>0</v>
      </c>
      <c r="K874" s="58">
        <f t="shared" si="133"/>
        <v>0</v>
      </c>
      <c r="L874" s="11">
        <f>_xlfn.XLOOKUP(K874,Percentiles!A:A,Percentiles!C:C,-999,0)</f>
        <v>-999</v>
      </c>
      <c r="M874" s="11">
        <f>_xlfn.XLOOKUP(K874,Percentiles!A:A,Percentiles!D:D,999,0)</f>
        <v>999</v>
      </c>
      <c r="N874" s="11">
        <f t="shared" si="134"/>
        <v>0</v>
      </c>
      <c r="O874" s="11">
        <f t="shared" si="135"/>
        <v>0</v>
      </c>
      <c r="P874" s="11">
        <f t="shared" si="136"/>
        <v>0</v>
      </c>
    </row>
    <row r="875" spans="1:16" x14ac:dyDescent="0.25">
      <c r="A875" s="38"/>
      <c r="B875" s="38"/>
      <c r="C875" s="7">
        <f t="shared" si="130"/>
        <v>0</v>
      </c>
      <c r="D875" s="8">
        <f t="shared" si="139"/>
        <v>0</v>
      </c>
      <c r="E875" s="8">
        <f>IF(A875&gt;Settings!$B$4,Settings!$B$4,A875)</f>
        <v>0</v>
      </c>
      <c r="F875" s="8">
        <f>10^(Settings!$B$1+Settings!$B$2*E875+Settings!$B$3*E875^2)</f>
        <v>0.12732098798529648</v>
      </c>
      <c r="G875" s="9" t="str">
        <f t="shared" si="131"/>
        <v/>
      </c>
      <c r="H875" s="9" t="str">
        <f t="shared" si="137"/>
        <v/>
      </c>
      <c r="I875" s="9" t="str">
        <f t="shared" si="138"/>
        <v/>
      </c>
      <c r="J875" s="10">
        <f t="shared" si="132"/>
        <v>0</v>
      </c>
      <c r="K875" s="58">
        <f t="shared" si="133"/>
        <v>0</v>
      </c>
      <c r="L875" s="11">
        <f>_xlfn.XLOOKUP(K875,Percentiles!A:A,Percentiles!C:C,-999,0)</f>
        <v>-999</v>
      </c>
      <c r="M875" s="11">
        <f>_xlfn.XLOOKUP(K875,Percentiles!A:A,Percentiles!D:D,999,0)</f>
        <v>999</v>
      </c>
      <c r="N875" s="11">
        <f t="shared" si="134"/>
        <v>0</v>
      </c>
      <c r="O875" s="11">
        <f t="shared" si="135"/>
        <v>0</v>
      </c>
      <c r="P875" s="11">
        <f t="shared" si="136"/>
        <v>0</v>
      </c>
    </row>
    <row r="876" spans="1:16" x14ac:dyDescent="0.25">
      <c r="A876" s="38"/>
      <c r="B876" s="38"/>
      <c r="C876" s="7">
        <f t="shared" si="130"/>
        <v>0</v>
      </c>
      <c r="D876" s="8">
        <f t="shared" si="139"/>
        <v>0</v>
      </c>
      <c r="E876" s="8">
        <f>IF(A876&gt;Settings!$B$4,Settings!$B$4,A876)</f>
        <v>0</v>
      </c>
      <c r="F876" s="8">
        <f>10^(Settings!$B$1+Settings!$B$2*E876+Settings!$B$3*E876^2)</f>
        <v>0.12732098798529648</v>
      </c>
      <c r="G876" s="9" t="str">
        <f t="shared" si="131"/>
        <v/>
      </c>
      <c r="H876" s="9" t="str">
        <f t="shared" si="137"/>
        <v/>
      </c>
      <c r="I876" s="9" t="str">
        <f t="shared" si="138"/>
        <v/>
      </c>
      <c r="J876" s="10">
        <f t="shared" si="132"/>
        <v>0</v>
      </c>
      <c r="K876" s="58">
        <f t="shared" si="133"/>
        <v>0</v>
      </c>
      <c r="L876" s="11">
        <f>_xlfn.XLOOKUP(K876,Percentiles!A:A,Percentiles!C:C,-999,0)</f>
        <v>-999</v>
      </c>
      <c r="M876" s="11">
        <f>_xlfn.XLOOKUP(K876,Percentiles!A:A,Percentiles!D:D,999,0)</f>
        <v>999</v>
      </c>
      <c r="N876" s="11">
        <f t="shared" si="134"/>
        <v>0</v>
      </c>
      <c r="O876" s="11">
        <f t="shared" si="135"/>
        <v>0</v>
      </c>
      <c r="P876" s="11">
        <f t="shared" si="136"/>
        <v>0</v>
      </c>
    </row>
    <row r="877" spans="1:16" x14ac:dyDescent="0.25">
      <c r="A877" s="38"/>
      <c r="B877" s="38"/>
      <c r="C877" s="7">
        <f t="shared" si="130"/>
        <v>0</v>
      </c>
      <c r="D877" s="8">
        <f t="shared" si="139"/>
        <v>0</v>
      </c>
      <c r="E877" s="8">
        <f>IF(A877&gt;Settings!$B$4,Settings!$B$4,A877)</f>
        <v>0</v>
      </c>
      <c r="F877" s="8">
        <f>10^(Settings!$B$1+Settings!$B$2*E877+Settings!$B$3*E877^2)</f>
        <v>0.12732098798529648</v>
      </c>
      <c r="G877" s="9" t="str">
        <f t="shared" si="131"/>
        <v/>
      </c>
      <c r="H877" s="9" t="str">
        <f t="shared" si="137"/>
        <v/>
      </c>
      <c r="I877" s="9" t="str">
        <f t="shared" si="138"/>
        <v/>
      </c>
      <c r="J877" s="10">
        <f t="shared" si="132"/>
        <v>0</v>
      </c>
      <c r="K877" s="58">
        <f t="shared" si="133"/>
        <v>0</v>
      </c>
      <c r="L877" s="11">
        <f>_xlfn.XLOOKUP(K877,Percentiles!A:A,Percentiles!C:C,-999,0)</f>
        <v>-999</v>
      </c>
      <c r="M877" s="11">
        <f>_xlfn.XLOOKUP(K877,Percentiles!A:A,Percentiles!D:D,999,0)</f>
        <v>999</v>
      </c>
      <c r="N877" s="11">
        <f t="shared" si="134"/>
        <v>0</v>
      </c>
      <c r="O877" s="11">
        <f t="shared" si="135"/>
        <v>0</v>
      </c>
      <c r="P877" s="11">
        <f t="shared" si="136"/>
        <v>0</v>
      </c>
    </row>
    <row r="878" spans="1:16" x14ac:dyDescent="0.25">
      <c r="A878" s="38"/>
      <c r="B878" s="38"/>
      <c r="C878" s="7">
        <f t="shared" si="130"/>
        <v>0</v>
      </c>
      <c r="D878" s="8">
        <f t="shared" si="139"/>
        <v>0</v>
      </c>
      <c r="E878" s="8">
        <f>IF(A878&gt;Settings!$B$4,Settings!$B$4,A878)</f>
        <v>0</v>
      </c>
      <c r="F878" s="8">
        <f>10^(Settings!$B$1+Settings!$B$2*E878+Settings!$B$3*E878^2)</f>
        <v>0.12732098798529648</v>
      </c>
      <c r="G878" s="9" t="str">
        <f t="shared" si="131"/>
        <v/>
      </c>
      <c r="H878" s="9" t="str">
        <f t="shared" si="137"/>
        <v/>
      </c>
      <c r="I878" s="9" t="str">
        <f t="shared" si="138"/>
        <v/>
      </c>
      <c r="J878" s="10">
        <f t="shared" si="132"/>
        <v>0</v>
      </c>
      <c r="K878" s="58">
        <f t="shared" si="133"/>
        <v>0</v>
      </c>
      <c r="L878" s="11">
        <f>_xlfn.XLOOKUP(K878,Percentiles!A:A,Percentiles!C:C,-999,0)</f>
        <v>-999</v>
      </c>
      <c r="M878" s="11">
        <f>_xlfn.XLOOKUP(K878,Percentiles!A:A,Percentiles!D:D,999,0)</f>
        <v>999</v>
      </c>
      <c r="N878" s="11">
        <f t="shared" si="134"/>
        <v>0</v>
      </c>
      <c r="O878" s="11">
        <f t="shared" si="135"/>
        <v>0</v>
      </c>
      <c r="P878" s="11">
        <f t="shared" si="136"/>
        <v>0</v>
      </c>
    </row>
    <row r="879" spans="1:16" x14ac:dyDescent="0.25">
      <c r="A879" s="38"/>
      <c r="B879" s="38"/>
      <c r="C879" s="7">
        <f t="shared" si="130"/>
        <v>0</v>
      </c>
      <c r="D879" s="8">
        <f t="shared" si="139"/>
        <v>0</v>
      </c>
      <c r="E879" s="8">
        <f>IF(A879&gt;Settings!$B$4,Settings!$B$4,A879)</f>
        <v>0</v>
      </c>
      <c r="F879" s="8">
        <f>10^(Settings!$B$1+Settings!$B$2*E879+Settings!$B$3*E879^2)</f>
        <v>0.12732098798529648</v>
      </c>
      <c r="G879" s="9" t="str">
        <f t="shared" si="131"/>
        <v/>
      </c>
      <c r="H879" s="9" t="str">
        <f t="shared" si="137"/>
        <v/>
      </c>
      <c r="I879" s="9" t="str">
        <f t="shared" si="138"/>
        <v/>
      </c>
      <c r="J879" s="10">
        <f t="shared" si="132"/>
        <v>0</v>
      </c>
      <c r="K879" s="58">
        <f t="shared" si="133"/>
        <v>0</v>
      </c>
      <c r="L879" s="11">
        <f>_xlfn.XLOOKUP(K879,Percentiles!A:A,Percentiles!C:C,-999,0)</f>
        <v>-999</v>
      </c>
      <c r="M879" s="11">
        <f>_xlfn.XLOOKUP(K879,Percentiles!A:A,Percentiles!D:D,999,0)</f>
        <v>999</v>
      </c>
      <c r="N879" s="11">
        <f t="shared" si="134"/>
        <v>0</v>
      </c>
      <c r="O879" s="11">
        <f t="shared" si="135"/>
        <v>0</v>
      </c>
      <c r="P879" s="11">
        <f t="shared" si="136"/>
        <v>0</v>
      </c>
    </row>
    <row r="880" spans="1:16" x14ac:dyDescent="0.25">
      <c r="A880" s="38"/>
      <c r="B880" s="38"/>
      <c r="C880" s="7">
        <f t="shared" si="130"/>
        <v>0</v>
      </c>
      <c r="D880" s="8">
        <f t="shared" si="139"/>
        <v>0</v>
      </c>
      <c r="E880" s="8">
        <f>IF(A880&gt;Settings!$B$4,Settings!$B$4,A880)</f>
        <v>0</v>
      </c>
      <c r="F880" s="8">
        <f>10^(Settings!$B$1+Settings!$B$2*E880+Settings!$B$3*E880^2)</f>
        <v>0.12732098798529648</v>
      </c>
      <c r="G880" s="9" t="str">
        <f t="shared" si="131"/>
        <v/>
      </c>
      <c r="H880" s="9" t="str">
        <f t="shared" si="137"/>
        <v/>
      </c>
      <c r="I880" s="9" t="str">
        <f t="shared" si="138"/>
        <v/>
      </c>
      <c r="J880" s="10">
        <f t="shared" si="132"/>
        <v>0</v>
      </c>
      <c r="K880" s="58">
        <f t="shared" si="133"/>
        <v>0</v>
      </c>
      <c r="L880" s="11">
        <f>_xlfn.XLOOKUP(K880,Percentiles!A:A,Percentiles!C:C,-999,0)</f>
        <v>-999</v>
      </c>
      <c r="M880" s="11">
        <f>_xlfn.XLOOKUP(K880,Percentiles!A:A,Percentiles!D:D,999,0)</f>
        <v>999</v>
      </c>
      <c r="N880" s="11">
        <f t="shared" si="134"/>
        <v>0</v>
      </c>
      <c r="O880" s="11">
        <f t="shared" si="135"/>
        <v>0</v>
      </c>
      <c r="P880" s="11">
        <f t="shared" si="136"/>
        <v>0</v>
      </c>
    </row>
    <row r="881" spans="1:16" x14ac:dyDescent="0.25">
      <c r="A881" s="38"/>
      <c r="B881" s="38"/>
      <c r="C881" s="7">
        <f t="shared" si="130"/>
        <v>0</v>
      </c>
      <c r="D881" s="8">
        <f t="shared" si="139"/>
        <v>0</v>
      </c>
      <c r="E881" s="8">
        <f>IF(A881&gt;Settings!$B$4,Settings!$B$4,A881)</f>
        <v>0</v>
      </c>
      <c r="F881" s="8">
        <f>10^(Settings!$B$1+Settings!$B$2*E881+Settings!$B$3*E881^2)</f>
        <v>0.12732098798529648</v>
      </c>
      <c r="G881" s="9" t="str">
        <f t="shared" si="131"/>
        <v/>
      </c>
      <c r="H881" s="9" t="str">
        <f t="shared" si="137"/>
        <v/>
      </c>
      <c r="I881" s="9" t="str">
        <f t="shared" si="138"/>
        <v/>
      </c>
      <c r="J881" s="10">
        <f t="shared" si="132"/>
        <v>0</v>
      </c>
      <c r="K881" s="58">
        <f t="shared" si="133"/>
        <v>0</v>
      </c>
      <c r="L881" s="11">
        <f>_xlfn.XLOOKUP(K881,Percentiles!A:A,Percentiles!C:C,-999,0)</f>
        <v>-999</v>
      </c>
      <c r="M881" s="11">
        <f>_xlfn.XLOOKUP(K881,Percentiles!A:A,Percentiles!D:D,999,0)</f>
        <v>999</v>
      </c>
      <c r="N881" s="11">
        <f t="shared" si="134"/>
        <v>0</v>
      </c>
      <c r="O881" s="11">
        <f t="shared" si="135"/>
        <v>0</v>
      </c>
      <c r="P881" s="11">
        <f t="shared" si="136"/>
        <v>0</v>
      </c>
    </row>
    <row r="882" spans="1:16" x14ac:dyDescent="0.25">
      <c r="A882" s="38"/>
      <c r="B882" s="38"/>
      <c r="C882" s="7">
        <f t="shared" si="130"/>
        <v>0</v>
      </c>
      <c r="D882" s="8">
        <f t="shared" si="139"/>
        <v>0</v>
      </c>
      <c r="E882" s="8">
        <f>IF(A882&gt;Settings!$B$4,Settings!$B$4,A882)</f>
        <v>0</v>
      </c>
      <c r="F882" s="8">
        <f>10^(Settings!$B$1+Settings!$B$2*E882+Settings!$B$3*E882^2)</f>
        <v>0.12732098798529648</v>
      </c>
      <c r="G882" s="9" t="str">
        <f t="shared" si="131"/>
        <v/>
      </c>
      <c r="H882" s="9" t="str">
        <f t="shared" si="137"/>
        <v/>
      </c>
      <c r="I882" s="9" t="str">
        <f t="shared" si="138"/>
        <v/>
      </c>
      <c r="J882" s="10">
        <f t="shared" si="132"/>
        <v>0</v>
      </c>
      <c r="K882" s="58">
        <f t="shared" si="133"/>
        <v>0</v>
      </c>
      <c r="L882" s="11">
        <f>_xlfn.XLOOKUP(K882,Percentiles!A:A,Percentiles!C:C,-999,0)</f>
        <v>-999</v>
      </c>
      <c r="M882" s="11">
        <f>_xlfn.XLOOKUP(K882,Percentiles!A:A,Percentiles!D:D,999,0)</f>
        <v>999</v>
      </c>
      <c r="N882" s="11">
        <f t="shared" si="134"/>
        <v>0</v>
      </c>
      <c r="O882" s="11">
        <f t="shared" si="135"/>
        <v>0</v>
      </c>
      <c r="P882" s="11">
        <f t="shared" si="136"/>
        <v>0</v>
      </c>
    </row>
    <row r="883" spans="1:16" x14ac:dyDescent="0.25">
      <c r="A883" s="38"/>
      <c r="B883" s="38"/>
      <c r="C883" s="7">
        <f t="shared" si="130"/>
        <v>0</v>
      </c>
      <c r="D883" s="8">
        <f t="shared" si="139"/>
        <v>0</v>
      </c>
      <c r="E883" s="8">
        <f>IF(A883&gt;Settings!$B$4,Settings!$B$4,A883)</f>
        <v>0</v>
      </c>
      <c r="F883" s="8">
        <f>10^(Settings!$B$1+Settings!$B$2*E883+Settings!$B$3*E883^2)</f>
        <v>0.12732098798529648</v>
      </c>
      <c r="G883" s="9" t="str">
        <f t="shared" si="131"/>
        <v/>
      </c>
      <c r="H883" s="9" t="str">
        <f t="shared" si="137"/>
        <v/>
      </c>
      <c r="I883" s="9" t="str">
        <f t="shared" si="138"/>
        <v/>
      </c>
      <c r="J883" s="10">
        <f t="shared" si="132"/>
        <v>0</v>
      </c>
      <c r="K883" s="58">
        <f t="shared" si="133"/>
        <v>0</v>
      </c>
      <c r="L883" s="11">
        <f>_xlfn.XLOOKUP(K883,Percentiles!A:A,Percentiles!C:C,-999,0)</f>
        <v>-999</v>
      </c>
      <c r="M883" s="11">
        <f>_xlfn.XLOOKUP(K883,Percentiles!A:A,Percentiles!D:D,999,0)</f>
        <v>999</v>
      </c>
      <c r="N883" s="11">
        <f t="shared" si="134"/>
        <v>0</v>
      </c>
      <c r="O883" s="11">
        <f t="shared" si="135"/>
        <v>0</v>
      </c>
      <c r="P883" s="11">
        <f t="shared" si="136"/>
        <v>0</v>
      </c>
    </row>
    <row r="884" spans="1:16" x14ac:dyDescent="0.25">
      <c r="A884" s="38"/>
      <c r="B884" s="38"/>
      <c r="C884" s="7">
        <f t="shared" si="130"/>
        <v>0</v>
      </c>
      <c r="D884" s="8">
        <f t="shared" si="139"/>
        <v>0</v>
      </c>
      <c r="E884" s="8">
        <f>IF(A884&gt;Settings!$B$4,Settings!$B$4,A884)</f>
        <v>0</v>
      </c>
      <c r="F884" s="8">
        <f>10^(Settings!$B$1+Settings!$B$2*E884+Settings!$B$3*E884^2)</f>
        <v>0.12732098798529648</v>
      </c>
      <c r="G884" s="9" t="str">
        <f t="shared" si="131"/>
        <v/>
      </c>
      <c r="H884" s="9" t="str">
        <f t="shared" si="137"/>
        <v/>
      </c>
      <c r="I884" s="9" t="str">
        <f t="shared" si="138"/>
        <v/>
      </c>
      <c r="J884" s="10">
        <f t="shared" si="132"/>
        <v>0</v>
      </c>
      <c r="K884" s="58">
        <f t="shared" si="133"/>
        <v>0</v>
      </c>
      <c r="L884" s="11">
        <f>_xlfn.XLOOKUP(K884,Percentiles!A:A,Percentiles!C:C,-999,0)</f>
        <v>-999</v>
      </c>
      <c r="M884" s="11">
        <f>_xlfn.XLOOKUP(K884,Percentiles!A:A,Percentiles!D:D,999,0)</f>
        <v>999</v>
      </c>
      <c r="N884" s="11">
        <f t="shared" si="134"/>
        <v>0</v>
      </c>
      <c r="O884" s="11">
        <f t="shared" si="135"/>
        <v>0</v>
      </c>
      <c r="P884" s="11">
        <f t="shared" si="136"/>
        <v>0</v>
      </c>
    </row>
    <row r="885" spans="1:16" x14ac:dyDescent="0.25">
      <c r="A885" s="38"/>
      <c r="B885" s="38"/>
      <c r="C885" s="7">
        <f t="shared" si="130"/>
        <v>0</v>
      </c>
      <c r="D885" s="8">
        <f t="shared" si="139"/>
        <v>0</v>
      </c>
      <c r="E885" s="8">
        <f>IF(A885&gt;Settings!$B$4,Settings!$B$4,A885)</f>
        <v>0</v>
      </c>
      <c r="F885" s="8">
        <f>10^(Settings!$B$1+Settings!$B$2*E885+Settings!$B$3*E885^2)</f>
        <v>0.12732098798529648</v>
      </c>
      <c r="G885" s="9" t="str">
        <f t="shared" si="131"/>
        <v/>
      </c>
      <c r="H885" s="9" t="str">
        <f t="shared" si="137"/>
        <v/>
      </c>
      <c r="I885" s="9" t="str">
        <f t="shared" si="138"/>
        <v/>
      </c>
      <c r="J885" s="10">
        <f t="shared" si="132"/>
        <v>0</v>
      </c>
      <c r="K885" s="58">
        <f t="shared" si="133"/>
        <v>0</v>
      </c>
      <c r="L885" s="11">
        <f>_xlfn.XLOOKUP(K885,Percentiles!A:A,Percentiles!C:C,-999,0)</f>
        <v>-999</v>
      </c>
      <c r="M885" s="11">
        <f>_xlfn.XLOOKUP(K885,Percentiles!A:A,Percentiles!D:D,999,0)</f>
        <v>999</v>
      </c>
      <c r="N885" s="11">
        <f t="shared" si="134"/>
        <v>0</v>
      </c>
      <c r="O885" s="11">
        <f t="shared" si="135"/>
        <v>0</v>
      </c>
      <c r="P885" s="11">
        <f t="shared" si="136"/>
        <v>0</v>
      </c>
    </row>
    <row r="886" spans="1:16" x14ac:dyDescent="0.25">
      <c r="A886" s="38"/>
      <c r="B886" s="38"/>
      <c r="C886" s="7">
        <f t="shared" si="130"/>
        <v>0</v>
      </c>
      <c r="D886" s="8">
        <f t="shared" si="139"/>
        <v>0</v>
      </c>
      <c r="E886" s="8">
        <f>IF(A886&gt;Settings!$B$4,Settings!$B$4,A886)</f>
        <v>0</v>
      </c>
      <c r="F886" s="8">
        <f>10^(Settings!$B$1+Settings!$B$2*E886+Settings!$B$3*E886^2)</f>
        <v>0.12732098798529648</v>
      </c>
      <c r="G886" s="9" t="str">
        <f t="shared" si="131"/>
        <v/>
      </c>
      <c r="H886" s="9" t="str">
        <f t="shared" si="137"/>
        <v/>
      </c>
      <c r="I886" s="9" t="str">
        <f t="shared" si="138"/>
        <v/>
      </c>
      <c r="J886" s="10">
        <f t="shared" si="132"/>
        <v>0</v>
      </c>
      <c r="K886" s="58">
        <f t="shared" si="133"/>
        <v>0</v>
      </c>
      <c r="L886" s="11">
        <f>_xlfn.XLOOKUP(K886,Percentiles!A:A,Percentiles!C:C,-999,0)</f>
        <v>-999</v>
      </c>
      <c r="M886" s="11">
        <f>_xlfn.XLOOKUP(K886,Percentiles!A:A,Percentiles!D:D,999,0)</f>
        <v>999</v>
      </c>
      <c r="N886" s="11">
        <f t="shared" si="134"/>
        <v>0</v>
      </c>
      <c r="O886" s="11">
        <f t="shared" si="135"/>
        <v>0</v>
      </c>
      <c r="P886" s="11">
        <f t="shared" si="136"/>
        <v>0</v>
      </c>
    </row>
    <row r="887" spans="1:16" x14ac:dyDescent="0.25">
      <c r="A887" s="38"/>
      <c r="B887" s="38"/>
      <c r="C887" s="7">
        <f t="shared" si="130"/>
        <v>0</v>
      </c>
      <c r="D887" s="8">
        <f t="shared" si="139"/>
        <v>0</v>
      </c>
      <c r="E887" s="8">
        <f>IF(A887&gt;Settings!$B$4,Settings!$B$4,A887)</f>
        <v>0</v>
      </c>
      <c r="F887" s="8">
        <f>10^(Settings!$B$1+Settings!$B$2*E887+Settings!$B$3*E887^2)</f>
        <v>0.12732098798529648</v>
      </c>
      <c r="G887" s="9" t="str">
        <f t="shared" si="131"/>
        <v/>
      </c>
      <c r="H887" s="9" t="str">
        <f t="shared" si="137"/>
        <v/>
      </c>
      <c r="I887" s="9" t="str">
        <f t="shared" si="138"/>
        <v/>
      </c>
      <c r="J887" s="10">
        <f t="shared" si="132"/>
        <v>0</v>
      </c>
      <c r="K887" s="58">
        <f t="shared" si="133"/>
        <v>0</v>
      </c>
      <c r="L887" s="11">
        <f>_xlfn.XLOOKUP(K887,Percentiles!A:A,Percentiles!C:C,-999,0)</f>
        <v>-999</v>
      </c>
      <c r="M887" s="11">
        <f>_xlfn.XLOOKUP(K887,Percentiles!A:A,Percentiles!D:D,999,0)</f>
        <v>999</v>
      </c>
      <c r="N887" s="11">
        <f t="shared" si="134"/>
        <v>0</v>
      </c>
      <c r="O887" s="11">
        <f t="shared" si="135"/>
        <v>0</v>
      </c>
      <c r="P887" s="11">
        <f t="shared" si="136"/>
        <v>0</v>
      </c>
    </row>
    <row r="888" spans="1:16" x14ac:dyDescent="0.25">
      <c r="A888" s="38"/>
      <c r="B888" s="38"/>
      <c r="C888" s="7">
        <f t="shared" si="130"/>
        <v>0</v>
      </c>
      <c r="D888" s="8">
        <f t="shared" si="139"/>
        <v>0</v>
      </c>
      <c r="E888" s="8">
        <f>IF(A888&gt;Settings!$B$4,Settings!$B$4,A888)</f>
        <v>0</v>
      </c>
      <c r="F888" s="8">
        <f>10^(Settings!$B$1+Settings!$B$2*E888+Settings!$B$3*E888^2)</f>
        <v>0.12732098798529648</v>
      </c>
      <c r="G888" s="9" t="str">
        <f t="shared" si="131"/>
        <v/>
      </c>
      <c r="H888" s="9" t="str">
        <f t="shared" si="137"/>
        <v/>
      </c>
      <c r="I888" s="9" t="str">
        <f t="shared" si="138"/>
        <v/>
      </c>
      <c r="J888" s="10">
        <f t="shared" si="132"/>
        <v>0</v>
      </c>
      <c r="K888" s="58">
        <f t="shared" si="133"/>
        <v>0</v>
      </c>
      <c r="L888" s="11">
        <f>_xlfn.XLOOKUP(K888,Percentiles!A:A,Percentiles!C:C,-999,0)</f>
        <v>-999</v>
      </c>
      <c r="M888" s="11">
        <f>_xlfn.XLOOKUP(K888,Percentiles!A:A,Percentiles!D:D,999,0)</f>
        <v>999</v>
      </c>
      <c r="N888" s="11">
        <f t="shared" si="134"/>
        <v>0</v>
      </c>
      <c r="O888" s="11">
        <f t="shared" si="135"/>
        <v>0</v>
      </c>
      <c r="P888" s="11">
        <f t="shared" si="136"/>
        <v>0</v>
      </c>
    </row>
    <row r="889" spans="1:16" x14ac:dyDescent="0.25">
      <c r="A889" s="38"/>
      <c r="B889" s="38"/>
      <c r="C889" s="7">
        <f t="shared" si="130"/>
        <v>0</v>
      </c>
      <c r="D889" s="8">
        <f t="shared" si="139"/>
        <v>0</v>
      </c>
      <c r="E889" s="8">
        <f>IF(A889&gt;Settings!$B$4,Settings!$B$4,A889)</f>
        <v>0</v>
      </c>
      <c r="F889" s="8">
        <f>10^(Settings!$B$1+Settings!$B$2*E889+Settings!$B$3*E889^2)</f>
        <v>0.12732098798529648</v>
      </c>
      <c r="G889" s="9" t="str">
        <f t="shared" si="131"/>
        <v/>
      </c>
      <c r="H889" s="9" t="str">
        <f t="shared" si="137"/>
        <v/>
      </c>
      <c r="I889" s="9" t="str">
        <f t="shared" si="138"/>
        <v/>
      </c>
      <c r="J889" s="10">
        <f t="shared" si="132"/>
        <v>0</v>
      </c>
      <c r="K889" s="58">
        <f t="shared" si="133"/>
        <v>0</v>
      </c>
      <c r="L889" s="11">
        <f>_xlfn.XLOOKUP(K889,Percentiles!A:A,Percentiles!C:C,-999,0)</f>
        <v>-999</v>
      </c>
      <c r="M889" s="11">
        <f>_xlfn.XLOOKUP(K889,Percentiles!A:A,Percentiles!D:D,999,0)</f>
        <v>999</v>
      </c>
      <c r="N889" s="11">
        <f t="shared" si="134"/>
        <v>0</v>
      </c>
      <c r="O889" s="11">
        <f t="shared" si="135"/>
        <v>0</v>
      </c>
      <c r="P889" s="11">
        <f t="shared" si="136"/>
        <v>0</v>
      </c>
    </row>
    <row r="890" spans="1:16" x14ac:dyDescent="0.25">
      <c r="A890" s="38"/>
      <c r="B890" s="38"/>
      <c r="C890" s="7">
        <f t="shared" si="130"/>
        <v>0</v>
      </c>
      <c r="D890" s="8">
        <f t="shared" si="139"/>
        <v>0</v>
      </c>
      <c r="E890" s="8">
        <f>IF(A890&gt;Settings!$B$4,Settings!$B$4,A890)</f>
        <v>0</v>
      </c>
      <c r="F890" s="8">
        <f>10^(Settings!$B$1+Settings!$B$2*E890+Settings!$B$3*E890^2)</f>
        <v>0.12732098798529648</v>
      </c>
      <c r="G890" s="9" t="str">
        <f t="shared" si="131"/>
        <v/>
      </c>
      <c r="H890" s="9" t="str">
        <f t="shared" si="137"/>
        <v/>
      </c>
      <c r="I890" s="9" t="str">
        <f t="shared" si="138"/>
        <v/>
      </c>
      <c r="J890" s="10">
        <f t="shared" si="132"/>
        <v>0</v>
      </c>
      <c r="K890" s="58">
        <f t="shared" si="133"/>
        <v>0</v>
      </c>
      <c r="L890" s="11">
        <f>_xlfn.XLOOKUP(K890,Percentiles!A:A,Percentiles!C:C,-999,0)</f>
        <v>-999</v>
      </c>
      <c r="M890" s="11">
        <f>_xlfn.XLOOKUP(K890,Percentiles!A:A,Percentiles!D:D,999,0)</f>
        <v>999</v>
      </c>
      <c r="N890" s="11">
        <f t="shared" si="134"/>
        <v>0</v>
      </c>
      <c r="O890" s="11">
        <f t="shared" si="135"/>
        <v>0</v>
      </c>
      <c r="P890" s="11">
        <f t="shared" si="136"/>
        <v>0</v>
      </c>
    </row>
    <row r="891" spans="1:16" x14ac:dyDescent="0.25">
      <c r="A891" s="38"/>
      <c r="B891" s="38"/>
      <c r="C891" s="7">
        <f t="shared" si="130"/>
        <v>0</v>
      </c>
      <c r="D891" s="8">
        <f t="shared" si="139"/>
        <v>0</v>
      </c>
      <c r="E891" s="8">
        <f>IF(A891&gt;Settings!$B$4,Settings!$B$4,A891)</f>
        <v>0</v>
      </c>
      <c r="F891" s="8">
        <f>10^(Settings!$B$1+Settings!$B$2*E891+Settings!$B$3*E891^2)</f>
        <v>0.12732098798529648</v>
      </c>
      <c r="G891" s="9" t="str">
        <f t="shared" si="131"/>
        <v/>
      </c>
      <c r="H891" s="9" t="str">
        <f t="shared" si="137"/>
        <v/>
      </c>
      <c r="I891" s="9" t="str">
        <f t="shared" si="138"/>
        <v/>
      </c>
      <c r="J891" s="10">
        <f t="shared" si="132"/>
        <v>0</v>
      </c>
      <c r="K891" s="58">
        <f t="shared" si="133"/>
        <v>0</v>
      </c>
      <c r="L891" s="11">
        <f>_xlfn.XLOOKUP(K891,Percentiles!A:A,Percentiles!C:C,-999,0)</f>
        <v>-999</v>
      </c>
      <c r="M891" s="11">
        <f>_xlfn.XLOOKUP(K891,Percentiles!A:A,Percentiles!D:D,999,0)</f>
        <v>999</v>
      </c>
      <c r="N891" s="11">
        <f t="shared" si="134"/>
        <v>0</v>
      </c>
      <c r="O891" s="11">
        <f t="shared" si="135"/>
        <v>0</v>
      </c>
      <c r="P891" s="11">
        <f t="shared" si="136"/>
        <v>0</v>
      </c>
    </row>
    <row r="892" spans="1:16" x14ac:dyDescent="0.25">
      <c r="A892" s="38"/>
      <c r="B892" s="38"/>
      <c r="C892" s="7">
        <f t="shared" si="130"/>
        <v>0</v>
      </c>
      <c r="D892" s="8">
        <f t="shared" si="139"/>
        <v>0</v>
      </c>
      <c r="E892" s="8">
        <f>IF(A892&gt;Settings!$B$4,Settings!$B$4,A892)</f>
        <v>0</v>
      </c>
      <c r="F892" s="8">
        <f>10^(Settings!$B$1+Settings!$B$2*E892+Settings!$B$3*E892^2)</f>
        <v>0.12732098798529648</v>
      </c>
      <c r="G892" s="9" t="str">
        <f t="shared" si="131"/>
        <v/>
      </c>
      <c r="H892" s="9" t="str">
        <f t="shared" si="137"/>
        <v/>
      </c>
      <c r="I892" s="9" t="str">
        <f t="shared" si="138"/>
        <v/>
      </c>
      <c r="J892" s="10">
        <f t="shared" si="132"/>
        <v>0</v>
      </c>
      <c r="K892" s="58">
        <f t="shared" si="133"/>
        <v>0</v>
      </c>
      <c r="L892" s="11">
        <f>_xlfn.XLOOKUP(K892,Percentiles!A:A,Percentiles!C:C,-999,0)</f>
        <v>-999</v>
      </c>
      <c r="M892" s="11">
        <f>_xlfn.XLOOKUP(K892,Percentiles!A:A,Percentiles!D:D,999,0)</f>
        <v>999</v>
      </c>
      <c r="N892" s="11">
        <f t="shared" si="134"/>
        <v>0</v>
      </c>
      <c r="O892" s="11">
        <f t="shared" si="135"/>
        <v>0</v>
      </c>
      <c r="P892" s="11">
        <f t="shared" si="136"/>
        <v>0</v>
      </c>
    </row>
    <row r="893" spans="1:16" x14ac:dyDescent="0.25">
      <c r="A893" s="38"/>
      <c r="B893" s="38"/>
      <c r="C893" s="7">
        <f t="shared" si="130"/>
        <v>0</v>
      </c>
      <c r="D893" s="8">
        <f t="shared" si="139"/>
        <v>0</v>
      </c>
      <c r="E893" s="8">
        <f>IF(A893&gt;Settings!$B$4,Settings!$B$4,A893)</f>
        <v>0</v>
      </c>
      <c r="F893" s="8">
        <f>10^(Settings!$B$1+Settings!$B$2*E893+Settings!$B$3*E893^2)</f>
        <v>0.12732098798529648</v>
      </c>
      <c r="G893" s="9" t="str">
        <f t="shared" si="131"/>
        <v/>
      </c>
      <c r="H893" s="9" t="str">
        <f t="shared" si="137"/>
        <v/>
      </c>
      <c r="I893" s="9" t="str">
        <f t="shared" si="138"/>
        <v/>
      </c>
      <c r="J893" s="10">
        <f t="shared" si="132"/>
        <v>0</v>
      </c>
      <c r="K893" s="58">
        <f t="shared" si="133"/>
        <v>0</v>
      </c>
      <c r="L893" s="11">
        <f>_xlfn.XLOOKUP(K893,Percentiles!A:A,Percentiles!C:C,-999,0)</f>
        <v>-999</v>
      </c>
      <c r="M893" s="11">
        <f>_xlfn.XLOOKUP(K893,Percentiles!A:A,Percentiles!D:D,999,0)</f>
        <v>999</v>
      </c>
      <c r="N893" s="11">
        <f t="shared" si="134"/>
        <v>0</v>
      </c>
      <c r="O893" s="11">
        <f t="shared" si="135"/>
        <v>0</v>
      </c>
      <c r="P893" s="11">
        <f t="shared" si="136"/>
        <v>0</v>
      </c>
    </row>
    <row r="894" spans="1:16" x14ac:dyDescent="0.25">
      <c r="A894" s="38"/>
      <c r="B894" s="38"/>
      <c r="C894" s="7">
        <f t="shared" si="130"/>
        <v>0</v>
      </c>
      <c r="D894" s="8">
        <f t="shared" si="139"/>
        <v>0</v>
      </c>
      <c r="E894" s="8">
        <f>IF(A894&gt;Settings!$B$4,Settings!$B$4,A894)</f>
        <v>0</v>
      </c>
      <c r="F894" s="8">
        <f>10^(Settings!$B$1+Settings!$B$2*E894+Settings!$B$3*E894^2)</f>
        <v>0.12732098798529648</v>
      </c>
      <c r="G894" s="9" t="str">
        <f t="shared" si="131"/>
        <v/>
      </c>
      <c r="H894" s="9" t="str">
        <f t="shared" si="137"/>
        <v/>
      </c>
      <c r="I894" s="9" t="str">
        <f t="shared" si="138"/>
        <v/>
      </c>
      <c r="J894" s="10">
        <f t="shared" si="132"/>
        <v>0</v>
      </c>
      <c r="K894" s="58">
        <f t="shared" si="133"/>
        <v>0</v>
      </c>
      <c r="L894" s="11">
        <f>_xlfn.XLOOKUP(K894,Percentiles!A:A,Percentiles!C:C,-999,0)</f>
        <v>-999</v>
      </c>
      <c r="M894" s="11">
        <f>_xlfn.XLOOKUP(K894,Percentiles!A:A,Percentiles!D:D,999,0)</f>
        <v>999</v>
      </c>
      <c r="N894" s="11">
        <f t="shared" si="134"/>
        <v>0</v>
      </c>
      <c r="O894" s="11">
        <f t="shared" si="135"/>
        <v>0</v>
      </c>
      <c r="P894" s="11">
        <f t="shared" si="136"/>
        <v>0</v>
      </c>
    </row>
    <row r="895" spans="1:16" x14ac:dyDescent="0.25">
      <c r="A895" s="38"/>
      <c r="B895" s="38"/>
      <c r="C895" s="7">
        <f t="shared" si="130"/>
        <v>0</v>
      </c>
      <c r="D895" s="8">
        <f t="shared" si="139"/>
        <v>0</v>
      </c>
      <c r="E895" s="8">
        <f>IF(A895&gt;Settings!$B$4,Settings!$B$4,A895)</f>
        <v>0</v>
      </c>
      <c r="F895" s="8">
        <f>10^(Settings!$B$1+Settings!$B$2*E895+Settings!$B$3*E895^2)</f>
        <v>0.12732098798529648</v>
      </c>
      <c r="G895" s="9" t="str">
        <f t="shared" si="131"/>
        <v/>
      </c>
      <c r="H895" s="9" t="str">
        <f t="shared" si="137"/>
        <v/>
      </c>
      <c r="I895" s="9" t="str">
        <f t="shared" si="138"/>
        <v/>
      </c>
      <c r="J895" s="10">
        <f t="shared" si="132"/>
        <v>0</v>
      </c>
      <c r="K895" s="58">
        <f t="shared" si="133"/>
        <v>0</v>
      </c>
      <c r="L895" s="11">
        <f>_xlfn.XLOOKUP(K895,Percentiles!A:A,Percentiles!C:C,-999,0)</f>
        <v>-999</v>
      </c>
      <c r="M895" s="11">
        <f>_xlfn.XLOOKUP(K895,Percentiles!A:A,Percentiles!D:D,999,0)</f>
        <v>999</v>
      </c>
      <c r="N895" s="11">
        <f t="shared" si="134"/>
        <v>0</v>
      </c>
      <c r="O895" s="11">
        <f t="shared" si="135"/>
        <v>0</v>
      </c>
      <c r="P895" s="11">
        <f t="shared" si="136"/>
        <v>0</v>
      </c>
    </row>
    <row r="896" spans="1:16" x14ac:dyDescent="0.25">
      <c r="A896" s="38"/>
      <c r="B896" s="38"/>
      <c r="C896" s="7">
        <f t="shared" si="130"/>
        <v>0</v>
      </c>
      <c r="D896" s="8">
        <f t="shared" si="139"/>
        <v>0</v>
      </c>
      <c r="E896" s="8">
        <f>IF(A896&gt;Settings!$B$4,Settings!$B$4,A896)</f>
        <v>0</v>
      </c>
      <c r="F896" s="8">
        <f>10^(Settings!$B$1+Settings!$B$2*E896+Settings!$B$3*E896^2)</f>
        <v>0.12732098798529648</v>
      </c>
      <c r="G896" s="9" t="str">
        <f t="shared" si="131"/>
        <v/>
      </c>
      <c r="H896" s="9" t="str">
        <f t="shared" si="137"/>
        <v/>
      </c>
      <c r="I896" s="9" t="str">
        <f t="shared" si="138"/>
        <v/>
      </c>
      <c r="J896" s="10">
        <f t="shared" si="132"/>
        <v>0</v>
      </c>
      <c r="K896" s="58">
        <f t="shared" si="133"/>
        <v>0</v>
      </c>
      <c r="L896" s="11">
        <f>_xlfn.XLOOKUP(K896,Percentiles!A:A,Percentiles!C:C,-999,0)</f>
        <v>-999</v>
      </c>
      <c r="M896" s="11">
        <f>_xlfn.XLOOKUP(K896,Percentiles!A:A,Percentiles!D:D,999,0)</f>
        <v>999</v>
      </c>
      <c r="N896" s="11">
        <f t="shared" si="134"/>
        <v>0</v>
      </c>
      <c r="O896" s="11">
        <f t="shared" si="135"/>
        <v>0</v>
      </c>
      <c r="P896" s="11">
        <f t="shared" si="136"/>
        <v>0</v>
      </c>
    </row>
    <row r="897" spans="1:16" x14ac:dyDescent="0.25">
      <c r="A897" s="38"/>
      <c r="B897" s="38"/>
      <c r="C897" s="7">
        <f t="shared" si="130"/>
        <v>0</v>
      </c>
      <c r="D897" s="8">
        <f t="shared" si="139"/>
        <v>0</v>
      </c>
      <c r="E897" s="8">
        <f>IF(A897&gt;Settings!$B$4,Settings!$B$4,A897)</f>
        <v>0</v>
      </c>
      <c r="F897" s="8">
        <f>10^(Settings!$B$1+Settings!$B$2*E897+Settings!$B$3*E897^2)</f>
        <v>0.12732098798529648</v>
      </c>
      <c r="G897" s="9" t="str">
        <f t="shared" si="131"/>
        <v/>
      </c>
      <c r="H897" s="9" t="str">
        <f t="shared" si="137"/>
        <v/>
      </c>
      <c r="I897" s="9" t="str">
        <f t="shared" si="138"/>
        <v/>
      </c>
      <c r="J897" s="10">
        <f t="shared" si="132"/>
        <v>0</v>
      </c>
      <c r="K897" s="58">
        <f t="shared" si="133"/>
        <v>0</v>
      </c>
      <c r="L897" s="11">
        <f>_xlfn.XLOOKUP(K897,Percentiles!A:A,Percentiles!C:C,-999,0)</f>
        <v>-999</v>
      </c>
      <c r="M897" s="11">
        <f>_xlfn.XLOOKUP(K897,Percentiles!A:A,Percentiles!D:D,999,0)</f>
        <v>999</v>
      </c>
      <c r="N897" s="11">
        <f t="shared" si="134"/>
        <v>0</v>
      </c>
      <c r="O897" s="11">
        <f t="shared" si="135"/>
        <v>0</v>
      </c>
      <c r="P897" s="11">
        <f t="shared" si="136"/>
        <v>0</v>
      </c>
    </row>
    <row r="898" spans="1:16" x14ac:dyDescent="0.25">
      <c r="A898" s="38"/>
      <c r="B898" s="38"/>
      <c r="C898" s="7">
        <f t="shared" ref="C898:C961" si="140">IF(B898&gt;4,1,0)</f>
        <v>0</v>
      </c>
      <c r="D898" s="8">
        <f t="shared" si="139"/>
        <v>0</v>
      </c>
      <c r="E898" s="8">
        <f>IF(A898&gt;Settings!$B$4,Settings!$B$4,A898)</f>
        <v>0</v>
      </c>
      <c r="F898" s="8">
        <f>10^(Settings!$B$1+Settings!$B$2*E898+Settings!$B$3*E898^2)</f>
        <v>0.12732098798529648</v>
      </c>
      <c r="G898" s="9" t="str">
        <f t="shared" ref="G898:G961" si="141">IF(D898=1,B898-F898,"")</f>
        <v/>
      </c>
      <c r="H898" s="9" t="str">
        <f t="shared" si="137"/>
        <v/>
      </c>
      <c r="I898" s="9" t="str">
        <f t="shared" si="138"/>
        <v/>
      </c>
      <c r="J898" s="10">
        <f t="shared" ref="J898:J961" si="142">IF(B898&gt;4,4,B898)</f>
        <v>0</v>
      </c>
      <c r="K898" s="58">
        <f t="shared" ref="K898:K962" si="143">ROUND(A898,1)</f>
        <v>0</v>
      </c>
      <c r="L898" s="11">
        <f>_xlfn.XLOOKUP(K898,Percentiles!A:A,Percentiles!C:C,-999,0)</f>
        <v>-999</v>
      </c>
      <c r="M898" s="11">
        <f>_xlfn.XLOOKUP(K898,Percentiles!A:A,Percentiles!D:D,999,0)</f>
        <v>999</v>
      </c>
      <c r="N898" s="11">
        <f t="shared" ref="N898:N961" si="144">IF(B898&lt;L898,1,0)</f>
        <v>0</v>
      </c>
      <c r="O898" s="11">
        <f t="shared" ref="O898:O961" si="145">IF(B898&gt;M898,1,0)</f>
        <v>0</v>
      </c>
      <c r="P898" s="11">
        <f t="shared" ref="P898:P961" si="146">IF(AND(B898&gt;=L898,B898&lt;=M898,L898&gt;0,M898&lt;900),1,0)</f>
        <v>0</v>
      </c>
    </row>
    <row r="899" spans="1:16" x14ac:dyDescent="0.25">
      <c r="A899" s="38"/>
      <c r="B899" s="38"/>
      <c r="C899" s="7">
        <f t="shared" si="140"/>
        <v>0</v>
      </c>
      <c r="D899" s="8">
        <f t="shared" si="139"/>
        <v>0</v>
      </c>
      <c r="E899" s="8">
        <f>IF(A899&gt;Settings!$B$4,Settings!$B$4,A899)</f>
        <v>0</v>
      </c>
      <c r="F899" s="8">
        <f>10^(Settings!$B$1+Settings!$B$2*E899+Settings!$B$3*E899^2)</f>
        <v>0.12732098798529648</v>
      </c>
      <c r="G899" s="9" t="str">
        <f t="shared" si="141"/>
        <v/>
      </c>
      <c r="H899" s="9" t="str">
        <f t="shared" ref="H899:H962" si="147">IF(D899=1,LOG10(B899/F899),"")</f>
        <v/>
      </c>
      <c r="I899" s="9" t="str">
        <f t="shared" ref="I899:I962" si="148">IF(D899=1,ABS(H899-MEDIAN(H:H)),"")</f>
        <v/>
      </c>
      <c r="J899" s="10">
        <f t="shared" si="142"/>
        <v>0</v>
      </c>
      <c r="K899" s="58">
        <f t="shared" si="143"/>
        <v>0</v>
      </c>
      <c r="L899" s="11">
        <f>_xlfn.XLOOKUP(K899,Percentiles!A:A,Percentiles!C:C,-999,0)</f>
        <v>-999</v>
      </c>
      <c r="M899" s="11">
        <f>_xlfn.XLOOKUP(K899,Percentiles!A:A,Percentiles!D:D,999,0)</f>
        <v>999</v>
      </c>
      <c r="N899" s="11">
        <f t="shared" si="144"/>
        <v>0</v>
      </c>
      <c r="O899" s="11">
        <f t="shared" si="145"/>
        <v>0</v>
      </c>
      <c r="P899" s="11">
        <f t="shared" si="146"/>
        <v>0</v>
      </c>
    </row>
    <row r="900" spans="1:16" x14ac:dyDescent="0.25">
      <c r="A900" s="38"/>
      <c r="B900" s="38"/>
      <c r="C900" s="7">
        <f t="shared" si="140"/>
        <v>0</v>
      </c>
      <c r="D900" s="8">
        <f t="shared" si="139"/>
        <v>0</v>
      </c>
      <c r="E900" s="8">
        <f>IF(A900&gt;Settings!$B$4,Settings!$B$4,A900)</f>
        <v>0</v>
      </c>
      <c r="F900" s="8">
        <f>10^(Settings!$B$1+Settings!$B$2*E900+Settings!$B$3*E900^2)</f>
        <v>0.12732098798529648</v>
      </c>
      <c r="G900" s="9" t="str">
        <f t="shared" si="141"/>
        <v/>
      </c>
      <c r="H900" s="9" t="str">
        <f t="shared" si="147"/>
        <v/>
      </c>
      <c r="I900" s="9" t="str">
        <f t="shared" si="148"/>
        <v/>
      </c>
      <c r="J900" s="10">
        <f t="shared" si="142"/>
        <v>0</v>
      </c>
      <c r="K900" s="58">
        <f t="shared" si="143"/>
        <v>0</v>
      </c>
      <c r="L900" s="11">
        <f>_xlfn.XLOOKUP(K900,Percentiles!A:A,Percentiles!C:C,-999,0)</f>
        <v>-999</v>
      </c>
      <c r="M900" s="11">
        <f>_xlfn.XLOOKUP(K900,Percentiles!A:A,Percentiles!D:D,999,0)</f>
        <v>999</v>
      </c>
      <c r="N900" s="11">
        <f t="shared" si="144"/>
        <v>0</v>
      </c>
      <c r="O900" s="11">
        <f t="shared" si="145"/>
        <v>0</v>
      </c>
      <c r="P900" s="11">
        <f t="shared" si="146"/>
        <v>0</v>
      </c>
    </row>
    <row r="901" spans="1:16" x14ac:dyDescent="0.25">
      <c r="A901" s="38"/>
      <c r="B901" s="38"/>
      <c r="C901" s="7">
        <f t="shared" si="140"/>
        <v>0</v>
      </c>
      <c r="D901" s="8">
        <f t="shared" ref="D901:D964" si="149">IF(A901&gt;45,1,0)*IF(A901&lt;=85,1,0)</f>
        <v>0</v>
      </c>
      <c r="E901" s="8">
        <f>IF(A901&gt;Settings!$B$4,Settings!$B$4,A901)</f>
        <v>0</v>
      </c>
      <c r="F901" s="8">
        <f>10^(Settings!$B$1+Settings!$B$2*E901+Settings!$B$3*E901^2)</f>
        <v>0.12732098798529648</v>
      </c>
      <c r="G901" s="9" t="str">
        <f t="shared" si="141"/>
        <v/>
      </c>
      <c r="H901" s="9" t="str">
        <f t="shared" si="147"/>
        <v/>
      </c>
      <c r="I901" s="9" t="str">
        <f t="shared" si="148"/>
        <v/>
      </c>
      <c r="J901" s="10">
        <f t="shared" si="142"/>
        <v>0</v>
      </c>
      <c r="K901" s="58">
        <f t="shared" si="143"/>
        <v>0</v>
      </c>
      <c r="L901" s="11">
        <f>_xlfn.XLOOKUP(K901,Percentiles!A:A,Percentiles!C:C,-999,0)</f>
        <v>-999</v>
      </c>
      <c r="M901" s="11">
        <f>_xlfn.XLOOKUP(K901,Percentiles!A:A,Percentiles!D:D,999,0)</f>
        <v>999</v>
      </c>
      <c r="N901" s="11">
        <f t="shared" si="144"/>
        <v>0</v>
      </c>
      <c r="O901" s="11">
        <f t="shared" si="145"/>
        <v>0</v>
      </c>
      <c r="P901" s="11">
        <f t="shared" si="146"/>
        <v>0</v>
      </c>
    </row>
    <row r="902" spans="1:16" x14ac:dyDescent="0.25">
      <c r="A902" s="38"/>
      <c r="B902" s="38"/>
      <c r="C902" s="7">
        <f t="shared" si="140"/>
        <v>0</v>
      </c>
      <c r="D902" s="8">
        <f t="shared" si="149"/>
        <v>0</v>
      </c>
      <c r="E902" s="8">
        <f>IF(A902&gt;Settings!$B$4,Settings!$B$4,A902)</f>
        <v>0</v>
      </c>
      <c r="F902" s="8">
        <f>10^(Settings!$B$1+Settings!$B$2*E902+Settings!$B$3*E902^2)</f>
        <v>0.12732098798529648</v>
      </c>
      <c r="G902" s="9" t="str">
        <f t="shared" si="141"/>
        <v/>
      </c>
      <c r="H902" s="9" t="str">
        <f t="shared" si="147"/>
        <v/>
      </c>
      <c r="I902" s="9" t="str">
        <f t="shared" si="148"/>
        <v/>
      </c>
      <c r="J902" s="10">
        <f t="shared" si="142"/>
        <v>0</v>
      </c>
      <c r="K902" s="58">
        <f t="shared" si="143"/>
        <v>0</v>
      </c>
      <c r="L902" s="11">
        <f>_xlfn.XLOOKUP(K902,Percentiles!A:A,Percentiles!C:C,-999,0)</f>
        <v>-999</v>
      </c>
      <c r="M902" s="11">
        <f>_xlfn.XLOOKUP(K902,Percentiles!A:A,Percentiles!D:D,999,0)</f>
        <v>999</v>
      </c>
      <c r="N902" s="11">
        <f t="shared" si="144"/>
        <v>0</v>
      </c>
      <c r="O902" s="11">
        <f t="shared" si="145"/>
        <v>0</v>
      </c>
      <c r="P902" s="11">
        <f t="shared" si="146"/>
        <v>0</v>
      </c>
    </row>
    <row r="903" spans="1:16" x14ac:dyDescent="0.25">
      <c r="A903" s="38"/>
      <c r="B903" s="38"/>
      <c r="C903" s="7">
        <f t="shared" si="140"/>
        <v>0</v>
      </c>
      <c r="D903" s="8">
        <f t="shared" si="149"/>
        <v>0</v>
      </c>
      <c r="E903" s="8">
        <f>IF(A903&gt;Settings!$B$4,Settings!$B$4,A903)</f>
        <v>0</v>
      </c>
      <c r="F903" s="8">
        <f>10^(Settings!$B$1+Settings!$B$2*E903+Settings!$B$3*E903^2)</f>
        <v>0.12732098798529648</v>
      </c>
      <c r="G903" s="9" t="str">
        <f t="shared" si="141"/>
        <v/>
      </c>
      <c r="H903" s="9" t="str">
        <f t="shared" si="147"/>
        <v/>
      </c>
      <c r="I903" s="9" t="str">
        <f t="shared" si="148"/>
        <v/>
      </c>
      <c r="J903" s="10">
        <f t="shared" si="142"/>
        <v>0</v>
      </c>
      <c r="K903" s="58">
        <f t="shared" si="143"/>
        <v>0</v>
      </c>
      <c r="L903" s="11">
        <f>_xlfn.XLOOKUP(K903,Percentiles!A:A,Percentiles!C:C,-999,0)</f>
        <v>-999</v>
      </c>
      <c r="M903" s="11">
        <f>_xlfn.XLOOKUP(K903,Percentiles!A:A,Percentiles!D:D,999,0)</f>
        <v>999</v>
      </c>
      <c r="N903" s="11">
        <f t="shared" si="144"/>
        <v>0</v>
      </c>
      <c r="O903" s="11">
        <f t="shared" si="145"/>
        <v>0</v>
      </c>
      <c r="P903" s="11">
        <f t="shared" si="146"/>
        <v>0</v>
      </c>
    </row>
    <row r="904" spans="1:16" x14ac:dyDescent="0.25">
      <c r="A904" s="38"/>
      <c r="B904" s="38"/>
      <c r="C904" s="7">
        <f t="shared" si="140"/>
        <v>0</v>
      </c>
      <c r="D904" s="8">
        <f t="shared" si="149"/>
        <v>0</v>
      </c>
      <c r="E904" s="8">
        <f>IF(A904&gt;Settings!$B$4,Settings!$B$4,A904)</f>
        <v>0</v>
      </c>
      <c r="F904" s="8">
        <f>10^(Settings!$B$1+Settings!$B$2*E904+Settings!$B$3*E904^2)</f>
        <v>0.12732098798529648</v>
      </c>
      <c r="G904" s="9" t="str">
        <f t="shared" si="141"/>
        <v/>
      </c>
      <c r="H904" s="9" t="str">
        <f t="shared" si="147"/>
        <v/>
      </c>
      <c r="I904" s="9" t="str">
        <f t="shared" si="148"/>
        <v/>
      </c>
      <c r="J904" s="10">
        <f t="shared" si="142"/>
        <v>0</v>
      </c>
      <c r="K904" s="58">
        <f t="shared" si="143"/>
        <v>0</v>
      </c>
      <c r="L904" s="11">
        <f>_xlfn.XLOOKUP(K904,Percentiles!A:A,Percentiles!C:C,-999,0)</f>
        <v>-999</v>
      </c>
      <c r="M904" s="11">
        <f>_xlfn.XLOOKUP(K904,Percentiles!A:A,Percentiles!D:D,999,0)</f>
        <v>999</v>
      </c>
      <c r="N904" s="11">
        <f t="shared" si="144"/>
        <v>0</v>
      </c>
      <c r="O904" s="11">
        <f t="shared" si="145"/>
        <v>0</v>
      </c>
      <c r="P904" s="11">
        <f t="shared" si="146"/>
        <v>0</v>
      </c>
    </row>
    <row r="905" spans="1:16" x14ac:dyDescent="0.25">
      <c r="A905" s="38"/>
      <c r="B905" s="38"/>
      <c r="C905" s="7">
        <f t="shared" si="140"/>
        <v>0</v>
      </c>
      <c r="D905" s="8">
        <f t="shared" si="149"/>
        <v>0</v>
      </c>
      <c r="E905" s="8">
        <f>IF(A905&gt;Settings!$B$4,Settings!$B$4,A905)</f>
        <v>0</v>
      </c>
      <c r="F905" s="8">
        <f>10^(Settings!$B$1+Settings!$B$2*E905+Settings!$B$3*E905^2)</f>
        <v>0.12732098798529648</v>
      </c>
      <c r="G905" s="9" t="str">
        <f t="shared" si="141"/>
        <v/>
      </c>
      <c r="H905" s="9" t="str">
        <f t="shared" si="147"/>
        <v/>
      </c>
      <c r="I905" s="9" t="str">
        <f t="shared" si="148"/>
        <v/>
      </c>
      <c r="J905" s="10">
        <f t="shared" si="142"/>
        <v>0</v>
      </c>
      <c r="K905" s="58">
        <f t="shared" si="143"/>
        <v>0</v>
      </c>
      <c r="L905" s="11">
        <f>_xlfn.XLOOKUP(K905,Percentiles!A:A,Percentiles!C:C,-999,0)</f>
        <v>-999</v>
      </c>
      <c r="M905" s="11">
        <f>_xlfn.XLOOKUP(K905,Percentiles!A:A,Percentiles!D:D,999,0)</f>
        <v>999</v>
      </c>
      <c r="N905" s="11">
        <f t="shared" si="144"/>
        <v>0</v>
      </c>
      <c r="O905" s="11">
        <f t="shared" si="145"/>
        <v>0</v>
      </c>
      <c r="P905" s="11">
        <f t="shared" si="146"/>
        <v>0</v>
      </c>
    </row>
    <row r="906" spans="1:16" x14ac:dyDescent="0.25">
      <c r="A906" s="38"/>
      <c r="B906" s="38"/>
      <c r="C906" s="7">
        <f t="shared" si="140"/>
        <v>0</v>
      </c>
      <c r="D906" s="8">
        <f t="shared" si="149"/>
        <v>0</v>
      </c>
      <c r="E906" s="8">
        <f>IF(A906&gt;Settings!$B$4,Settings!$B$4,A906)</f>
        <v>0</v>
      </c>
      <c r="F906" s="8">
        <f>10^(Settings!$B$1+Settings!$B$2*E906+Settings!$B$3*E906^2)</f>
        <v>0.12732098798529648</v>
      </c>
      <c r="G906" s="9" t="str">
        <f t="shared" si="141"/>
        <v/>
      </c>
      <c r="H906" s="9" t="str">
        <f t="shared" si="147"/>
        <v/>
      </c>
      <c r="I906" s="9" t="str">
        <f t="shared" si="148"/>
        <v/>
      </c>
      <c r="J906" s="10">
        <f t="shared" si="142"/>
        <v>0</v>
      </c>
      <c r="K906" s="58">
        <f t="shared" si="143"/>
        <v>0</v>
      </c>
      <c r="L906" s="11">
        <f>_xlfn.XLOOKUP(K906,Percentiles!A:A,Percentiles!C:C,-999,0)</f>
        <v>-999</v>
      </c>
      <c r="M906" s="11">
        <f>_xlfn.XLOOKUP(K906,Percentiles!A:A,Percentiles!D:D,999,0)</f>
        <v>999</v>
      </c>
      <c r="N906" s="11">
        <f t="shared" si="144"/>
        <v>0</v>
      </c>
      <c r="O906" s="11">
        <f t="shared" si="145"/>
        <v>0</v>
      </c>
      <c r="P906" s="11">
        <f t="shared" si="146"/>
        <v>0</v>
      </c>
    </row>
    <row r="907" spans="1:16" x14ac:dyDescent="0.25">
      <c r="A907" s="38"/>
      <c r="B907" s="38"/>
      <c r="C907" s="7">
        <f t="shared" si="140"/>
        <v>0</v>
      </c>
      <c r="D907" s="8">
        <f t="shared" si="149"/>
        <v>0</v>
      </c>
      <c r="E907" s="8">
        <f>IF(A907&gt;Settings!$B$4,Settings!$B$4,A907)</f>
        <v>0</v>
      </c>
      <c r="F907" s="8">
        <f>10^(Settings!$B$1+Settings!$B$2*E907+Settings!$B$3*E907^2)</f>
        <v>0.12732098798529648</v>
      </c>
      <c r="G907" s="9" t="str">
        <f t="shared" si="141"/>
        <v/>
      </c>
      <c r="H907" s="9" t="str">
        <f t="shared" si="147"/>
        <v/>
      </c>
      <c r="I907" s="9" t="str">
        <f t="shared" si="148"/>
        <v/>
      </c>
      <c r="J907" s="10">
        <f t="shared" si="142"/>
        <v>0</v>
      </c>
      <c r="K907" s="58">
        <f t="shared" si="143"/>
        <v>0</v>
      </c>
      <c r="L907" s="11">
        <f>_xlfn.XLOOKUP(K907,Percentiles!A:A,Percentiles!C:C,-999,0)</f>
        <v>-999</v>
      </c>
      <c r="M907" s="11">
        <f>_xlfn.XLOOKUP(K907,Percentiles!A:A,Percentiles!D:D,999,0)</f>
        <v>999</v>
      </c>
      <c r="N907" s="11">
        <f t="shared" si="144"/>
        <v>0</v>
      </c>
      <c r="O907" s="11">
        <f t="shared" si="145"/>
        <v>0</v>
      </c>
      <c r="P907" s="11">
        <f t="shared" si="146"/>
        <v>0</v>
      </c>
    </row>
    <row r="908" spans="1:16" x14ac:dyDescent="0.25">
      <c r="A908" s="38"/>
      <c r="B908" s="38"/>
      <c r="C908" s="7">
        <f t="shared" si="140"/>
        <v>0</v>
      </c>
      <c r="D908" s="8">
        <f t="shared" si="149"/>
        <v>0</v>
      </c>
      <c r="E908" s="8">
        <f>IF(A908&gt;Settings!$B$4,Settings!$B$4,A908)</f>
        <v>0</v>
      </c>
      <c r="F908" s="8">
        <f>10^(Settings!$B$1+Settings!$B$2*E908+Settings!$B$3*E908^2)</f>
        <v>0.12732098798529648</v>
      </c>
      <c r="G908" s="9" t="str">
        <f t="shared" si="141"/>
        <v/>
      </c>
      <c r="H908" s="9" t="str">
        <f t="shared" si="147"/>
        <v/>
      </c>
      <c r="I908" s="9" t="str">
        <f t="shared" si="148"/>
        <v/>
      </c>
      <c r="J908" s="10">
        <f t="shared" si="142"/>
        <v>0</v>
      </c>
      <c r="K908" s="58">
        <f t="shared" si="143"/>
        <v>0</v>
      </c>
      <c r="L908" s="11">
        <f>_xlfn.XLOOKUP(K908,Percentiles!A:A,Percentiles!C:C,-999,0)</f>
        <v>-999</v>
      </c>
      <c r="M908" s="11">
        <f>_xlfn.XLOOKUP(K908,Percentiles!A:A,Percentiles!D:D,999,0)</f>
        <v>999</v>
      </c>
      <c r="N908" s="11">
        <f t="shared" si="144"/>
        <v>0</v>
      </c>
      <c r="O908" s="11">
        <f t="shared" si="145"/>
        <v>0</v>
      </c>
      <c r="P908" s="11">
        <f t="shared" si="146"/>
        <v>0</v>
      </c>
    </row>
    <row r="909" spans="1:16" x14ac:dyDescent="0.25">
      <c r="A909" s="38"/>
      <c r="B909" s="38"/>
      <c r="C909" s="7">
        <f t="shared" si="140"/>
        <v>0</v>
      </c>
      <c r="D909" s="8">
        <f t="shared" si="149"/>
        <v>0</v>
      </c>
      <c r="E909" s="8">
        <f>IF(A909&gt;Settings!$B$4,Settings!$B$4,A909)</f>
        <v>0</v>
      </c>
      <c r="F909" s="8">
        <f>10^(Settings!$B$1+Settings!$B$2*E909+Settings!$B$3*E909^2)</f>
        <v>0.12732098798529648</v>
      </c>
      <c r="G909" s="9" t="str">
        <f t="shared" si="141"/>
        <v/>
      </c>
      <c r="H909" s="9" t="str">
        <f t="shared" si="147"/>
        <v/>
      </c>
      <c r="I909" s="9" t="str">
        <f t="shared" si="148"/>
        <v/>
      </c>
      <c r="J909" s="10">
        <f t="shared" si="142"/>
        <v>0</v>
      </c>
      <c r="K909" s="58">
        <f t="shared" si="143"/>
        <v>0</v>
      </c>
      <c r="L909" s="11">
        <f>_xlfn.XLOOKUP(K909,Percentiles!A:A,Percentiles!C:C,-999,0)</f>
        <v>-999</v>
      </c>
      <c r="M909" s="11">
        <f>_xlfn.XLOOKUP(K909,Percentiles!A:A,Percentiles!D:D,999,0)</f>
        <v>999</v>
      </c>
      <c r="N909" s="11">
        <f t="shared" si="144"/>
        <v>0</v>
      </c>
      <c r="O909" s="11">
        <f t="shared" si="145"/>
        <v>0</v>
      </c>
      <c r="P909" s="11">
        <f t="shared" si="146"/>
        <v>0</v>
      </c>
    </row>
    <row r="910" spans="1:16" x14ac:dyDescent="0.25">
      <c r="A910" s="38"/>
      <c r="B910" s="38"/>
      <c r="C910" s="7">
        <f t="shared" si="140"/>
        <v>0</v>
      </c>
      <c r="D910" s="8">
        <f t="shared" si="149"/>
        <v>0</v>
      </c>
      <c r="E910" s="8">
        <f>IF(A910&gt;Settings!$B$4,Settings!$B$4,A910)</f>
        <v>0</v>
      </c>
      <c r="F910" s="8">
        <f>10^(Settings!$B$1+Settings!$B$2*E910+Settings!$B$3*E910^2)</f>
        <v>0.12732098798529648</v>
      </c>
      <c r="G910" s="9" t="str">
        <f t="shared" si="141"/>
        <v/>
      </c>
      <c r="H910" s="9" t="str">
        <f t="shared" si="147"/>
        <v/>
      </c>
      <c r="I910" s="9" t="str">
        <f t="shared" si="148"/>
        <v/>
      </c>
      <c r="J910" s="10">
        <f t="shared" si="142"/>
        <v>0</v>
      </c>
      <c r="K910" s="58">
        <f t="shared" si="143"/>
        <v>0</v>
      </c>
      <c r="L910" s="11">
        <f>_xlfn.XLOOKUP(K910,Percentiles!A:A,Percentiles!C:C,-999,0)</f>
        <v>-999</v>
      </c>
      <c r="M910" s="11">
        <f>_xlfn.XLOOKUP(K910,Percentiles!A:A,Percentiles!D:D,999,0)</f>
        <v>999</v>
      </c>
      <c r="N910" s="11">
        <f t="shared" si="144"/>
        <v>0</v>
      </c>
      <c r="O910" s="11">
        <f t="shared" si="145"/>
        <v>0</v>
      </c>
      <c r="P910" s="11">
        <f t="shared" si="146"/>
        <v>0</v>
      </c>
    </row>
    <row r="911" spans="1:16" x14ac:dyDescent="0.25">
      <c r="A911" s="38"/>
      <c r="B911" s="38"/>
      <c r="C911" s="7">
        <f t="shared" si="140"/>
        <v>0</v>
      </c>
      <c r="D911" s="8">
        <f t="shared" si="149"/>
        <v>0</v>
      </c>
      <c r="E911" s="8">
        <f>IF(A911&gt;Settings!$B$4,Settings!$B$4,A911)</f>
        <v>0</v>
      </c>
      <c r="F911" s="8">
        <f>10^(Settings!$B$1+Settings!$B$2*E911+Settings!$B$3*E911^2)</f>
        <v>0.12732098798529648</v>
      </c>
      <c r="G911" s="9" t="str">
        <f t="shared" si="141"/>
        <v/>
      </c>
      <c r="H911" s="9" t="str">
        <f t="shared" si="147"/>
        <v/>
      </c>
      <c r="I911" s="9" t="str">
        <f t="shared" si="148"/>
        <v/>
      </c>
      <c r="J911" s="10">
        <f t="shared" si="142"/>
        <v>0</v>
      </c>
      <c r="K911" s="58">
        <f t="shared" si="143"/>
        <v>0</v>
      </c>
      <c r="L911" s="11">
        <f>_xlfn.XLOOKUP(K911,Percentiles!A:A,Percentiles!C:C,-999,0)</f>
        <v>-999</v>
      </c>
      <c r="M911" s="11">
        <f>_xlfn.XLOOKUP(K911,Percentiles!A:A,Percentiles!D:D,999,0)</f>
        <v>999</v>
      </c>
      <c r="N911" s="11">
        <f t="shared" si="144"/>
        <v>0</v>
      </c>
      <c r="O911" s="11">
        <f t="shared" si="145"/>
        <v>0</v>
      </c>
      <c r="P911" s="11">
        <f t="shared" si="146"/>
        <v>0</v>
      </c>
    </row>
    <row r="912" spans="1:16" x14ac:dyDescent="0.25">
      <c r="A912" s="38"/>
      <c r="B912" s="38"/>
      <c r="C912" s="7">
        <f t="shared" si="140"/>
        <v>0</v>
      </c>
      <c r="D912" s="8">
        <f t="shared" si="149"/>
        <v>0</v>
      </c>
      <c r="E912" s="8">
        <f>IF(A912&gt;Settings!$B$4,Settings!$B$4,A912)</f>
        <v>0</v>
      </c>
      <c r="F912" s="8">
        <f>10^(Settings!$B$1+Settings!$B$2*E912+Settings!$B$3*E912^2)</f>
        <v>0.12732098798529648</v>
      </c>
      <c r="G912" s="9" t="str">
        <f t="shared" si="141"/>
        <v/>
      </c>
      <c r="H912" s="9" t="str">
        <f t="shared" si="147"/>
        <v/>
      </c>
      <c r="I912" s="9" t="str">
        <f t="shared" si="148"/>
        <v/>
      </c>
      <c r="J912" s="10">
        <f t="shared" si="142"/>
        <v>0</v>
      </c>
      <c r="K912" s="58">
        <f t="shared" si="143"/>
        <v>0</v>
      </c>
      <c r="L912" s="11">
        <f>_xlfn.XLOOKUP(K912,Percentiles!A:A,Percentiles!C:C,-999,0)</f>
        <v>-999</v>
      </c>
      <c r="M912" s="11">
        <f>_xlfn.XLOOKUP(K912,Percentiles!A:A,Percentiles!D:D,999,0)</f>
        <v>999</v>
      </c>
      <c r="N912" s="11">
        <f t="shared" si="144"/>
        <v>0</v>
      </c>
      <c r="O912" s="11">
        <f t="shared" si="145"/>
        <v>0</v>
      </c>
      <c r="P912" s="11">
        <f t="shared" si="146"/>
        <v>0</v>
      </c>
    </row>
    <row r="913" spans="1:16" x14ac:dyDescent="0.25">
      <c r="A913" s="38"/>
      <c r="B913" s="38"/>
      <c r="C913" s="7">
        <f t="shared" si="140"/>
        <v>0</v>
      </c>
      <c r="D913" s="8">
        <f t="shared" si="149"/>
        <v>0</v>
      </c>
      <c r="E913" s="8">
        <f>IF(A913&gt;Settings!$B$4,Settings!$B$4,A913)</f>
        <v>0</v>
      </c>
      <c r="F913" s="8">
        <f>10^(Settings!$B$1+Settings!$B$2*E913+Settings!$B$3*E913^2)</f>
        <v>0.12732098798529648</v>
      </c>
      <c r="G913" s="9" t="str">
        <f t="shared" si="141"/>
        <v/>
      </c>
      <c r="H913" s="9" t="str">
        <f t="shared" si="147"/>
        <v/>
      </c>
      <c r="I913" s="9" t="str">
        <f t="shared" si="148"/>
        <v/>
      </c>
      <c r="J913" s="10">
        <f t="shared" si="142"/>
        <v>0</v>
      </c>
      <c r="K913" s="58">
        <f t="shared" si="143"/>
        <v>0</v>
      </c>
      <c r="L913" s="11">
        <f>_xlfn.XLOOKUP(K913,Percentiles!A:A,Percentiles!C:C,-999,0)</f>
        <v>-999</v>
      </c>
      <c r="M913" s="11">
        <f>_xlfn.XLOOKUP(K913,Percentiles!A:A,Percentiles!D:D,999,0)</f>
        <v>999</v>
      </c>
      <c r="N913" s="11">
        <f t="shared" si="144"/>
        <v>0</v>
      </c>
      <c r="O913" s="11">
        <f t="shared" si="145"/>
        <v>0</v>
      </c>
      <c r="P913" s="11">
        <f t="shared" si="146"/>
        <v>0</v>
      </c>
    </row>
    <row r="914" spans="1:16" x14ac:dyDescent="0.25">
      <c r="A914" s="38"/>
      <c r="B914" s="38"/>
      <c r="C914" s="7">
        <f t="shared" si="140"/>
        <v>0</v>
      </c>
      <c r="D914" s="8">
        <f t="shared" si="149"/>
        <v>0</v>
      </c>
      <c r="E914" s="8">
        <f>IF(A914&gt;Settings!$B$4,Settings!$B$4,A914)</f>
        <v>0</v>
      </c>
      <c r="F914" s="8">
        <f>10^(Settings!$B$1+Settings!$B$2*E914+Settings!$B$3*E914^2)</f>
        <v>0.12732098798529648</v>
      </c>
      <c r="G914" s="9" t="str">
        <f t="shared" si="141"/>
        <v/>
      </c>
      <c r="H914" s="9" t="str">
        <f t="shared" si="147"/>
        <v/>
      </c>
      <c r="I914" s="9" t="str">
        <f t="shared" si="148"/>
        <v/>
      </c>
      <c r="J914" s="10">
        <f t="shared" si="142"/>
        <v>0</v>
      </c>
      <c r="K914" s="58">
        <f t="shared" si="143"/>
        <v>0</v>
      </c>
      <c r="L914" s="11">
        <f>_xlfn.XLOOKUP(K914,Percentiles!A:A,Percentiles!C:C,-999,0)</f>
        <v>-999</v>
      </c>
      <c r="M914" s="11">
        <f>_xlfn.XLOOKUP(K914,Percentiles!A:A,Percentiles!D:D,999,0)</f>
        <v>999</v>
      </c>
      <c r="N914" s="11">
        <f t="shared" si="144"/>
        <v>0</v>
      </c>
      <c r="O914" s="11">
        <f t="shared" si="145"/>
        <v>0</v>
      </c>
      <c r="P914" s="11">
        <f t="shared" si="146"/>
        <v>0</v>
      </c>
    </row>
    <row r="915" spans="1:16" x14ac:dyDescent="0.25">
      <c r="A915" s="38"/>
      <c r="B915" s="38"/>
      <c r="C915" s="7">
        <f t="shared" si="140"/>
        <v>0</v>
      </c>
      <c r="D915" s="8">
        <f t="shared" si="149"/>
        <v>0</v>
      </c>
      <c r="E915" s="8">
        <f>IF(A915&gt;Settings!$B$4,Settings!$B$4,A915)</f>
        <v>0</v>
      </c>
      <c r="F915" s="8">
        <f>10^(Settings!$B$1+Settings!$B$2*E915+Settings!$B$3*E915^2)</f>
        <v>0.12732098798529648</v>
      </c>
      <c r="G915" s="9" t="str">
        <f t="shared" si="141"/>
        <v/>
      </c>
      <c r="H915" s="9" t="str">
        <f t="shared" si="147"/>
        <v/>
      </c>
      <c r="I915" s="9" t="str">
        <f t="shared" si="148"/>
        <v/>
      </c>
      <c r="J915" s="10">
        <f t="shared" si="142"/>
        <v>0</v>
      </c>
      <c r="K915" s="58">
        <f t="shared" si="143"/>
        <v>0</v>
      </c>
      <c r="L915" s="11">
        <f>_xlfn.XLOOKUP(K915,Percentiles!A:A,Percentiles!C:C,-999,0)</f>
        <v>-999</v>
      </c>
      <c r="M915" s="11">
        <f>_xlfn.XLOOKUP(K915,Percentiles!A:A,Percentiles!D:D,999,0)</f>
        <v>999</v>
      </c>
      <c r="N915" s="11">
        <f t="shared" si="144"/>
        <v>0</v>
      </c>
      <c r="O915" s="11">
        <f t="shared" si="145"/>
        <v>0</v>
      </c>
      <c r="P915" s="11">
        <f t="shared" si="146"/>
        <v>0</v>
      </c>
    </row>
    <row r="916" spans="1:16" x14ac:dyDescent="0.25">
      <c r="A916" s="38"/>
      <c r="B916" s="38"/>
      <c r="C916" s="7">
        <f t="shared" si="140"/>
        <v>0</v>
      </c>
      <c r="D916" s="8">
        <f t="shared" si="149"/>
        <v>0</v>
      </c>
      <c r="E916" s="8">
        <f>IF(A916&gt;Settings!$B$4,Settings!$B$4,A916)</f>
        <v>0</v>
      </c>
      <c r="F916" s="8">
        <f>10^(Settings!$B$1+Settings!$B$2*E916+Settings!$B$3*E916^2)</f>
        <v>0.12732098798529648</v>
      </c>
      <c r="G916" s="9" t="str">
        <f t="shared" si="141"/>
        <v/>
      </c>
      <c r="H916" s="9" t="str">
        <f t="shared" si="147"/>
        <v/>
      </c>
      <c r="I916" s="9" t="str">
        <f t="shared" si="148"/>
        <v/>
      </c>
      <c r="J916" s="10">
        <f t="shared" si="142"/>
        <v>0</v>
      </c>
      <c r="K916" s="58">
        <f t="shared" si="143"/>
        <v>0</v>
      </c>
      <c r="L916" s="11">
        <f>_xlfn.XLOOKUP(K916,Percentiles!A:A,Percentiles!C:C,-999,0)</f>
        <v>-999</v>
      </c>
      <c r="M916" s="11">
        <f>_xlfn.XLOOKUP(K916,Percentiles!A:A,Percentiles!D:D,999,0)</f>
        <v>999</v>
      </c>
      <c r="N916" s="11">
        <f t="shared" si="144"/>
        <v>0</v>
      </c>
      <c r="O916" s="11">
        <f t="shared" si="145"/>
        <v>0</v>
      </c>
      <c r="P916" s="11">
        <f t="shared" si="146"/>
        <v>0</v>
      </c>
    </row>
    <row r="917" spans="1:16" x14ac:dyDescent="0.25">
      <c r="A917" s="38"/>
      <c r="B917" s="38"/>
      <c r="C917" s="7">
        <f t="shared" si="140"/>
        <v>0</v>
      </c>
      <c r="D917" s="8">
        <f t="shared" si="149"/>
        <v>0</v>
      </c>
      <c r="E917" s="8">
        <f>IF(A917&gt;Settings!$B$4,Settings!$B$4,A917)</f>
        <v>0</v>
      </c>
      <c r="F917" s="8">
        <f>10^(Settings!$B$1+Settings!$B$2*E917+Settings!$B$3*E917^2)</f>
        <v>0.12732098798529648</v>
      </c>
      <c r="G917" s="9" t="str">
        <f t="shared" si="141"/>
        <v/>
      </c>
      <c r="H917" s="9" t="str">
        <f t="shared" si="147"/>
        <v/>
      </c>
      <c r="I917" s="9" t="str">
        <f t="shared" si="148"/>
        <v/>
      </c>
      <c r="J917" s="10">
        <f t="shared" si="142"/>
        <v>0</v>
      </c>
      <c r="K917" s="58">
        <f t="shared" si="143"/>
        <v>0</v>
      </c>
      <c r="L917" s="11">
        <f>_xlfn.XLOOKUP(K917,Percentiles!A:A,Percentiles!C:C,-999,0)</f>
        <v>-999</v>
      </c>
      <c r="M917" s="11">
        <f>_xlfn.XLOOKUP(K917,Percentiles!A:A,Percentiles!D:D,999,0)</f>
        <v>999</v>
      </c>
      <c r="N917" s="11">
        <f t="shared" si="144"/>
        <v>0</v>
      </c>
      <c r="O917" s="11">
        <f t="shared" si="145"/>
        <v>0</v>
      </c>
      <c r="P917" s="11">
        <f t="shared" si="146"/>
        <v>0</v>
      </c>
    </row>
    <row r="918" spans="1:16" x14ac:dyDescent="0.25">
      <c r="A918" s="38"/>
      <c r="B918" s="38"/>
      <c r="C918" s="7">
        <f t="shared" si="140"/>
        <v>0</v>
      </c>
      <c r="D918" s="8">
        <f t="shared" si="149"/>
        <v>0</v>
      </c>
      <c r="E918" s="8">
        <f>IF(A918&gt;Settings!$B$4,Settings!$B$4,A918)</f>
        <v>0</v>
      </c>
      <c r="F918" s="8">
        <f>10^(Settings!$B$1+Settings!$B$2*E918+Settings!$B$3*E918^2)</f>
        <v>0.12732098798529648</v>
      </c>
      <c r="G918" s="9" t="str">
        <f t="shared" si="141"/>
        <v/>
      </c>
      <c r="H918" s="9" t="str">
        <f t="shared" si="147"/>
        <v/>
      </c>
      <c r="I918" s="9" t="str">
        <f t="shared" si="148"/>
        <v/>
      </c>
      <c r="J918" s="10">
        <f t="shared" si="142"/>
        <v>0</v>
      </c>
      <c r="K918" s="58">
        <f t="shared" si="143"/>
        <v>0</v>
      </c>
      <c r="L918" s="11">
        <f>_xlfn.XLOOKUP(K918,Percentiles!A:A,Percentiles!C:C,-999,0)</f>
        <v>-999</v>
      </c>
      <c r="M918" s="11">
        <f>_xlfn.XLOOKUP(K918,Percentiles!A:A,Percentiles!D:D,999,0)</f>
        <v>999</v>
      </c>
      <c r="N918" s="11">
        <f t="shared" si="144"/>
        <v>0</v>
      </c>
      <c r="O918" s="11">
        <f t="shared" si="145"/>
        <v>0</v>
      </c>
      <c r="P918" s="11">
        <f t="shared" si="146"/>
        <v>0</v>
      </c>
    </row>
    <row r="919" spans="1:16" x14ac:dyDescent="0.25">
      <c r="A919" s="38"/>
      <c r="B919" s="38"/>
      <c r="C919" s="7">
        <f t="shared" si="140"/>
        <v>0</v>
      </c>
      <c r="D919" s="8">
        <f t="shared" si="149"/>
        <v>0</v>
      </c>
      <c r="E919" s="8">
        <f>IF(A919&gt;Settings!$B$4,Settings!$B$4,A919)</f>
        <v>0</v>
      </c>
      <c r="F919" s="8">
        <f>10^(Settings!$B$1+Settings!$B$2*E919+Settings!$B$3*E919^2)</f>
        <v>0.12732098798529648</v>
      </c>
      <c r="G919" s="9" t="str">
        <f t="shared" si="141"/>
        <v/>
      </c>
      <c r="H919" s="9" t="str">
        <f t="shared" si="147"/>
        <v/>
      </c>
      <c r="I919" s="9" t="str">
        <f t="shared" si="148"/>
        <v/>
      </c>
      <c r="J919" s="10">
        <f t="shared" si="142"/>
        <v>0</v>
      </c>
      <c r="K919" s="58">
        <f t="shared" si="143"/>
        <v>0</v>
      </c>
      <c r="L919" s="11">
        <f>_xlfn.XLOOKUP(K919,Percentiles!A:A,Percentiles!C:C,-999,0)</f>
        <v>-999</v>
      </c>
      <c r="M919" s="11">
        <f>_xlfn.XLOOKUP(K919,Percentiles!A:A,Percentiles!D:D,999,0)</f>
        <v>999</v>
      </c>
      <c r="N919" s="11">
        <f t="shared" si="144"/>
        <v>0</v>
      </c>
      <c r="O919" s="11">
        <f t="shared" si="145"/>
        <v>0</v>
      </c>
      <c r="P919" s="11">
        <f t="shared" si="146"/>
        <v>0</v>
      </c>
    </row>
    <row r="920" spans="1:16" x14ac:dyDescent="0.25">
      <c r="A920" s="38"/>
      <c r="B920" s="38"/>
      <c r="C920" s="7">
        <f t="shared" si="140"/>
        <v>0</v>
      </c>
      <c r="D920" s="8">
        <f t="shared" si="149"/>
        <v>0</v>
      </c>
      <c r="E920" s="8">
        <f>IF(A920&gt;Settings!$B$4,Settings!$B$4,A920)</f>
        <v>0</v>
      </c>
      <c r="F920" s="8">
        <f>10^(Settings!$B$1+Settings!$B$2*E920+Settings!$B$3*E920^2)</f>
        <v>0.12732098798529648</v>
      </c>
      <c r="G920" s="9" t="str">
        <f t="shared" si="141"/>
        <v/>
      </c>
      <c r="H920" s="9" t="str">
        <f t="shared" si="147"/>
        <v/>
      </c>
      <c r="I920" s="9" t="str">
        <f t="shared" si="148"/>
        <v/>
      </c>
      <c r="J920" s="10">
        <f t="shared" si="142"/>
        <v>0</v>
      </c>
      <c r="K920" s="58">
        <f t="shared" si="143"/>
        <v>0</v>
      </c>
      <c r="L920" s="11">
        <f>_xlfn.XLOOKUP(K920,Percentiles!A:A,Percentiles!C:C,-999,0)</f>
        <v>-999</v>
      </c>
      <c r="M920" s="11">
        <f>_xlfn.XLOOKUP(K920,Percentiles!A:A,Percentiles!D:D,999,0)</f>
        <v>999</v>
      </c>
      <c r="N920" s="11">
        <f t="shared" si="144"/>
        <v>0</v>
      </c>
      <c r="O920" s="11">
        <f t="shared" si="145"/>
        <v>0</v>
      </c>
      <c r="P920" s="11">
        <f t="shared" si="146"/>
        <v>0</v>
      </c>
    </row>
    <row r="921" spans="1:16" x14ac:dyDescent="0.25">
      <c r="A921" s="38"/>
      <c r="B921" s="38"/>
      <c r="C921" s="7">
        <f t="shared" si="140"/>
        <v>0</v>
      </c>
      <c r="D921" s="8">
        <f t="shared" si="149"/>
        <v>0</v>
      </c>
      <c r="E921" s="8">
        <f>IF(A921&gt;Settings!$B$4,Settings!$B$4,A921)</f>
        <v>0</v>
      </c>
      <c r="F921" s="8">
        <f>10^(Settings!$B$1+Settings!$B$2*E921+Settings!$B$3*E921^2)</f>
        <v>0.12732098798529648</v>
      </c>
      <c r="G921" s="9" t="str">
        <f t="shared" si="141"/>
        <v/>
      </c>
      <c r="H921" s="9" t="str">
        <f t="shared" si="147"/>
        <v/>
      </c>
      <c r="I921" s="9" t="str">
        <f t="shared" si="148"/>
        <v/>
      </c>
      <c r="J921" s="10">
        <f t="shared" si="142"/>
        <v>0</v>
      </c>
      <c r="K921" s="58">
        <f t="shared" si="143"/>
        <v>0</v>
      </c>
      <c r="L921" s="11">
        <f>_xlfn.XLOOKUP(K921,Percentiles!A:A,Percentiles!C:C,-999,0)</f>
        <v>-999</v>
      </c>
      <c r="M921" s="11">
        <f>_xlfn.XLOOKUP(K921,Percentiles!A:A,Percentiles!D:D,999,0)</f>
        <v>999</v>
      </c>
      <c r="N921" s="11">
        <f t="shared" si="144"/>
        <v>0</v>
      </c>
      <c r="O921" s="11">
        <f t="shared" si="145"/>
        <v>0</v>
      </c>
      <c r="P921" s="11">
        <f t="shared" si="146"/>
        <v>0</v>
      </c>
    </row>
    <row r="922" spans="1:16" x14ac:dyDescent="0.25">
      <c r="A922" s="38"/>
      <c r="B922" s="38"/>
      <c r="C922" s="7">
        <f t="shared" si="140"/>
        <v>0</v>
      </c>
      <c r="D922" s="8">
        <f t="shared" si="149"/>
        <v>0</v>
      </c>
      <c r="E922" s="8">
        <f>IF(A922&gt;Settings!$B$4,Settings!$B$4,A922)</f>
        <v>0</v>
      </c>
      <c r="F922" s="8">
        <f>10^(Settings!$B$1+Settings!$B$2*E922+Settings!$B$3*E922^2)</f>
        <v>0.12732098798529648</v>
      </c>
      <c r="G922" s="9" t="str">
        <f t="shared" si="141"/>
        <v/>
      </c>
      <c r="H922" s="9" t="str">
        <f t="shared" si="147"/>
        <v/>
      </c>
      <c r="I922" s="9" t="str">
        <f t="shared" si="148"/>
        <v/>
      </c>
      <c r="J922" s="10">
        <f t="shared" si="142"/>
        <v>0</v>
      </c>
      <c r="K922" s="58">
        <f t="shared" si="143"/>
        <v>0</v>
      </c>
      <c r="L922" s="11">
        <f>_xlfn.XLOOKUP(K922,Percentiles!A:A,Percentiles!C:C,-999,0)</f>
        <v>-999</v>
      </c>
      <c r="M922" s="11">
        <f>_xlfn.XLOOKUP(K922,Percentiles!A:A,Percentiles!D:D,999,0)</f>
        <v>999</v>
      </c>
      <c r="N922" s="11">
        <f t="shared" si="144"/>
        <v>0</v>
      </c>
      <c r="O922" s="11">
        <f t="shared" si="145"/>
        <v>0</v>
      </c>
      <c r="P922" s="11">
        <f t="shared" si="146"/>
        <v>0</v>
      </c>
    </row>
    <row r="923" spans="1:16" x14ac:dyDescent="0.25">
      <c r="A923" s="38"/>
      <c r="B923" s="38"/>
      <c r="C923" s="7">
        <f t="shared" si="140"/>
        <v>0</v>
      </c>
      <c r="D923" s="8">
        <f t="shared" si="149"/>
        <v>0</v>
      </c>
      <c r="E923" s="8">
        <f>IF(A923&gt;Settings!$B$4,Settings!$B$4,A923)</f>
        <v>0</v>
      </c>
      <c r="F923" s="8">
        <f>10^(Settings!$B$1+Settings!$B$2*E923+Settings!$B$3*E923^2)</f>
        <v>0.12732098798529648</v>
      </c>
      <c r="G923" s="9" t="str">
        <f t="shared" si="141"/>
        <v/>
      </c>
      <c r="H923" s="9" t="str">
        <f t="shared" si="147"/>
        <v/>
      </c>
      <c r="I923" s="9" t="str">
        <f t="shared" si="148"/>
        <v/>
      </c>
      <c r="J923" s="10">
        <f t="shared" si="142"/>
        <v>0</v>
      </c>
      <c r="K923" s="58">
        <f t="shared" si="143"/>
        <v>0</v>
      </c>
      <c r="L923" s="11">
        <f>_xlfn.XLOOKUP(K923,Percentiles!A:A,Percentiles!C:C,-999,0)</f>
        <v>-999</v>
      </c>
      <c r="M923" s="11">
        <f>_xlfn.XLOOKUP(K923,Percentiles!A:A,Percentiles!D:D,999,0)</f>
        <v>999</v>
      </c>
      <c r="N923" s="11">
        <f t="shared" si="144"/>
        <v>0</v>
      </c>
      <c r="O923" s="11">
        <f t="shared" si="145"/>
        <v>0</v>
      </c>
      <c r="P923" s="11">
        <f t="shared" si="146"/>
        <v>0</v>
      </c>
    </row>
    <row r="924" spans="1:16" x14ac:dyDescent="0.25">
      <c r="A924" s="38"/>
      <c r="B924" s="38"/>
      <c r="C924" s="7">
        <f t="shared" si="140"/>
        <v>0</v>
      </c>
      <c r="D924" s="8">
        <f t="shared" si="149"/>
        <v>0</v>
      </c>
      <c r="E924" s="8">
        <f>IF(A924&gt;Settings!$B$4,Settings!$B$4,A924)</f>
        <v>0</v>
      </c>
      <c r="F924" s="8">
        <f>10^(Settings!$B$1+Settings!$B$2*E924+Settings!$B$3*E924^2)</f>
        <v>0.12732098798529648</v>
      </c>
      <c r="G924" s="9" t="str">
        <f t="shared" si="141"/>
        <v/>
      </c>
      <c r="H924" s="9" t="str">
        <f t="shared" si="147"/>
        <v/>
      </c>
      <c r="I924" s="9" t="str">
        <f t="shared" si="148"/>
        <v/>
      </c>
      <c r="J924" s="10">
        <f t="shared" si="142"/>
        <v>0</v>
      </c>
      <c r="K924" s="58">
        <f t="shared" si="143"/>
        <v>0</v>
      </c>
      <c r="L924" s="11">
        <f>_xlfn.XLOOKUP(K924,Percentiles!A:A,Percentiles!C:C,-999,0)</f>
        <v>-999</v>
      </c>
      <c r="M924" s="11">
        <f>_xlfn.XLOOKUP(K924,Percentiles!A:A,Percentiles!D:D,999,0)</f>
        <v>999</v>
      </c>
      <c r="N924" s="11">
        <f t="shared" si="144"/>
        <v>0</v>
      </c>
      <c r="O924" s="11">
        <f t="shared" si="145"/>
        <v>0</v>
      </c>
      <c r="P924" s="11">
        <f t="shared" si="146"/>
        <v>0</v>
      </c>
    </row>
    <row r="925" spans="1:16" x14ac:dyDescent="0.25">
      <c r="A925" s="38"/>
      <c r="B925" s="38"/>
      <c r="C925" s="7">
        <f t="shared" si="140"/>
        <v>0</v>
      </c>
      <c r="D925" s="8">
        <f t="shared" si="149"/>
        <v>0</v>
      </c>
      <c r="E925" s="8">
        <f>IF(A925&gt;Settings!$B$4,Settings!$B$4,A925)</f>
        <v>0</v>
      </c>
      <c r="F925" s="8">
        <f>10^(Settings!$B$1+Settings!$B$2*E925+Settings!$B$3*E925^2)</f>
        <v>0.12732098798529648</v>
      </c>
      <c r="G925" s="9" t="str">
        <f t="shared" si="141"/>
        <v/>
      </c>
      <c r="H925" s="9" t="str">
        <f t="shared" si="147"/>
        <v/>
      </c>
      <c r="I925" s="9" t="str">
        <f t="shared" si="148"/>
        <v/>
      </c>
      <c r="J925" s="10">
        <f t="shared" si="142"/>
        <v>0</v>
      </c>
      <c r="K925" s="58">
        <f t="shared" si="143"/>
        <v>0</v>
      </c>
      <c r="L925" s="11">
        <f>_xlfn.XLOOKUP(K925,Percentiles!A:A,Percentiles!C:C,-999,0)</f>
        <v>-999</v>
      </c>
      <c r="M925" s="11">
        <f>_xlfn.XLOOKUP(K925,Percentiles!A:A,Percentiles!D:D,999,0)</f>
        <v>999</v>
      </c>
      <c r="N925" s="11">
        <f t="shared" si="144"/>
        <v>0</v>
      </c>
      <c r="O925" s="11">
        <f t="shared" si="145"/>
        <v>0</v>
      </c>
      <c r="P925" s="11">
        <f t="shared" si="146"/>
        <v>0</v>
      </c>
    </row>
    <row r="926" spans="1:16" x14ac:dyDescent="0.25">
      <c r="A926" s="38"/>
      <c r="B926" s="38"/>
      <c r="C926" s="7">
        <f t="shared" si="140"/>
        <v>0</v>
      </c>
      <c r="D926" s="8">
        <f t="shared" si="149"/>
        <v>0</v>
      </c>
      <c r="E926" s="8">
        <f>IF(A926&gt;Settings!$B$4,Settings!$B$4,A926)</f>
        <v>0</v>
      </c>
      <c r="F926" s="8">
        <f>10^(Settings!$B$1+Settings!$B$2*E926+Settings!$B$3*E926^2)</f>
        <v>0.12732098798529648</v>
      </c>
      <c r="G926" s="9" t="str">
        <f t="shared" si="141"/>
        <v/>
      </c>
      <c r="H926" s="9" t="str">
        <f t="shared" si="147"/>
        <v/>
      </c>
      <c r="I926" s="9" t="str">
        <f t="shared" si="148"/>
        <v/>
      </c>
      <c r="J926" s="10">
        <f t="shared" si="142"/>
        <v>0</v>
      </c>
      <c r="K926" s="58">
        <f t="shared" si="143"/>
        <v>0</v>
      </c>
      <c r="L926" s="11">
        <f>_xlfn.XLOOKUP(K926,Percentiles!A:A,Percentiles!C:C,-999,0)</f>
        <v>-999</v>
      </c>
      <c r="M926" s="11">
        <f>_xlfn.XLOOKUP(K926,Percentiles!A:A,Percentiles!D:D,999,0)</f>
        <v>999</v>
      </c>
      <c r="N926" s="11">
        <f t="shared" si="144"/>
        <v>0</v>
      </c>
      <c r="O926" s="11">
        <f t="shared" si="145"/>
        <v>0</v>
      </c>
      <c r="P926" s="11">
        <f t="shared" si="146"/>
        <v>0</v>
      </c>
    </row>
    <row r="927" spans="1:16" x14ac:dyDescent="0.25">
      <c r="A927" s="38"/>
      <c r="B927" s="38"/>
      <c r="C927" s="7">
        <f t="shared" si="140"/>
        <v>0</v>
      </c>
      <c r="D927" s="8">
        <f t="shared" si="149"/>
        <v>0</v>
      </c>
      <c r="E927" s="8">
        <f>IF(A927&gt;Settings!$B$4,Settings!$B$4,A927)</f>
        <v>0</v>
      </c>
      <c r="F927" s="8">
        <f>10^(Settings!$B$1+Settings!$B$2*E927+Settings!$B$3*E927^2)</f>
        <v>0.12732098798529648</v>
      </c>
      <c r="G927" s="9" t="str">
        <f t="shared" si="141"/>
        <v/>
      </c>
      <c r="H927" s="9" t="str">
        <f t="shared" si="147"/>
        <v/>
      </c>
      <c r="I927" s="9" t="str">
        <f t="shared" si="148"/>
        <v/>
      </c>
      <c r="J927" s="10">
        <f t="shared" si="142"/>
        <v>0</v>
      </c>
      <c r="K927" s="58">
        <f t="shared" si="143"/>
        <v>0</v>
      </c>
      <c r="L927" s="11">
        <f>_xlfn.XLOOKUP(K927,Percentiles!A:A,Percentiles!C:C,-999,0)</f>
        <v>-999</v>
      </c>
      <c r="M927" s="11">
        <f>_xlfn.XLOOKUP(K927,Percentiles!A:A,Percentiles!D:D,999,0)</f>
        <v>999</v>
      </c>
      <c r="N927" s="11">
        <f t="shared" si="144"/>
        <v>0</v>
      </c>
      <c r="O927" s="11">
        <f t="shared" si="145"/>
        <v>0</v>
      </c>
      <c r="P927" s="11">
        <f t="shared" si="146"/>
        <v>0</v>
      </c>
    </row>
    <row r="928" spans="1:16" x14ac:dyDescent="0.25">
      <c r="A928" s="38"/>
      <c r="B928" s="38"/>
      <c r="C928" s="7">
        <f t="shared" si="140"/>
        <v>0</v>
      </c>
      <c r="D928" s="8">
        <f t="shared" si="149"/>
        <v>0</v>
      </c>
      <c r="E928" s="8">
        <f>IF(A928&gt;Settings!$B$4,Settings!$B$4,A928)</f>
        <v>0</v>
      </c>
      <c r="F928" s="8">
        <f>10^(Settings!$B$1+Settings!$B$2*E928+Settings!$B$3*E928^2)</f>
        <v>0.12732098798529648</v>
      </c>
      <c r="G928" s="9" t="str">
        <f t="shared" si="141"/>
        <v/>
      </c>
      <c r="H928" s="9" t="str">
        <f t="shared" si="147"/>
        <v/>
      </c>
      <c r="I928" s="9" t="str">
        <f t="shared" si="148"/>
        <v/>
      </c>
      <c r="J928" s="10">
        <f t="shared" si="142"/>
        <v>0</v>
      </c>
      <c r="K928" s="58">
        <f t="shared" si="143"/>
        <v>0</v>
      </c>
      <c r="L928" s="11">
        <f>_xlfn.XLOOKUP(K928,Percentiles!A:A,Percentiles!C:C,-999,0)</f>
        <v>-999</v>
      </c>
      <c r="M928" s="11">
        <f>_xlfn.XLOOKUP(K928,Percentiles!A:A,Percentiles!D:D,999,0)</f>
        <v>999</v>
      </c>
      <c r="N928" s="11">
        <f t="shared" si="144"/>
        <v>0</v>
      </c>
      <c r="O928" s="11">
        <f t="shared" si="145"/>
        <v>0</v>
      </c>
      <c r="P928" s="11">
        <f t="shared" si="146"/>
        <v>0</v>
      </c>
    </row>
    <row r="929" spans="1:16" x14ac:dyDescent="0.25">
      <c r="A929" s="38"/>
      <c r="B929" s="38"/>
      <c r="C929" s="7">
        <f t="shared" si="140"/>
        <v>0</v>
      </c>
      <c r="D929" s="8">
        <f t="shared" si="149"/>
        <v>0</v>
      </c>
      <c r="E929" s="8">
        <f>IF(A929&gt;Settings!$B$4,Settings!$B$4,A929)</f>
        <v>0</v>
      </c>
      <c r="F929" s="8">
        <f>10^(Settings!$B$1+Settings!$B$2*E929+Settings!$B$3*E929^2)</f>
        <v>0.12732098798529648</v>
      </c>
      <c r="G929" s="9" t="str">
        <f t="shared" si="141"/>
        <v/>
      </c>
      <c r="H929" s="9" t="str">
        <f t="shared" si="147"/>
        <v/>
      </c>
      <c r="I929" s="9" t="str">
        <f t="shared" si="148"/>
        <v/>
      </c>
      <c r="J929" s="10">
        <f t="shared" si="142"/>
        <v>0</v>
      </c>
      <c r="K929" s="58">
        <f t="shared" si="143"/>
        <v>0</v>
      </c>
      <c r="L929" s="11">
        <f>_xlfn.XLOOKUP(K929,Percentiles!A:A,Percentiles!C:C,-999,0)</f>
        <v>-999</v>
      </c>
      <c r="M929" s="11">
        <f>_xlfn.XLOOKUP(K929,Percentiles!A:A,Percentiles!D:D,999,0)</f>
        <v>999</v>
      </c>
      <c r="N929" s="11">
        <f t="shared" si="144"/>
        <v>0</v>
      </c>
      <c r="O929" s="11">
        <f t="shared" si="145"/>
        <v>0</v>
      </c>
      <c r="P929" s="11">
        <f t="shared" si="146"/>
        <v>0</v>
      </c>
    </row>
    <row r="930" spans="1:16" x14ac:dyDescent="0.25">
      <c r="A930" s="38"/>
      <c r="B930" s="38"/>
      <c r="C930" s="7">
        <f t="shared" si="140"/>
        <v>0</v>
      </c>
      <c r="D930" s="8">
        <f t="shared" si="149"/>
        <v>0</v>
      </c>
      <c r="E930" s="8">
        <f>IF(A930&gt;Settings!$B$4,Settings!$B$4,A930)</f>
        <v>0</v>
      </c>
      <c r="F930" s="8">
        <f>10^(Settings!$B$1+Settings!$B$2*E930+Settings!$B$3*E930^2)</f>
        <v>0.12732098798529648</v>
      </c>
      <c r="G930" s="9" t="str">
        <f t="shared" si="141"/>
        <v/>
      </c>
      <c r="H930" s="9" t="str">
        <f t="shared" si="147"/>
        <v/>
      </c>
      <c r="I930" s="9" t="str">
        <f t="shared" si="148"/>
        <v/>
      </c>
      <c r="J930" s="10">
        <f t="shared" si="142"/>
        <v>0</v>
      </c>
      <c r="K930" s="58">
        <f t="shared" si="143"/>
        <v>0</v>
      </c>
      <c r="L930" s="11">
        <f>_xlfn.XLOOKUP(K930,Percentiles!A:A,Percentiles!C:C,-999,0)</f>
        <v>-999</v>
      </c>
      <c r="M930" s="11">
        <f>_xlfn.XLOOKUP(K930,Percentiles!A:A,Percentiles!D:D,999,0)</f>
        <v>999</v>
      </c>
      <c r="N930" s="11">
        <f t="shared" si="144"/>
        <v>0</v>
      </c>
      <c r="O930" s="11">
        <f t="shared" si="145"/>
        <v>0</v>
      </c>
      <c r="P930" s="11">
        <f t="shared" si="146"/>
        <v>0</v>
      </c>
    </row>
    <row r="931" spans="1:16" x14ac:dyDescent="0.25">
      <c r="A931" s="38"/>
      <c r="B931" s="38"/>
      <c r="C931" s="7">
        <f t="shared" si="140"/>
        <v>0</v>
      </c>
      <c r="D931" s="8">
        <f t="shared" si="149"/>
        <v>0</v>
      </c>
      <c r="E931" s="8">
        <f>IF(A931&gt;Settings!$B$4,Settings!$B$4,A931)</f>
        <v>0</v>
      </c>
      <c r="F931" s="8">
        <f>10^(Settings!$B$1+Settings!$B$2*E931+Settings!$B$3*E931^2)</f>
        <v>0.12732098798529648</v>
      </c>
      <c r="G931" s="9" t="str">
        <f t="shared" si="141"/>
        <v/>
      </c>
      <c r="H931" s="9" t="str">
        <f t="shared" si="147"/>
        <v/>
      </c>
      <c r="I931" s="9" t="str">
        <f t="shared" si="148"/>
        <v/>
      </c>
      <c r="J931" s="10">
        <f t="shared" si="142"/>
        <v>0</v>
      </c>
      <c r="K931" s="58">
        <f t="shared" si="143"/>
        <v>0</v>
      </c>
      <c r="L931" s="11">
        <f>_xlfn.XLOOKUP(K931,Percentiles!A:A,Percentiles!C:C,-999,0)</f>
        <v>-999</v>
      </c>
      <c r="M931" s="11">
        <f>_xlfn.XLOOKUP(K931,Percentiles!A:A,Percentiles!D:D,999,0)</f>
        <v>999</v>
      </c>
      <c r="N931" s="11">
        <f t="shared" si="144"/>
        <v>0</v>
      </c>
      <c r="O931" s="11">
        <f t="shared" si="145"/>
        <v>0</v>
      </c>
      <c r="P931" s="11">
        <f t="shared" si="146"/>
        <v>0</v>
      </c>
    </row>
    <row r="932" spans="1:16" x14ac:dyDescent="0.25">
      <c r="A932" s="38"/>
      <c r="B932" s="38"/>
      <c r="C932" s="7">
        <f t="shared" si="140"/>
        <v>0</v>
      </c>
      <c r="D932" s="8">
        <f t="shared" si="149"/>
        <v>0</v>
      </c>
      <c r="E932" s="8">
        <f>IF(A932&gt;Settings!$B$4,Settings!$B$4,A932)</f>
        <v>0</v>
      </c>
      <c r="F932" s="8">
        <f>10^(Settings!$B$1+Settings!$B$2*E932+Settings!$B$3*E932^2)</f>
        <v>0.12732098798529648</v>
      </c>
      <c r="G932" s="9" t="str">
        <f t="shared" si="141"/>
        <v/>
      </c>
      <c r="H932" s="9" t="str">
        <f t="shared" si="147"/>
        <v/>
      </c>
      <c r="I932" s="9" t="str">
        <f t="shared" si="148"/>
        <v/>
      </c>
      <c r="J932" s="10">
        <f t="shared" si="142"/>
        <v>0</v>
      </c>
      <c r="K932" s="58">
        <f t="shared" si="143"/>
        <v>0</v>
      </c>
      <c r="L932" s="11">
        <f>_xlfn.XLOOKUP(K932,Percentiles!A:A,Percentiles!C:C,-999,0)</f>
        <v>-999</v>
      </c>
      <c r="M932" s="11">
        <f>_xlfn.XLOOKUP(K932,Percentiles!A:A,Percentiles!D:D,999,0)</f>
        <v>999</v>
      </c>
      <c r="N932" s="11">
        <f t="shared" si="144"/>
        <v>0</v>
      </c>
      <c r="O932" s="11">
        <f t="shared" si="145"/>
        <v>0</v>
      </c>
      <c r="P932" s="11">
        <f t="shared" si="146"/>
        <v>0</v>
      </c>
    </row>
    <row r="933" spans="1:16" x14ac:dyDescent="0.25">
      <c r="A933" s="38"/>
      <c r="B933" s="38"/>
      <c r="C933" s="7">
        <f t="shared" si="140"/>
        <v>0</v>
      </c>
      <c r="D933" s="8">
        <f t="shared" si="149"/>
        <v>0</v>
      </c>
      <c r="E933" s="8">
        <f>IF(A933&gt;Settings!$B$4,Settings!$B$4,A933)</f>
        <v>0</v>
      </c>
      <c r="F933" s="8">
        <f>10^(Settings!$B$1+Settings!$B$2*E933+Settings!$B$3*E933^2)</f>
        <v>0.12732098798529648</v>
      </c>
      <c r="G933" s="9" t="str">
        <f t="shared" si="141"/>
        <v/>
      </c>
      <c r="H933" s="9" t="str">
        <f t="shared" si="147"/>
        <v/>
      </c>
      <c r="I933" s="9" t="str">
        <f t="shared" si="148"/>
        <v/>
      </c>
      <c r="J933" s="10">
        <f t="shared" si="142"/>
        <v>0</v>
      </c>
      <c r="K933" s="58">
        <f t="shared" si="143"/>
        <v>0</v>
      </c>
      <c r="L933" s="11">
        <f>_xlfn.XLOOKUP(K933,Percentiles!A:A,Percentiles!C:C,-999,0)</f>
        <v>-999</v>
      </c>
      <c r="M933" s="11">
        <f>_xlfn.XLOOKUP(K933,Percentiles!A:A,Percentiles!D:D,999,0)</f>
        <v>999</v>
      </c>
      <c r="N933" s="11">
        <f t="shared" si="144"/>
        <v>0</v>
      </c>
      <c r="O933" s="11">
        <f t="shared" si="145"/>
        <v>0</v>
      </c>
      <c r="P933" s="11">
        <f t="shared" si="146"/>
        <v>0</v>
      </c>
    </row>
    <row r="934" spans="1:16" x14ac:dyDescent="0.25">
      <c r="A934" s="38"/>
      <c r="B934" s="38"/>
      <c r="C934" s="7">
        <f t="shared" si="140"/>
        <v>0</v>
      </c>
      <c r="D934" s="8">
        <f t="shared" si="149"/>
        <v>0</v>
      </c>
      <c r="E934" s="8">
        <f>IF(A934&gt;Settings!$B$4,Settings!$B$4,A934)</f>
        <v>0</v>
      </c>
      <c r="F934" s="8">
        <f>10^(Settings!$B$1+Settings!$B$2*E934+Settings!$B$3*E934^2)</f>
        <v>0.12732098798529648</v>
      </c>
      <c r="G934" s="9" t="str">
        <f t="shared" si="141"/>
        <v/>
      </c>
      <c r="H934" s="9" t="str">
        <f t="shared" si="147"/>
        <v/>
      </c>
      <c r="I934" s="9" t="str">
        <f t="shared" si="148"/>
        <v/>
      </c>
      <c r="J934" s="10">
        <f t="shared" si="142"/>
        <v>0</v>
      </c>
      <c r="K934" s="58">
        <f t="shared" si="143"/>
        <v>0</v>
      </c>
      <c r="L934" s="11">
        <f>_xlfn.XLOOKUP(K934,Percentiles!A:A,Percentiles!C:C,-999,0)</f>
        <v>-999</v>
      </c>
      <c r="M934" s="11">
        <f>_xlfn.XLOOKUP(K934,Percentiles!A:A,Percentiles!D:D,999,0)</f>
        <v>999</v>
      </c>
      <c r="N934" s="11">
        <f t="shared" si="144"/>
        <v>0</v>
      </c>
      <c r="O934" s="11">
        <f t="shared" si="145"/>
        <v>0</v>
      </c>
      <c r="P934" s="11">
        <f t="shared" si="146"/>
        <v>0</v>
      </c>
    </row>
    <row r="935" spans="1:16" x14ac:dyDescent="0.25">
      <c r="A935" s="38"/>
      <c r="B935" s="38"/>
      <c r="C935" s="7">
        <f t="shared" si="140"/>
        <v>0</v>
      </c>
      <c r="D935" s="8">
        <f t="shared" si="149"/>
        <v>0</v>
      </c>
      <c r="E935" s="8">
        <f>IF(A935&gt;Settings!$B$4,Settings!$B$4,A935)</f>
        <v>0</v>
      </c>
      <c r="F935" s="8">
        <f>10^(Settings!$B$1+Settings!$B$2*E935+Settings!$B$3*E935^2)</f>
        <v>0.12732098798529648</v>
      </c>
      <c r="G935" s="9" t="str">
        <f t="shared" si="141"/>
        <v/>
      </c>
      <c r="H935" s="9" t="str">
        <f t="shared" si="147"/>
        <v/>
      </c>
      <c r="I935" s="9" t="str">
        <f t="shared" si="148"/>
        <v/>
      </c>
      <c r="J935" s="10">
        <f t="shared" si="142"/>
        <v>0</v>
      </c>
      <c r="K935" s="58">
        <f t="shared" si="143"/>
        <v>0</v>
      </c>
      <c r="L935" s="11">
        <f>_xlfn.XLOOKUP(K935,Percentiles!A:A,Percentiles!C:C,-999,0)</f>
        <v>-999</v>
      </c>
      <c r="M935" s="11">
        <f>_xlfn.XLOOKUP(K935,Percentiles!A:A,Percentiles!D:D,999,0)</f>
        <v>999</v>
      </c>
      <c r="N935" s="11">
        <f t="shared" si="144"/>
        <v>0</v>
      </c>
      <c r="O935" s="11">
        <f t="shared" si="145"/>
        <v>0</v>
      </c>
      <c r="P935" s="11">
        <f t="shared" si="146"/>
        <v>0</v>
      </c>
    </row>
    <row r="936" spans="1:16" x14ac:dyDescent="0.25">
      <c r="A936" s="38"/>
      <c r="B936" s="38"/>
      <c r="C936" s="7">
        <f t="shared" si="140"/>
        <v>0</v>
      </c>
      <c r="D936" s="8">
        <f t="shared" si="149"/>
        <v>0</v>
      </c>
      <c r="E936" s="8">
        <f>IF(A936&gt;Settings!$B$4,Settings!$B$4,A936)</f>
        <v>0</v>
      </c>
      <c r="F936" s="8">
        <f>10^(Settings!$B$1+Settings!$B$2*E936+Settings!$B$3*E936^2)</f>
        <v>0.12732098798529648</v>
      </c>
      <c r="G936" s="9" t="str">
        <f t="shared" si="141"/>
        <v/>
      </c>
      <c r="H936" s="9" t="str">
        <f t="shared" si="147"/>
        <v/>
      </c>
      <c r="I936" s="9" t="str">
        <f t="shared" si="148"/>
        <v/>
      </c>
      <c r="J936" s="10">
        <f t="shared" si="142"/>
        <v>0</v>
      </c>
      <c r="K936" s="58">
        <f t="shared" si="143"/>
        <v>0</v>
      </c>
      <c r="L936" s="11">
        <f>_xlfn.XLOOKUP(K936,Percentiles!A:A,Percentiles!C:C,-999,0)</f>
        <v>-999</v>
      </c>
      <c r="M936" s="11">
        <f>_xlfn.XLOOKUP(K936,Percentiles!A:A,Percentiles!D:D,999,0)</f>
        <v>999</v>
      </c>
      <c r="N936" s="11">
        <f t="shared" si="144"/>
        <v>0</v>
      </c>
      <c r="O936" s="11">
        <f t="shared" si="145"/>
        <v>0</v>
      </c>
      <c r="P936" s="11">
        <f t="shared" si="146"/>
        <v>0</v>
      </c>
    </row>
    <row r="937" spans="1:16" x14ac:dyDescent="0.25">
      <c r="A937" s="38"/>
      <c r="B937" s="38"/>
      <c r="C937" s="7">
        <f t="shared" si="140"/>
        <v>0</v>
      </c>
      <c r="D937" s="8">
        <f t="shared" si="149"/>
        <v>0</v>
      </c>
      <c r="E937" s="8">
        <f>IF(A937&gt;Settings!$B$4,Settings!$B$4,A937)</f>
        <v>0</v>
      </c>
      <c r="F937" s="8">
        <f>10^(Settings!$B$1+Settings!$B$2*E937+Settings!$B$3*E937^2)</f>
        <v>0.12732098798529648</v>
      </c>
      <c r="G937" s="9" t="str">
        <f t="shared" si="141"/>
        <v/>
      </c>
      <c r="H937" s="9" t="str">
        <f t="shared" si="147"/>
        <v/>
      </c>
      <c r="I937" s="9" t="str">
        <f t="shared" si="148"/>
        <v/>
      </c>
      <c r="J937" s="10">
        <f t="shared" si="142"/>
        <v>0</v>
      </c>
      <c r="K937" s="58">
        <f t="shared" si="143"/>
        <v>0</v>
      </c>
      <c r="L937" s="11">
        <f>_xlfn.XLOOKUP(K937,Percentiles!A:A,Percentiles!C:C,-999,0)</f>
        <v>-999</v>
      </c>
      <c r="M937" s="11">
        <f>_xlfn.XLOOKUP(K937,Percentiles!A:A,Percentiles!D:D,999,0)</f>
        <v>999</v>
      </c>
      <c r="N937" s="11">
        <f t="shared" si="144"/>
        <v>0</v>
      </c>
      <c r="O937" s="11">
        <f t="shared" si="145"/>
        <v>0</v>
      </c>
      <c r="P937" s="11">
        <f t="shared" si="146"/>
        <v>0</v>
      </c>
    </row>
    <row r="938" spans="1:16" x14ac:dyDescent="0.25">
      <c r="A938" s="38"/>
      <c r="B938" s="38"/>
      <c r="C938" s="7">
        <f t="shared" si="140"/>
        <v>0</v>
      </c>
      <c r="D938" s="8">
        <f t="shared" si="149"/>
        <v>0</v>
      </c>
      <c r="E938" s="8">
        <f>IF(A938&gt;Settings!$B$4,Settings!$B$4,A938)</f>
        <v>0</v>
      </c>
      <c r="F938" s="8">
        <f>10^(Settings!$B$1+Settings!$B$2*E938+Settings!$B$3*E938^2)</f>
        <v>0.12732098798529648</v>
      </c>
      <c r="G938" s="9" t="str">
        <f t="shared" si="141"/>
        <v/>
      </c>
      <c r="H938" s="9" t="str">
        <f t="shared" si="147"/>
        <v/>
      </c>
      <c r="I938" s="9" t="str">
        <f t="shared" si="148"/>
        <v/>
      </c>
      <c r="J938" s="10">
        <f t="shared" si="142"/>
        <v>0</v>
      </c>
      <c r="K938" s="58">
        <f t="shared" si="143"/>
        <v>0</v>
      </c>
      <c r="L938" s="11">
        <f>_xlfn.XLOOKUP(K938,Percentiles!A:A,Percentiles!C:C,-999,0)</f>
        <v>-999</v>
      </c>
      <c r="M938" s="11">
        <f>_xlfn.XLOOKUP(K938,Percentiles!A:A,Percentiles!D:D,999,0)</f>
        <v>999</v>
      </c>
      <c r="N938" s="11">
        <f t="shared" si="144"/>
        <v>0</v>
      </c>
      <c r="O938" s="11">
        <f t="shared" si="145"/>
        <v>0</v>
      </c>
      <c r="P938" s="11">
        <f t="shared" si="146"/>
        <v>0</v>
      </c>
    </row>
    <row r="939" spans="1:16" x14ac:dyDescent="0.25">
      <c r="A939" s="38"/>
      <c r="B939" s="38"/>
      <c r="C939" s="7">
        <f t="shared" si="140"/>
        <v>0</v>
      </c>
      <c r="D939" s="8">
        <f t="shared" si="149"/>
        <v>0</v>
      </c>
      <c r="E939" s="8">
        <f>IF(A939&gt;Settings!$B$4,Settings!$B$4,A939)</f>
        <v>0</v>
      </c>
      <c r="F939" s="8">
        <f>10^(Settings!$B$1+Settings!$B$2*E939+Settings!$B$3*E939^2)</f>
        <v>0.12732098798529648</v>
      </c>
      <c r="G939" s="9" t="str">
        <f t="shared" si="141"/>
        <v/>
      </c>
      <c r="H939" s="9" t="str">
        <f t="shared" si="147"/>
        <v/>
      </c>
      <c r="I939" s="9" t="str">
        <f t="shared" si="148"/>
        <v/>
      </c>
      <c r="J939" s="10">
        <f t="shared" si="142"/>
        <v>0</v>
      </c>
      <c r="K939" s="58">
        <f t="shared" si="143"/>
        <v>0</v>
      </c>
      <c r="L939" s="11">
        <f>_xlfn.XLOOKUP(K939,Percentiles!A:A,Percentiles!C:C,-999,0)</f>
        <v>-999</v>
      </c>
      <c r="M939" s="11">
        <f>_xlfn.XLOOKUP(K939,Percentiles!A:A,Percentiles!D:D,999,0)</f>
        <v>999</v>
      </c>
      <c r="N939" s="11">
        <f t="shared" si="144"/>
        <v>0</v>
      </c>
      <c r="O939" s="11">
        <f t="shared" si="145"/>
        <v>0</v>
      </c>
      <c r="P939" s="11">
        <f t="shared" si="146"/>
        <v>0</v>
      </c>
    </row>
    <row r="940" spans="1:16" x14ac:dyDescent="0.25">
      <c r="A940" s="38"/>
      <c r="B940" s="38"/>
      <c r="C940" s="7">
        <f t="shared" si="140"/>
        <v>0</v>
      </c>
      <c r="D940" s="8">
        <f t="shared" si="149"/>
        <v>0</v>
      </c>
      <c r="E940" s="8">
        <f>IF(A940&gt;Settings!$B$4,Settings!$B$4,A940)</f>
        <v>0</v>
      </c>
      <c r="F940" s="8">
        <f>10^(Settings!$B$1+Settings!$B$2*E940+Settings!$B$3*E940^2)</f>
        <v>0.12732098798529648</v>
      </c>
      <c r="G940" s="9" t="str">
        <f t="shared" si="141"/>
        <v/>
      </c>
      <c r="H940" s="9" t="str">
        <f t="shared" si="147"/>
        <v/>
      </c>
      <c r="I940" s="9" t="str">
        <f t="shared" si="148"/>
        <v/>
      </c>
      <c r="J940" s="10">
        <f t="shared" si="142"/>
        <v>0</v>
      </c>
      <c r="K940" s="58">
        <f t="shared" si="143"/>
        <v>0</v>
      </c>
      <c r="L940" s="11">
        <f>_xlfn.XLOOKUP(K940,Percentiles!A:A,Percentiles!C:C,-999,0)</f>
        <v>-999</v>
      </c>
      <c r="M940" s="11">
        <f>_xlfn.XLOOKUP(K940,Percentiles!A:A,Percentiles!D:D,999,0)</f>
        <v>999</v>
      </c>
      <c r="N940" s="11">
        <f t="shared" si="144"/>
        <v>0</v>
      </c>
      <c r="O940" s="11">
        <f t="shared" si="145"/>
        <v>0</v>
      </c>
      <c r="P940" s="11">
        <f t="shared" si="146"/>
        <v>0</v>
      </c>
    </row>
    <row r="941" spans="1:16" x14ac:dyDescent="0.25">
      <c r="A941" s="38"/>
      <c r="B941" s="38"/>
      <c r="C941" s="7">
        <f t="shared" si="140"/>
        <v>0</v>
      </c>
      <c r="D941" s="8">
        <f t="shared" si="149"/>
        <v>0</v>
      </c>
      <c r="E941" s="8">
        <f>IF(A941&gt;Settings!$B$4,Settings!$B$4,A941)</f>
        <v>0</v>
      </c>
      <c r="F941" s="8">
        <f>10^(Settings!$B$1+Settings!$B$2*E941+Settings!$B$3*E941^2)</f>
        <v>0.12732098798529648</v>
      </c>
      <c r="G941" s="9" t="str">
        <f t="shared" si="141"/>
        <v/>
      </c>
      <c r="H941" s="9" t="str">
        <f t="shared" si="147"/>
        <v/>
      </c>
      <c r="I941" s="9" t="str">
        <f t="shared" si="148"/>
        <v/>
      </c>
      <c r="J941" s="10">
        <f t="shared" si="142"/>
        <v>0</v>
      </c>
      <c r="K941" s="58">
        <f t="shared" si="143"/>
        <v>0</v>
      </c>
      <c r="L941" s="11">
        <f>_xlfn.XLOOKUP(K941,Percentiles!A:A,Percentiles!C:C,-999,0)</f>
        <v>-999</v>
      </c>
      <c r="M941" s="11">
        <f>_xlfn.XLOOKUP(K941,Percentiles!A:A,Percentiles!D:D,999,0)</f>
        <v>999</v>
      </c>
      <c r="N941" s="11">
        <f t="shared" si="144"/>
        <v>0</v>
      </c>
      <c r="O941" s="11">
        <f t="shared" si="145"/>
        <v>0</v>
      </c>
      <c r="P941" s="11">
        <f t="shared" si="146"/>
        <v>0</v>
      </c>
    </row>
    <row r="942" spans="1:16" x14ac:dyDescent="0.25">
      <c r="A942" s="38"/>
      <c r="B942" s="38"/>
      <c r="C942" s="7">
        <f t="shared" si="140"/>
        <v>0</v>
      </c>
      <c r="D942" s="8">
        <f t="shared" si="149"/>
        <v>0</v>
      </c>
      <c r="E942" s="8">
        <f>IF(A942&gt;Settings!$B$4,Settings!$B$4,A942)</f>
        <v>0</v>
      </c>
      <c r="F942" s="8">
        <f>10^(Settings!$B$1+Settings!$B$2*E942+Settings!$B$3*E942^2)</f>
        <v>0.12732098798529648</v>
      </c>
      <c r="G942" s="9" t="str">
        <f t="shared" si="141"/>
        <v/>
      </c>
      <c r="H942" s="9" t="str">
        <f t="shared" si="147"/>
        <v/>
      </c>
      <c r="I942" s="9" t="str">
        <f t="shared" si="148"/>
        <v/>
      </c>
      <c r="J942" s="10">
        <f t="shared" si="142"/>
        <v>0</v>
      </c>
      <c r="K942" s="58">
        <f t="shared" si="143"/>
        <v>0</v>
      </c>
      <c r="L942" s="11">
        <f>_xlfn.XLOOKUP(K942,Percentiles!A:A,Percentiles!C:C,-999,0)</f>
        <v>-999</v>
      </c>
      <c r="M942" s="11">
        <f>_xlfn.XLOOKUP(K942,Percentiles!A:A,Percentiles!D:D,999,0)</f>
        <v>999</v>
      </c>
      <c r="N942" s="11">
        <f t="shared" si="144"/>
        <v>0</v>
      </c>
      <c r="O942" s="11">
        <f t="shared" si="145"/>
        <v>0</v>
      </c>
      <c r="P942" s="11">
        <f t="shared" si="146"/>
        <v>0</v>
      </c>
    </row>
    <row r="943" spans="1:16" x14ac:dyDescent="0.25">
      <c r="A943" s="38"/>
      <c r="B943" s="38"/>
      <c r="C943" s="7">
        <f t="shared" si="140"/>
        <v>0</v>
      </c>
      <c r="D943" s="8">
        <f t="shared" si="149"/>
        <v>0</v>
      </c>
      <c r="E943" s="8">
        <f>IF(A943&gt;Settings!$B$4,Settings!$B$4,A943)</f>
        <v>0</v>
      </c>
      <c r="F943" s="8">
        <f>10^(Settings!$B$1+Settings!$B$2*E943+Settings!$B$3*E943^2)</f>
        <v>0.12732098798529648</v>
      </c>
      <c r="G943" s="9" t="str">
        <f t="shared" si="141"/>
        <v/>
      </c>
      <c r="H943" s="9" t="str">
        <f t="shared" si="147"/>
        <v/>
      </c>
      <c r="I943" s="9" t="str">
        <f t="shared" si="148"/>
        <v/>
      </c>
      <c r="J943" s="10">
        <f t="shared" si="142"/>
        <v>0</v>
      </c>
      <c r="K943" s="58">
        <f t="shared" si="143"/>
        <v>0</v>
      </c>
      <c r="L943" s="11">
        <f>_xlfn.XLOOKUP(K943,Percentiles!A:A,Percentiles!C:C,-999,0)</f>
        <v>-999</v>
      </c>
      <c r="M943" s="11">
        <f>_xlfn.XLOOKUP(K943,Percentiles!A:A,Percentiles!D:D,999,0)</f>
        <v>999</v>
      </c>
      <c r="N943" s="11">
        <f t="shared" si="144"/>
        <v>0</v>
      </c>
      <c r="O943" s="11">
        <f t="shared" si="145"/>
        <v>0</v>
      </c>
      <c r="P943" s="11">
        <f t="shared" si="146"/>
        <v>0</v>
      </c>
    </row>
    <row r="944" spans="1:16" x14ac:dyDescent="0.25">
      <c r="A944" s="38"/>
      <c r="B944" s="38"/>
      <c r="C944" s="7">
        <f t="shared" si="140"/>
        <v>0</v>
      </c>
      <c r="D944" s="8">
        <f t="shared" si="149"/>
        <v>0</v>
      </c>
      <c r="E944" s="8">
        <f>IF(A944&gt;Settings!$B$4,Settings!$B$4,A944)</f>
        <v>0</v>
      </c>
      <c r="F944" s="8">
        <f>10^(Settings!$B$1+Settings!$B$2*E944+Settings!$B$3*E944^2)</f>
        <v>0.12732098798529648</v>
      </c>
      <c r="G944" s="9" t="str">
        <f t="shared" si="141"/>
        <v/>
      </c>
      <c r="H944" s="9" t="str">
        <f t="shared" si="147"/>
        <v/>
      </c>
      <c r="I944" s="9" t="str">
        <f t="shared" si="148"/>
        <v/>
      </c>
      <c r="J944" s="10">
        <f t="shared" si="142"/>
        <v>0</v>
      </c>
      <c r="K944" s="58">
        <f t="shared" si="143"/>
        <v>0</v>
      </c>
      <c r="L944" s="11">
        <f>_xlfn.XLOOKUP(K944,Percentiles!A:A,Percentiles!C:C,-999,0)</f>
        <v>-999</v>
      </c>
      <c r="M944" s="11">
        <f>_xlfn.XLOOKUP(K944,Percentiles!A:A,Percentiles!D:D,999,0)</f>
        <v>999</v>
      </c>
      <c r="N944" s="11">
        <f t="shared" si="144"/>
        <v>0</v>
      </c>
      <c r="O944" s="11">
        <f t="shared" si="145"/>
        <v>0</v>
      </c>
      <c r="P944" s="11">
        <f t="shared" si="146"/>
        <v>0</v>
      </c>
    </row>
    <row r="945" spans="1:16" x14ac:dyDescent="0.25">
      <c r="A945" s="38"/>
      <c r="B945" s="38"/>
      <c r="C945" s="7">
        <f t="shared" si="140"/>
        <v>0</v>
      </c>
      <c r="D945" s="8">
        <f t="shared" si="149"/>
        <v>0</v>
      </c>
      <c r="E945" s="8">
        <f>IF(A945&gt;Settings!$B$4,Settings!$B$4,A945)</f>
        <v>0</v>
      </c>
      <c r="F945" s="8">
        <f>10^(Settings!$B$1+Settings!$B$2*E945+Settings!$B$3*E945^2)</f>
        <v>0.12732098798529648</v>
      </c>
      <c r="G945" s="9" t="str">
        <f t="shared" si="141"/>
        <v/>
      </c>
      <c r="H945" s="9" t="str">
        <f t="shared" si="147"/>
        <v/>
      </c>
      <c r="I945" s="9" t="str">
        <f t="shared" si="148"/>
        <v/>
      </c>
      <c r="J945" s="10">
        <f t="shared" si="142"/>
        <v>0</v>
      </c>
      <c r="K945" s="58">
        <f t="shared" si="143"/>
        <v>0</v>
      </c>
      <c r="L945" s="11">
        <f>_xlfn.XLOOKUP(K945,Percentiles!A:A,Percentiles!C:C,-999,0)</f>
        <v>-999</v>
      </c>
      <c r="M945" s="11">
        <f>_xlfn.XLOOKUP(K945,Percentiles!A:A,Percentiles!D:D,999,0)</f>
        <v>999</v>
      </c>
      <c r="N945" s="11">
        <f t="shared" si="144"/>
        <v>0</v>
      </c>
      <c r="O945" s="11">
        <f t="shared" si="145"/>
        <v>0</v>
      </c>
      <c r="P945" s="11">
        <f t="shared" si="146"/>
        <v>0</v>
      </c>
    </row>
    <row r="946" spans="1:16" x14ac:dyDescent="0.25">
      <c r="A946" s="38"/>
      <c r="B946" s="38"/>
      <c r="C946" s="7">
        <f t="shared" si="140"/>
        <v>0</v>
      </c>
      <c r="D946" s="8">
        <f t="shared" si="149"/>
        <v>0</v>
      </c>
      <c r="E946" s="8">
        <f>IF(A946&gt;Settings!$B$4,Settings!$B$4,A946)</f>
        <v>0</v>
      </c>
      <c r="F946" s="8">
        <f>10^(Settings!$B$1+Settings!$B$2*E946+Settings!$B$3*E946^2)</f>
        <v>0.12732098798529648</v>
      </c>
      <c r="G946" s="9" t="str">
        <f t="shared" si="141"/>
        <v/>
      </c>
      <c r="H946" s="9" t="str">
        <f t="shared" si="147"/>
        <v/>
      </c>
      <c r="I946" s="9" t="str">
        <f t="shared" si="148"/>
        <v/>
      </c>
      <c r="J946" s="10">
        <f t="shared" si="142"/>
        <v>0</v>
      </c>
      <c r="K946" s="58">
        <f t="shared" si="143"/>
        <v>0</v>
      </c>
      <c r="L946" s="11">
        <f>_xlfn.XLOOKUP(K946,Percentiles!A:A,Percentiles!C:C,-999,0)</f>
        <v>-999</v>
      </c>
      <c r="M946" s="11">
        <f>_xlfn.XLOOKUP(K946,Percentiles!A:A,Percentiles!D:D,999,0)</f>
        <v>999</v>
      </c>
      <c r="N946" s="11">
        <f t="shared" si="144"/>
        <v>0</v>
      </c>
      <c r="O946" s="11">
        <f t="shared" si="145"/>
        <v>0</v>
      </c>
      <c r="P946" s="11">
        <f t="shared" si="146"/>
        <v>0</v>
      </c>
    </row>
    <row r="947" spans="1:16" x14ac:dyDescent="0.25">
      <c r="A947" s="38"/>
      <c r="B947" s="38"/>
      <c r="C947" s="7">
        <f t="shared" si="140"/>
        <v>0</v>
      </c>
      <c r="D947" s="8">
        <f t="shared" si="149"/>
        <v>0</v>
      </c>
      <c r="E947" s="8">
        <f>IF(A947&gt;Settings!$B$4,Settings!$B$4,A947)</f>
        <v>0</v>
      </c>
      <c r="F947" s="8">
        <f>10^(Settings!$B$1+Settings!$B$2*E947+Settings!$B$3*E947^2)</f>
        <v>0.12732098798529648</v>
      </c>
      <c r="G947" s="9" t="str">
        <f t="shared" si="141"/>
        <v/>
      </c>
      <c r="H947" s="9" t="str">
        <f t="shared" si="147"/>
        <v/>
      </c>
      <c r="I947" s="9" t="str">
        <f t="shared" si="148"/>
        <v/>
      </c>
      <c r="J947" s="10">
        <f t="shared" si="142"/>
        <v>0</v>
      </c>
      <c r="K947" s="58">
        <f t="shared" si="143"/>
        <v>0</v>
      </c>
      <c r="L947" s="11">
        <f>_xlfn.XLOOKUP(K947,Percentiles!A:A,Percentiles!C:C,-999,0)</f>
        <v>-999</v>
      </c>
      <c r="M947" s="11">
        <f>_xlfn.XLOOKUP(K947,Percentiles!A:A,Percentiles!D:D,999,0)</f>
        <v>999</v>
      </c>
      <c r="N947" s="11">
        <f t="shared" si="144"/>
        <v>0</v>
      </c>
      <c r="O947" s="11">
        <f t="shared" si="145"/>
        <v>0</v>
      </c>
      <c r="P947" s="11">
        <f t="shared" si="146"/>
        <v>0</v>
      </c>
    </row>
    <row r="948" spans="1:16" x14ac:dyDescent="0.25">
      <c r="A948" s="38"/>
      <c r="B948" s="38"/>
      <c r="C948" s="7">
        <f t="shared" si="140"/>
        <v>0</v>
      </c>
      <c r="D948" s="8">
        <f t="shared" si="149"/>
        <v>0</v>
      </c>
      <c r="E948" s="8">
        <f>IF(A948&gt;Settings!$B$4,Settings!$B$4,A948)</f>
        <v>0</v>
      </c>
      <c r="F948" s="8">
        <f>10^(Settings!$B$1+Settings!$B$2*E948+Settings!$B$3*E948^2)</f>
        <v>0.12732098798529648</v>
      </c>
      <c r="G948" s="9" t="str">
        <f t="shared" si="141"/>
        <v/>
      </c>
      <c r="H948" s="9" t="str">
        <f t="shared" si="147"/>
        <v/>
      </c>
      <c r="I948" s="9" t="str">
        <f t="shared" si="148"/>
        <v/>
      </c>
      <c r="J948" s="10">
        <f t="shared" si="142"/>
        <v>0</v>
      </c>
      <c r="K948" s="58">
        <f t="shared" si="143"/>
        <v>0</v>
      </c>
      <c r="L948" s="11">
        <f>_xlfn.XLOOKUP(K948,Percentiles!A:A,Percentiles!C:C,-999,0)</f>
        <v>-999</v>
      </c>
      <c r="M948" s="11">
        <f>_xlfn.XLOOKUP(K948,Percentiles!A:A,Percentiles!D:D,999,0)</f>
        <v>999</v>
      </c>
      <c r="N948" s="11">
        <f t="shared" si="144"/>
        <v>0</v>
      </c>
      <c r="O948" s="11">
        <f t="shared" si="145"/>
        <v>0</v>
      </c>
      <c r="P948" s="11">
        <f t="shared" si="146"/>
        <v>0</v>
      </c>
    </row>
    <row r="949" spans="1:16" x14ac:dyDescent="0.25">
      <c r="A949" s="38"/>
      <c r="B949" s="38"/>
      <c r="C949" s="7">
        <f t="shared" si="140"/>
        <v>0</v>
      </c>
      <c r="D949" s="8">
        <f t="shared" si="149"/>
        <v>0</v>
      </c>
      <c r="E949" s="8">
        <f>IF(A949&gt;Settings!$B$4,Settings!$B$4,A949)</f>
        <v>0</v>
      </c>
      <c r="F949" s="8">
        <f>10^(Settings!$B$1+Settings!$B$2*E949+Settings!$B$3*E949^2)</f>
        <v>0.12732098798529648</v>
      </c>
      <c r="G949" s="9" t="str">
        <f t="shared" si="141"/>
        <v/>
      </c>
      <c r="H949" s="9" t="str">
        <f t="shared" si="147"/>
        <v/>
      </c>
      <c r="I949" s="9" t="str">
        <f t="shared" si="148"/>
        <v/>
      </c>
      <c r="J949" s="10">
        <f t="shared" si="142"/>
        <v>0</v>
      </c>
      <c r="K949" s="58">
        <f t="shared" si="143"/>
        <v>0</v>
      </c>
      <c r="L949" s="11">
        <f>_xlfn.XLOOKUP(K949,Percentiles!A:A,Percentiles!C:C,-999,0)</f>
        <v>-999</v>
      </c>
      <c r="M949" s="11">
        <f>_xlfn.XLOOKUP(K949,Percentiles!A:A,Percentiles!D:D,999,0)</f>
        <v>999</v>
      </c>
      <c r="N949" s="11">
        <f t="shared" si="144"/>
        <v>0</v>
      </c>
      <c r="O949" s="11">
        <f t="shared" si="145"/>
        <v>0</v>
      </c>
      <c r="P949" s="11">
        <f t="shared" si="146"/>
        <v>0</v>
      </c>
    </row>
    <row r="950" spans="1:16" x14ac:dyDescent="0.25">
      <c r="A950" s="38"/>
      <c r="B950" s="38"/>
      <c r="C950" s="7">
        <f t="shared" si="140"/>
        <v>0</v>
      </c>
      <c r="D950" s="8">
        <f t="shared" si="149"/>
        <v>0</v>
      </c>
      <c r="E950" s="8">
        <f>IF(A950&gt;Settings!$B$4,Settings!$B$4,A950)</f>
        <v>0</v>
      </c>
      <c r="F950" s="8">
        <f>10^(Settings!$B$1+Settings!$B$2*E950+Settings!$B$3*E950^2)</f>
        <v>0.12732098798529648</v>
      </c>
      <c r="G950" s="9" t="str">
        <f t="shared" si="141"/>
        <v/>
      </c>
      <c r="H950" s="9" t="str">
        <f t="shared" si="147"/>
        <v/>
      </c>
      <c r="I950" s="9" t="str">
        <f t="shared" si="148"/>
        <v/>
      </c>
      <c r="J950" s="10">
        <f t="shared" si="142"/>
        <v>0</v>
      </c>
      <c r="K950" s="58">
        <f t="shared" si="143"/>
        <v>0</v>
      </c>
      <c r="L950" s="11">
        <f>_xlfn.XLOOKUP(K950,Percentiles!A:A,Percentiles!C:C,-999,0)</f>
        <v>-999</v>
      </c>
      <c r="M950" s="11">
        <f>_xlfn.XLOOKUP(K950,Percentiles!A:A,Percentiles!D:D,999,0)</f>
        <v>999</v>
      </c>
      <c r="N950" s="11">
        <f t="shared" si="144"/>
        <v>0</v>
      </c>
      <c r="O950" s="11">
        <f t="shared" si="145"/>
        <v>0</v>
      </c>
      <c r="P950" s="11">
        <f t="shared" si="146"/>
        <v>0</v>
      </c>
    </row>
    <row r="951" spans="1:16" x14ac:dyDescent="0.25">
      <c r="A951" s="38"/>
      <c r="B951" s="38"/>
      <c r="C951" s="7">
        <f t="shared" si="140"/>
        <v>0</v>
      </c>
      <c r="D951" s="8">
        <f t="shared" si="149"/>
        <v>0</v>
      </c>
      <c r="E951" s="8">
        <f>IF(A951&gt;Settings!$B$4,Settings!$B$4,A951)</f>
        <v>0</v>
      </c>
      <c r="F951" s="8">
        <f>10^(Settings!$B$1+Settings!$B$2*E951+Settings!$B$3*E951^2)</f>
        <v>0.12732098798529648</v>
      </c>
      <c r="G951" s="9" t="str">
        <f t="shared" si="141"/>
        <v/>
      </c>
      <c r="H951" s="9" t="str">
        <f t="shared" si="147"/>
        <v/>
      </c>
      <c r="I951" s="9" t="str">
        <f t="shared" si="148"/>
        <v/>
      </c>
      <c r="J951" s="10">
        <f t="shared" si="142"/>
        <v>0</v>
      </c>
      <c r="K951" s="58">
        <f t="shared" si="143"/>
        <v>0</v>
      </c>
      <c r="L951" s="11">
        <f>_xlfn.XLOOKUP(K951,Percentiles!A:A,Percentiles!C:C,-999,0)</f>
        <v>-999</v>
      </c>
      <c r="M951" s="11">
        <f>_xlfn.XLOOKUP(K951,Percentiles!A:A,Percentiles!D:D,999,0)</f>
        <v>999</v>
      </c>
      <c r="N951" s="11">
        <f t="shared" si="144"/>
        <v>0</v>
      </c>
      <c r="O951" s="11">
        <f t="shared" si="145"/>
        <v>0</v>
      </c>
      <c r="P951" s="11">
        <f t="shared" si="146"/>
        <v>0</v>
      </c>
    </row>
    <row r="952" spans="1:16" x14ac:dyDescent="0.25">
      <c r="A952" s="38"/>
      <c r="B952" s="38"/>
      <c r="C952" s="7">
        <f t="shared" si="140"/>
        <v>0</v>
      </c>
      <c r="D952" s="8">
        <f t="shared" si="149"/>
        <v>0</v>
      </c>
      <c r="E952" s="8">
        <f>IF(A952&gt;Settings!$B$4,Settings!$B$4,A952)</f>
        <v>0</v>
      </c>
      <c r="F952" s="8">
        <f>10^(Settings!$B$1+Settings!$B$2*E952+Settings!$B$3*E952^2)</f>
        <v>0.12732098798529648</v>
      </c>
      <c r="G952" s="9" t="str">
        <f t="shared" si="141"/>
        <v/>
      </c>
      <c r="H952" s="9" t="str">
        <f t="shared" si="147"/>
        <v/>
      </c>
      <c r="I952" s="9" t="str">
        <f t="shared" si="148"/>
        <v/>
      </c>
      <c r="J952" s="10">
        <f t="shared" si="142"/>
        <v>0</v>
      </c>
      <c r="K952" s="58">
        <f t="shared" si="143"/>
        <v>0</v>
      </c>
      <c r="L952" s="11">
        <f>_xlfn.XLOOKUP(K952,Percentiles!A:A,Percentiles!C:C,-999,0)</f>
        <v>-999</v>
      </c>
      <c r="M952" s="11">
        <f>_xlfn.XLOOKUP(K952,Percentiles!A:A,Percentiles!D:D,999,0)</f>
        <v>999</v>
      </c>
      <c r="N952" s="11">
        <f t="shared" si="144"/>
        <v>0</v>
      </c>
      <c r="O952" s="11">
        <f t="shared" si="145"/>
        <v>0</v>
      </c>
      <c r="P952" s="11">
        <f t="shared" si="146"/>
        <v>0</v>
      </c>
    </row>
    <row r="953" spans="1:16" x14ac:dyDescent="0.25">
      <c r="A953" s="38"/>
      <c r="B953" s="38"/>
      <c r="C953" s="7">
        <f t="shared" si="140"/>
        <v>0</v>
      </c>
      <c r="D953" s="8">
        <f t="shared" si="149"/>
        <v>0</v>
      </c>
      <c r="E953" s="8">
        <f>IF(A953&gt;Settings!$B$4,Settings!$B$4,A953)</f>
        <v>0</v>
      </c>
      <c r="F953" s="8">
        <f>10^(Settings!$B$1+Settings!$B$2*E953+Settings!$B$3*E953^2)</f>
        <v>0.12732098798529648</v>
      </c>
      <c r="G953" s="9" t="str">
        <f t="shared" si="141"/>
        <v/>
      </c>
      <c r="H953" s="9" t="str">
        <f t="shared" si="147"/>
        <v/>
      </c>
      <c r="I953" s="9" t="str">
        <f t="shared" si="148"/>
        <v/>
      </c>
      <c r="J953" s="10">
        <f t="shared" si="142"/>
        <v>0</v>
      </c>
      <c r="K953" s="58">
        <f t="shared" si="143"/>
        <v>0</v>
      </c>
      <c r="L953" s="11">
        <f>_xlfn.XLOOKUP(K953,Percentiles!A:A,Percentiles!C:C,-999,0)</f>
        <v>-999</v>
      </c>
      <c r="M953" s="11">
        <f>_xlfn.XLOOKUP(K953,Percentiles!A:A,Percentiles!D:D,999,0)</f>
        <v>999</v>
      </c>
      <c r="N953" s="11">
        <f t="shared" si="144"/>
        <v>0</v>
      </c>
      <c r="O953" s="11">
        <f t="shared" si="145"/>
        <v>0</v>
      </c>
      <c r="P953" s="11">
        <f t="shared" si="146"/>
        <v>0</v>
      </c>
    </row>
    <row r="954" spans="1:16" x14ac:dyDescent="0.25">
      <c r="A954" s="38"/>
      <c r="B954" s="38"/>
      <c r="C954" s="7">
        <f t="shared" si="140"/>
        <v>0</v>
      </c>
      <c r="D954" s="8">
        <f t="shared" si="149"/>
        <v>0</v>
      </c>
      <c r="E954" s="8">
        <f>IF(A954&gt;Settings!$B$4,Settings!$B$4,A954)</f>
        <v>0</v>
      </c>
      <c r="F954" s="8">
        <f>10^(Settings!$B$1+Settings!$B$2*E954+Settings!$B$3*E954^2)</f>
        <v>0.12732098798529648</v>
      </c>
      <c r="G954" s="9" t="str">
        <f t="shared" si="141"/>
        <v/>
      </c>
      <c r="H954" s="9" t="str">
        <f t="shared" si="147"/>
        <v/>
      </c>
      <c r="I954" s="9" t="str">
        <f t="shared" si="148"/>
        <v/>
      </c>
      <c r="J954" s="10">
        <f t="shared" si="142"/>
        <v>0</v>
      </c>
      <c r="K954" s="58">
        <f t="shared" si="143"/>
        <v>0</v>
      </c>
      <c r="L954" s="11">
        <f>_xlfn.XLOOKUP(K954,Percentiles!A:A,Percentiles!C:C,-999,0)</f>
        <v>-999</v>
      </c>
      <c r="M954" s="11">
        <f>_xlfn.XLOOKUP(K954,Percentiles!A:A,Percentiles!D:D,999,0)</f>
        <v>999</v>
      </c>
      <c r="N954" s="11">
        <f t="shared" si="144"/>
        <v>0</v>
      </c>
      <c r="O954" s="11">
        <f t="shared" si="145"/>
        <v>0</v>
      </c>
      <c r="P954" s="11">
        <f t="shared" si="146"/>
        <v>0</v>
      </c>
    </row>
    <row r="955" spans="1:16" x14ac:dyDescent="0.25">
      <c r="A955" s="38"/>
      <c r="B955" s="38"/>
      <c r="C955" s="7">
        <f t="shared" si="140"/>
        <v>0</v>
      </c>
      <c r="D955" s="8">
        <f t="shared" si="149"/>
        <v>0</v>
      </c>
      <c r="E955" s="8">
        <f>IF(A955&gt;Settings!$B$4,Settings!$B$4,A955)</f>
        <v>0</v>
      </c>
      <c r="F955" s="8">
        <f>10^(Settings!$B$1+Settings!$B$2*E955+Settings!$B$3*E955^2)</f>
        <v>0.12732098798529648</v>
      </c>
      <c r="G955" s="9" t="str">
        <f t="shared" si="141"/>
        <v/>
      </c>
      <c r="H955" s="9" t="str">
        <f t="shared" si="147"/>
        <v/>
      </c>
      <c r="I955" s="9" t="str">
        <f t="shared" si="148"/>
        <v/>
      </c>
      <c r="J955" s="10">
        <f t="shared" si="142"/>
        <v>0</v>
      </c>
      <c r="K955" s="58">
        <f t="shared" si="143"/>
        <v>0</v>
      </c>
      <c r="L955" s="11">
        <f>_xlfn.XLOOKUP(K955,Percentiles!A:A,Percentiles!C:C,-999,0)</f>
        <v>-999</v>
      </c>
      <c r="M955" s="11">
        <f>_xlfn.XLOOKUP(K955,Percentiles!A:A,Percentiles!D:D,999,0)</f>
        <v>999</v>
      </c>
      <c r="N955" s="11">
        <f t="shared" si="144"/>
        <v>0</v>
      </c>
      <c r="O955" s="11">
        <f t="shared" si="145"/>
        <v>0</v>
      </c>
      <c r="P955" s="11">
        <f t="shared" si="146"/>
        <v>0</v>
      </c>
    </row>
    <row r="956" spans="1:16" x14ac:dyDescent="0.25">
      <c r="A956" s="38"/>
      <c r="B956" s="38"/>
      <c r="C956" s="7">
        <f t="shared" si="140"/>
        <v>0</v>
      </c>
      <c r="D956" s="8">
        <f t="shared" si="149"/>
        <v>0</v>
      </c>
      <c r="E956" s="8">
        <f>IF(A956&gt;Settings!$B$4,Settings!$B$4,A956)</f>
        <v>0</v>
      </c>
      <c r="F956" s="8">
        <f>10^(Settings!$B$1+Settings!$B$2*E956+Settings!$B$3*E956^2)</f>
        <v>0.12732098798529648</v>
      </c>
      <c r="G956" s="9" t="str">
        <f t="shared" si="141"/>
        <v/>
      </c>
      <c r="H956" s="9" t="str">
        <f t="shared" si="147"/>
        <v/>
      </c>
      <c r="I956" s="9" t="str">
        <f t="shared" si="148"/>
        <v/>
      </c>
      <c r="J956" s="10">
        <f t="shared" si="142"/>
        <v>0</v>
      </c>
      <c r="K956" s="58">
        <f t="shared" si="143"/>
        <v>0</v>
      </c>
      <c r="L956" s="11">
        <f>_xlfn.XLOOKUP(K956,Percentiles!A:A,Percentiles!C:C,-999,0)</f>
        <v>-999</v>
      </c>
      <c r="M956" s="11">
        <f>_xlfn.XLOOKUP(K956,Percentiles!A:A,Percentiles!D:D,999,0)</f>
        <v>999</v>
      </c>
      <c r="N956" s="11">
        <f t="shared" si="144"/>
        <v>0</v>
      </c>
      <c r="O956" s="11">
        <f t="shared" si="145"/>
        <v>0</v>
      </c>
      <c r="P956" s="11">
        <f t="shared" si="146"/>
        <v>0</v>
      </c>
    </row>
    <row r="957" spans="1:16" x14ac:dyDescent="0.25">
      <c r="A957" s="38"/>
      <c r="B957" s="38"/>
      <c r="C957" s="7">
        <f t="shared" si="140"/>
        <v>0</v>
      </c>
      <c r="D957" s="8">
        <f t="shared" si="149"/>
        <v>0</v>
      </c>
      <c r="E957" s="8">
        <f>IF(A957&gt;Settings!$B$4,Settings!$B$4,A957)</f>
        <v>0</v>
      </c>
      <c r="F957" s="8">
        <f>10^(Settings!$B$1+Settings!$B$2*E957+Settings!$B$3*E957^2)</f>
        <v>0.12732098798529648</v>
      </c>
      <c r="G957" s="9" t="str">
        <f t="shared" si="141"/>
        <v/>
      </c>
      <c r="H957" s="9" t="str">
        <f t="shared" si="147"/>
        <v/>
      </c>
      <c r="I957" s="9" t="str">
        <f t="shared" si="148"/>
        <v/>
      </c>
      <c r="J957" s="10">
        <f t="shared" si="142"/>
        <v>0</v>
      </c>
      <c r="K957" s="58">
        <f t="shared" si="143"/>
        <v>0</v>
      </c>
      <c r="L957" s="11">
        <f>_xlfn.XLOOKUP(K957,Percentiles!A:A,Percentiles!C:C,-999,0)</f>
        <v>-999</v>
      </c>
      <c r="M957" s="11">
        <f>_xlfn.XLOOKUP(K957,Percentiles!A:A,Percentiles!D:D,999,0)</f>
        <v>999</v>
      </c>
      <c r="N957" s="11">
        <f t="shared" si="144"/>
        <v>0</v>
      </c>
      <c r="O957" s="11">
        <f t="shared" si="145"/>
        <v>0</v>
      </c>
      <c r="P957" s="11">
        <f t="shared" si="146"/>
        <v>0</v>
      </c>
    </row>
    <row r="958" spans="1:16" x14ac:dyDescent="0.25">
      <c r="A958" s="38"/>
      <c r="B958" s="38"/>
      <c r="C958" s="7">
        <f t="shared" si="140"/>
        <v>0</v>
      </c>
      <c r="D958" s="8">
        <f t="shared" si="149"/>
        <v>0</v>
      </c>
      <c r="E958" s="8">
        <f>IF(A958&gt;Settings!$B$4,Settings!$B$4,A958)</f>
        <v>0</v>
      </c>
      <c r="F958" s="8">
        <f>10^(Settings!$B$1+Settings!$B$2*E958+Settings!$B$3*E958^2)</f>
        <v>0.12732098798529648</v>
      </c>
      <c r="G958" s="9" t="str">
        <f t="shared" si="141"/>
        <v/>
      </c>
      <c r="H958" s="9" t="str">
        <f t="shared" si="147"/>
        <v/>
      </c>
      <c r="I958" s="9" t="str">
        <f t="shared" si="148"/>
        <v/>
      </c>
      <c r="J958" s="10">
        <f t="shared" si="142"/>
        <v>0</v>
      </c>
      <c r="K958" s="58">
        <f t="shared" si="143"/>
        <v>0</v>
      </c>
      <c r="L958" s="11">
        <f>_xlfn.XLOOKUP(K958,Percentiles!A:A,Percentiles!C:C,-999,0)</f>
        <v>-999</v>
      </c>
      <c r="M958" s="11">
        <f>_xlfn.XLOOKUP(K958,Percentiles!A:A,Percentiles!D:D,999,0)</f>
        <v>999</v>
      </c>
      <c r="N958" s="11">
        <f t="shared" si="144"/>
        <v>0</v>
      </c>
      <c r="O958" s="11">
        <f t="shared" si="145"/>
        <v>0</v>
      </c>
      <c r="P958" s="11">
        <f t="shared" si="146"/>
        <v>0</v>
      </c>
    </row>
    <row r="959" spans="1:16" x14ac:dyDescent="0.25">
      <c r="A959" s="38"/>
      <c r="B959" s="38"/>
      <c r="C959" s="7">
        <f t="shared" si="140"/>
        <v>0</v>
      </c>
      <c r="D959" s="8">
        <f t="shared" si="149"/>
        <v>0</v>
      </c>
      <c r="E959" s="8">
        <f>IF(A959&gt;Settings!$B$4,Settings!$B$4,A959)</f>
        <v>0</v>
      </c>
      <c r="F959" s="8">
        <f>10^(Settings!$B$1+Settings!$B$2*E959+Settings!$B$3*E959^2)</f>
        <v>0.12732098798529648</v>
      </c>
      <c r="G959" s="9" t="str">
        <f t="shared" si="141"/>
        <v/>
      </c>
      <c r="H959" s="9" t="str">
        <f t="shared" si="147"/>
        <v/>
      </c>
      <c r="I959" s="9" t="str">
        <f t="shared" si="148"/>
        <v/>
      </c>
      <c r="J959" s="10">
        <f t="shared" si="142"/>
        <v>0</v>
      </c>
      <c r="K959" s="58">
        <f t="shared" si="143"/>
        <v>0</v>
      </c>
      <c r="L959" s="11">
        <f>_xlfn.XLOOKUP(K959,Percentiles!A:A,Percentiles!C:C,-999,0)</f>
        <v>-999</v>
      </c>
      <c r="M959" s="11">
        <f>_xlfn.XLOOKUP(K959,Percentiles!A:A,Percentiles!D:D,999,0)</f>
        <v>999</v>
      </c>
      <c r="N959" s="11">
        <f t="shared" si="144"/>
        <v>0</v>
      </c>
      <c r="O959" s="11">
        <f t="shared" si="145"/>
        <v>0</v>
      </c>
      <c r="P959" s="11">
        <f t="shared" si="146"/>
        <v>0</v>
      </c>
    </row>
    <row r="960" spans="1:16" x14ac:dyDescent="0.25">
      <c r="A960" s="38"/>
      <c r="B960" s="38"/>
      <c r="C960" s="7">
        <f t="shared" si="140"/>
        <v>0</v>
      </c>
      <c r="D960" s="8">
        <f t="shared" si="149"/>
        <v>0</v>
      </c>
      <c r="E960" s="8">
        <f>IF(A960&gt;Settings!$B$4,Settings!$B$4,A960)</f>
        <v>0</v>
      </c>
      <c r="F960" s="8">
        <f>10^(Settings!$B$1+Settings!$B$2*E960+Settings!$B$3*E960^2)</f>
        <v>0.12732098798529648</v>
      </c>
      <c r="G960" s="9" t="str">
        <f t="shared" si="141"/>
        <v/>
      </c>
      <c r="H960" s="9" t="str">
        <f t="shared" si="147"/>
        <v/>
      </c>
      <c r="I960" s="9" t="str">
        <f t="shared" si="148"/>
        <v/>
      </c>
      <c r="J960" s="10">
        <f t="shared" si="142"/>
        <v>0</v>
      </c>
      <c r="K960" s="58">
        <f t="shared" si="143"/>
        <v>0</v>
      </c>
      <c r="L960" s="11">
        <f>_xlfn.XLOOKUP(K960,Percentiles!A:A,Percentiles!C:C,-999,0)</f>
        <v>-999</v>
      </c>
      <c r="M960" s="11">
        <f>_xlfn.XLOOKUP(K960,Percentiles!A:A,Percentiles!D:D,999,0)</f>
        <v>999</v>
      </c>
      <c r="N960" s="11">
        <f t="shared" si="144"/>
        <v>0</v>
      </c>
      <c r="O960" s="11">
        <f t="shared" si="145"/>
        <v>0</v>
      </c>
      <c r="P960" s="11">
        <f t="shared" si="146"/>
        <v>0</v>
      </c>
    </row>
    <row r="961" spans="1:16" x14ac:dyDescent="0.25">
      <c r="A961" s="38"/>
      <c r="B961" s="38"/>
      <c r="C961" s="7">
        <f t="shared" si="140"/>
        <v>0</v>
      </c>
      <c r="D961" s="8">
        <f t="shared" si="149"/>
        <v>0</v>
      </c>
      <c r="E961" s="8">
        <f>IF(A961&gt;Settings!$B$4,Settings!$B$4,A961)</f>
        <v>0</v>
      </c>
      <c r="F961" s="8">
        <f>10^(Settings!$B$1+Settings!$B$2*E961+Settings!$B$3*E961^2)</f>
        <v>0.12732098798529648</v>
      </c>
      <c r="G961" s="9" t="str">
        <f t="shared" si="141"/>
        <v/>
      </c>
      <c r="H961" s="9" t="str">
        <f t="shared" si="147"/>
        <v/>
      </c>
      <c r="I961" s="9" t="str">
        <f t="shared" si="148"/>
        <v/>
      </c>
      <c r="J961" s="10">
        <f t="shared" si="142"/>
        <v>0</v>
      </c>
      <c r="K961" s="58">
        <f t="shared" si="143"/>
        <v>0</v>
      </c>
      <c r="L961" s="11">
        <f>_xlfn.XLOOKUP(K961,Percentiles!A:A,Percentiles!C:C,-999,0)</f>
        <v>-999</v>
      </c>
      <c r="M961" s="11">
        <f>_xlfn.XLOOKUP(K961,Percentiles!A:A,Percentiles!D:D,999,0)</f>
        <v>999</v>
      </c>
      <c r="N961" s="11">
        <f t="shared" si="144"/>
        <v>0</v>
      </c>
      <c r="O961" s="11">
        <f t="shared" si="145"/>
        <v>0</v>
      </c>
      <c r="P961" s="11">
        <f t="shared" si="146"/>
        <v>0</v>
      </c>
    </row>
    <row r="962" spans="1:16" x14ac:dyDescent="0.25">
      <c r="A962" s="38"/>
      <c r="B962" s="38"/>
      <c r="C962" s="7">
        <f t="shared" ref="C962:C1000" si="150">IF(B962&gt;4,1,0)</f>
        <v>0</v>
      </c>
      <c r="D962" s="8">
        <f t="shared" si="149"/>
        <v>0</v>
      </c>
      <c r="E962" s="8">
        <f>IF(A962&gt;Settings!$B$4,Settings!$B$4,A962)</f>
        <v>0</v>
      </c>
      <c r="F962" s="8">
        <f>10^(Settings!$B$1+Settings!$B$2*E962+Settings!$B$3*E962^2)</f>
        <v>0.12732098798529648</v>
      </c>
      <c r="G962" s="9" t="str">
        <f t="shared" ref="G962:G1002" si="151">IF(D962=1,B962-F962,"")</f>
        <v/>
      </c>
      <c r="H962" s="9" t="str">
        <f t="shared" si="147"/>
        <v/>
      </c>
      <c r="I962" s="9" t="str">
        <f t="shared" si="148"/>
        <v/>
      </c>
      <c r="J962" s="10">
        <f t="shared" ref="J962:J1000" si="152">IF(B962&gt;4,4,B962)</f>
        <v>0</v>
      </c>
      <c r="K962" s="58">
        <f t="shared" si="143"/>
        <v>0</v>
      </c>
      <c r="L962" s="11">
        <f>_xlfn.XLOOKUP(K962,Percentiles!A:A,Percentiles!C:C,-999,0)</f>
        <v>-999</v>
      </c>
      <c r="M962" s="11">
        <f>_xlfn.XLOOKUP(K962,Percentiles!A:A,Percentiles!D:D,999,0)</f>
        <v>999</v>
      </c>
      <c r="N962" s="11">
        <f t="shared" ref="N962:N1001" si="153">IF(B962&lt;L962,1,0)</f>
        <v>0</v>
      </c>
      <c r="O962" s="11">
        <f t="shared" ref="O962:O1001" si="154">IF(B962&gt;M962,1,0)</f>
        <v>0</v>
      </c>
      <c r="P962" s="11">
        <f t="shared" ref="P962:P1001" si="155">IF(AND(B962&gt;=L962,B962&lt;=M962,L962&gt;0,M962&lt;900),1,0)</f>
        <v>0</v>
      </c>
    </row>
    <row r="963" spans="1:16" x14ac:dyDescent="0.25">
      <c r="A963" s="38"/>
      <c r="B963" s="38"/>
      <c r="C963" s="7">
        <f t="shared" si="150"/>
        <v>0</v>
      </c>
      <c r="D963" s="8">
        <f t="shared" si="149"/>
        <v>0</v>
      </c>
      <c r="E963" s="8">
        <f>IF(A963&gt;Settings!$B$4,Settings!$B$4,A963)</f>
        <v>0</v>
      </c>
      <c r="F963" s="8">
        <f>10^(Settings!$B$1+Settings!$B$2*E963+Settings!$B$3*E963^2)</f>
        <v>0.12732098798529648</v>
      </c>
      <c r="G963" s="9" t="str">
        <f t="shared" si="151"/>
        <v/>
      </c>
      <c r="H963" s="9" t="str">
        <f t="shared" ref="H963:H1002" si="156">IF(D963=1,LOG10(B963/F963),"")</f>
        <v/>
      </c>
      <c r="I963" s="9" t="str">
        <f t="shared" ref="I963:I1002" si="157">IF(D963=1,ABS(H963-MEDIAN(H:H)),"")</f>
        <v/>
      </c>
      <c r="J963" s="10">
        <f t="shared" si="152"/>
        <v>0</v>
      </c>
      <c r="K963" s="58">
        <f t="shared" ref="K963:K1001" si="158">ROUND(A963,1)</f>
        <v>0</v>
      </c>
      <c r="L963" s="11">
        <f>_xlfn.XLOOKUP(K963,Percentiles!A:A,Percentiles!C:C,-999,0)</f>
        <v>-999</v>
      </c>
      <c r="M963" s="11">
        <f>_xlfn.XLOOKUP(K963,Percentiles!A:A,Percentiles!D:D,999,0)</f>
        <v>999</v>
      </c>
      <c r="N963" s="11">
        <f t="shared" si="153"/>
        <v>0</v>
      </c>
      <c r="O963" s="11">
        <f t="shared" si="154"/>
        <v>0</v>
      </c>
      <c r="P963" s="11">
        <f t="shared" si="155"/>
        <v>0</v>
      </c>
    </row>
    <row r="964" spans="1:16" x14ac:dyDescent="0.25">
      <c r="A964" s="38"/>
      <c r="B964" s="38"/>
      <c r="C964" s="7">
        <f t="shared" si="150"/>
        <v>0</v>
      </c>
      <c r="D964" s="8">
        <f t="shared" si="149"/>
        <v>0</v>
      </c>
      <c r="E964" s="8">
        <f>IF(A964&gt;Settings!$B$4,Settings!$B$4,A964)</f>
        <v>0</v>
      </c>
      <c r="F964" s="8">
        <f>10^(Settings!$B$1+Settings!$B$2*E964+Settings!$B$3*E964^2)</f>
        <v>0.12732098798529648</v>
      </c>
      <c r="G964" s="9" t="str">
        <f t="shared" si="151"/>
        <v/>
      </c>
      <c r="H964" s="9" t="str">
        <f t="shared" si="156"/>
        <v/>
      </c>
      <c r="I964" s="9" t="str">
        <f t="shared" si="157"/>
        <v/>
      </c>
      <c r="J964" s="10">
        <f t="shared" si="152"/>
        <v>0</v>
      </c>
      <c r="K964" s="58">
        <f t="shared" si="158"/>
        <v>0</v>
      </c>
      <c r="L964" s="11">
        <f>_xlfn.XLOOKUP(K964,Percentiles!A:A,Percentiles!C:C,-999,0)</f>
        <v>-999</v>
      </c>
      <c r="M964" s="11">
        <f>_xlfn.XLOOKUP(K964,Percentiles!A:A,Percentiles!D:D,999,0)</f>
        <v>999</v>
      </c>
      <c r="N964" s="11">
        <f t="shared" si="153"/>
        <v>0</v>
      </c>
      <c r="O964" s="11">
        <f t="shared" si="154"/>
        <v>0</v>
      </c>
      <c r="P964" s="11">
        <f t="shared" si="155"/>
        <v>0</v>
      </c>
    </row>
    <row r="965" spans="1:16" x14ac:dyDescent="0.25">
      <c r="A965" s="38"/>
      <c r="B965" s="38"/>
      <c r="C965" s="7">
        <f t="shared" si="150"/>
        <v>0</v>
      </c>
      <c r="D965" s="8">
        <f t="shared" ref="D965:D1002" si="159">IF(A965&gt;45,1,0)*IF(A965&lt;=85,1,0)</f>
        <v>0</v>
      </c>
      <c r="E965" s="8">
        <f>IF(A965&gt;Settings!$B$4,Settings!$B$4,A965)</f>
        <v>0</v>
      </c>
      <c r="F965" s="8">
        <f>10^(Settings!$B$1+Settings!$B$2*E965+Settings!$B$3*E965^2)</f>
        <v>0.12732098798529648</v>
      </c>
      <c r="G965" s="9" t="str">
        <f t="shared" si="151"/>
        <v/>
      </c>
      <c r="H965" s="9" t="str">
        <f t="shared" si="156"/>
        <v/>
      </c>
      <c r="I965" s="9" t="str">
        <f t="shared" si="157"/>
        <v/>
      </c>
      <c r="J965" s="10">
        <f t="shared" si="152"/>
        <v>0</v>
      </c>
      <c r="K965" s="58">
        <f t="shared" si="158"/>
        <v>0</v>
      </c>
      <c r="L965" s="11">
        <f>_xlfn.XLOOKUP(K965,Percentiles!A:A,Percentiles!C:C,-999,0)</f>
        <v>-999</v>
      </c>
      <c r="M965" s="11">
        <f>_xlfn.XLOOKUP(K965,Percentiles!A:A,Percentiles!D:D,999,0)</f>
        <v>999</v>
      </c>
      <c r="N965" s="11">
        <f t="shared" si="153"/>
        <v>0</v>
      </c>
      <c r="O965" s="11">
        <f t="shared" si="154"/>
        <v>0</v>
      </c>
      <c r="P965" s="11">
        <f t="shared" si="155"/>
        <v>0</v>
      </c>
    </row>
    <row r="966" spans="1:16" x14ac:dyDescent="0.25">
      <c r="A966" s="38"/>
      <c r="B966" s="38"/>
      <c r="C966" s="7">
        <f t="shared" si="150"/>
        <v>0</v>
      </c>
      <c r="D966" s="8">
        <f t="shared" si="159"/>
        <v>0</v>
      </c>
      <c r="E966" s="8">
        <f>IF(A966&gt;Settings!$B$4,Settings!$B$4,A966)</f>
        <v>0</v>
      </c>
      <c r="F966" s="8">
        <f>10^(Settings!$B$1+Settings!$B$2*E966+Settings!$B$3*E966^2)</f>
        <v>0.12732098798529648</v>
      </c>
      <c r="G966" s="9" t="str">
        <f t="shared" si="151"/>
        <v/>
      </c>
      <c r="H966" s="9" t="str">
        <f t="shared" si="156"/>
        <v/>
      </c>
      <c r="I966" s="9" t="str">
        <f t="shared" si="157"/>
        <v/>
      </c>
      <c r="J966" s="10">
        <f t="shared" si="152"/>
        <v>0</v>
      </c>
      <c r="K966" s="58">
        <f t="shared" si="158"/>
        <v>0</v>
      </c>
      <c r="L966" s="11">
        <f>_xlfn.XLOOKUP(K966,Percentiles!A:A,Percentiles!C:C,-999,0)</f>
        <v>-999</v>
      </c>
      <c r="M966" s="11">
        <f>_xlfn.XLOOKUP(K966,Percentiles!A:A,Percentiles!D:D,999,0)</f>
        <v>999</v>
      </c>
      <c r="N966" s="11">
        <f t="shared" si="153"/>
        <v>0</v>
      </c>
      <c r="O966" s="11">
        <f t="shared" si="154"/>
        <v>0</v>
      </c>
      <c r="P966" s="11">
        <f t="shared" si="155"/>
        <v>0</v>
      </c>
    </row>
    <row r="967" spans="1:16" x14ac:dyDescent="0.25">
      <c r="A967" s="38"/>
      <c r="B967" s="38"/>
      <c r="C967" s="7">
        <f t="shared" si="150"/>
        <v>0</v>
      </c>
      <c r="D967" s="8">
        <f t="shared" si="159"/>
        <v>0</v>
      </c>
      <c r="E967" s="8">
        <f>IF(A967&gt;Settings!$B$4,Settings!$B$4,A967)</f>
        <v>0</v>
      </c>
      <c r="F967" s="8">
        <f>10^(Settings!$B$1+Settings!$B$2*E967+Settings!$B$3*E967^2)</f>
        <v>0.12732098798529648</v>
      </c>
      <c r="G967" s="9" t="str">
        <f t="shared" si="151"/>
        <v/>
      </c>
      <c r="H967" s="9" t="str">
        <f t="shared" si="156"/>
        <v/>
      </c>
      <c r="I967" s="9" t="str">
        <f t="shared" si="157"/>
        <v/>
      </c>
      <c r="J967" s="10">
        <f t="shared" si="152"/>
        <v>0</v>
      </c>
      <c r="K967" s="58">
        <f t="shared" si="158"/>
        <v>0</v>
      </c>
      <c r="L967" s="11">
        <f>_xlfn.XLOOKUP(K967,Percentiles!A:A,Percentiles!C:C,-999,0)</f>
        <v>-999</v>
      </c>
      <c r="M967" s="11">
        <f>_xlfn.XLOOKUP(K967,Percentiles!A:A,Percentiles!D:D,999,0)</f>
        <v>999</v>
      </c>
      <c r="N967" s="11">
        <f t="shared" si="153"/>
        <v>0</v>
      </c>
      <c r="O967" s="11">
        <f t="shared" si="154"/>
        <v>0</v>
      </c>
      <c r="P967" s="11">
        <f t="shared" si="155"/>
        <v>0</v>
      </c>
    </row>
    <row r="968" spans="1:16" x14ac:dyDescent="0.25">
      <c r="A968" s="38"/>
      <c r="B968" s="38"/>
      <c r="C968" s="7">
        <f t="shared" si="150"/>
        <v>0</v>
      </c>
      <c r="D968" s="8">
        <f t="shared" si="159"/>
        <v>0</v>
      </c>
      <c r="E968" s="8">
        <f>IF(A968&gt;Settings!$B$4,Settings!$B$4,A968)</f>
        <v>0</v>
      </c>
      <c r="F968" s="8">
        <f>10^(Settings!$B$1+Settings!$B$2*E968+Settings!$B$3*E968^2)</f>
        <v>0.12732098798529648</v>
      </c>
      <c r="G968" s="9" t="str">
        <f t="shared" si="151"/>
        <v/>
      </c>
      <c r="H968" s="9" t="str">
        <f t="shared" si="156"/>
        <v/>
      </c>
      <c r="I968" s="9" t="str">
        <f t="shared" si="157"/>
        <v/>
      </c>
      <c r="J968" s="10">
        <f t="shared" si="152"/>
        <v>0</v>
      </c>
      <c r="K968" s="58">
        <f t="shared" si="158"/>
        <v>0</v>
      </c>
      <c r="L968" s="11">
        <f>_xlfn.XLOOKUP(K968,Percentiles!A:A,Percentiles!C:C,-999,0)</f>
        <v>-999</v>
      </c>
      <c r="M968" s="11">
        <f>_xlfn.XLOOKUP(K968,Percentiles!A:A,Percentiles!D:D,999,0)</f>
        <v>999</v>
      </c>
      <c r="N968" s="11">
        <f t="shared" si="153"/>
        <v>0</v>
      </c>
      <c r="O968" s="11">
        <f t="shared" si="154"/>
        <v>0</v>
      </c>
      <c r="P968" s="11">
        <f t="shared" si="155"/>
        <v>0</v>
      </c>
    </row>
    <row r="969" spans="1:16" x14ac:dyDescent="0.25">
      <c r="A969" s="38"/>
      <c r="B969" s="38"/>
      <c r="C969" s="7">
        <f t="shared" si="150"/>
        <v>0</v>
      </c>
      <c r="D969" s="8">
        <f t="shared" si="159"/>
        <v>0</v>
      </c>
      <c r="E969" s="8">
        <f>IF(A969&gt;Settings!$B$4,Settings!$B$4,A969)</f>
        <v>0</v>
      </c>
      <c r="F969" s="8">
        <f>10^(Settings!$B$1+Settings!$B$2*E969+Settings!$B$3*E969^2)</f>
        <v>0.12732098798529648</v>
      </c>
      <c r="G969" s="9" t="str">
        <f t="shared" si="151"/>
        <v/>
      </c>
      <c r="H969" s="9" t="str">
        <f t="shared" si="156"/>
        <v/>
      </c>
      <c r="I969" s="9" t="str">
        <f t="shared" si="157"/>
        <v/>
      </c>
      <c r="J969" s="10">
        <f t="shared" si="152"/>
        <v>0</v>
      </c>
      <c r="K969" s="58">
        <f t="shared" si="158"/>
        <v>0</v>
      </c>
      <c r="L969" s="11">
        <f>_xlfn.XLOOKUP(K969,Percentiles!A:A,Percentiles!C:C,-999,0)</f>
        <v>-999</v>
      </c>
      <c r="M969" s="11">
        <f>_xlfn.XLOOKUP(K969,Percentiles!A:A,Percentiles!D:D,999,0)</f>
        <v>999</v>
      </c>
      <c r="N969" s="11">
        <f t="shared" si="153"/>
        <v>0</v>
      </c>
      <c r="O969" s="11">
        <f t="shared" si="154"/>
        <v>0</v>
      </c>
      <c r="P969" s="11">
        <f t="shared" si="155"/>
        <v>0</v>
      </c>
    </row>
    <row r="970" spans="1:16" x14ac:dyDescent="0.25">
      <c r="A970" s="38"/>
      <c r="B970" s="38"/>
      <c r="C970" s="7">
        <f t="shared" si="150"/>
        <v>0</v>
      </c>
      <c r="D970" s="8">
        <f t="shared" si="159"/>
        <v>0</v>
      </c>
      <c r="E970" s="8">
        <f>IF(A970&gt;Settings!$B$4,Settings!$B$4,A970)</f>
        <v>0</v>
      </c>
      <c r="F970" s="8">
        <f>10^(Settings!$B$1+Settings!$B$2*E970+Settings!$B$3*E970^2)</f>
        <v>0.12732098798529648</v>
      </c>
      <c r="G970" s="9" t="str">
        <f t="shared" si="151"/>
        <v/>
      </c>
      <c r="H970" s="9" t="str">
        <f t="shared" si="156"/>
        <v/>
      </c>
      <c r="I970" s="9" t="str">
        <f t="shared" si="157"/>
        <v/>
      </c>
      <c r="J970" s="10">
        <f t="shared" si="152"/>
        <v>0</v>
      </c>
      <c r="K970" s="58">
        <f t="shared" si="158"/>
        <v>0</v>
      </c>
      <c r="L970" s="11">
        <f>_xlfn.XLOOKUP(K970,Percentiles!A:A,Percentiles!C:C,-999,0)</f>
        <v>-999</v>
      </c>
      <c r="M970" s="11">
        <f>_xlfn.XLOOKUP(K970,Percentiles!A:A,Percentiles!D:D,999,0)</f>
        <v>999</v>
      </c>
      <c r="N970" s="11">
        <f t="shared" si="153"/>
        <v>0</v>
      </c>
      <c r="O970" s="11">
        <f t="shared" si="154"/>
        <v>0</v>
      </c>
      <c r="P970" s="11">
        <f t="shared" si="155"/>
        <v>0</v>
      </c>
    </row>
    <row r="971" spans="1:16" x14ac:dyDescent="0.25">
      <c r="A971" s="38"/>
      <c r="B971" s="38"/>
      <c r="C971" s="7">
        <f t="shared" si="150"/>
        <v>0</v>
      </c>
      <c r="D971" s="8">
        <f t="shared" si="159"/>
        <v>0</v>
      </c>
      <c r="E971" s="8">
        <f>IF(A971&gt;Settings!$B$4,Settings!$B$4,A971)</f>
        <v>0</v>
      </c>
      <c r="F971" s="8">
        <f>10^(Settings!$B$1+Settings!$B$2*E971+Settings!$B$3*E971^2)</f>
        <v>0.12732098798529648</v>
      </c>
      <c r="G971" s="9" t="str">
        <f t="shared" si="151"/>
        <v/>
      </c>
      <c r="H971" s="9" t="str">
        <f t="shared" si="156"/>
        <v/>
      </c>
      <c r="I971" s="9" t="str">
        <f t="shared" si="157"/>
        <v/>
      </c>
      <c r="J971" s="10">
        <f t="shared" si="152"/>
        <v>0</v>
      </c>
      <c r="K971" s="58">
        <f t="shared" si="158"/>
        <v>0</v>
      </c>
      <c r="L971" s="11">
        <f>_xlfn.XLOOKUP(K971,Percentiles!A:A,Percentiles!C:C,-999,0)</f>
        <v>-999</v>
      </c>
      <c r="M971" s="11">
        <f>_xlfn.XLOOKUP(K971,Percentiles!A:A,Percentiles!D:D,999,0)</f>
        <v>999</v>
      </c>
      <c r="N971" s="11">
        <f t="shared" si="153"/>
        <v>0</v>
      </c>
      <c r="O971" s="11">
        <f t="shared" si="154"/>
        <v>0</v>
      </c>
      <c r="P971" s="11">
        <f t="shared" si="155"/>
        <v>0</v>
      </c>
    </row>
    <row r="972" spans="1:16" x14ac:dyDescent="0.25">
      <c r="A972" s="38"/>
      <c r="B972" s="38"/>
      <c r="C972" s="7">
        <f t="shared" si="150"/>
        <v>0</v>
      </c>
      <c r="D972" s="8">
        <f t="shared" si="159"/>
        <v>0</v>
      </c>
      <c r="E972" s="8">
        <f>IF(A972&gt;Settings!$B$4,Settings!$B$4,A972)</f>
        <v>0</v>
      </c>
      <c r="F972" s="8">
        <f>10^(Settings!$B$1+Settings!$B$2*E972+Settings!$B$3*E972^2)</f>
        <v>0.12732098798529648</v>
      </c>
      <c r="G972" s="9" t="str">
        <f t="shared" si="151"/>
        <v/>
      </c>
      <c r="H972" s="9" t="str">
        <f t="shared" si="156"/>
        <v/>
      </c>
      <c r="I972" s="9" t="str">
        <f t="shared" si="157"/>
        <v/>
      </c>
      <c r="J972" s="10">
        <f t="shared" si="152"/>
        <v>0</v>
      </c>
      <c r="K972" s="58">
        <f t="shared" si="158"/>
        <v>0</v>
      </c>
      <c r="L972" s="11">
        <f>_xlfn.XLOOKUP(K972,Percentiles!A:A,Percentiles!C:C,-999,0)</f>
        <v>-999</v>
      </c>
      <c r="M972" s="11">
        <f>_xlfn.XLOOKUP(K972,Percentiles!A:A,Percentiles!D:D,999,0)</f>
        <v>999</v>
      </c>
      <c r="N972" s="11">
        <f t="shared" si="153"/>
        <v>0</v>
      </c>
      <c r="O972" s="11">
        <f t="shared" si="154"/>
        <v>0</v>
      </c>
      <c r="P972" s="11">
        <f t="shared" si="155"/>
        <v>0</v>
      </c>
    </row>
    <row r="973" spans="1:16" x14ac:dyDescent="0.25">
      <c r="A973" s="38"/>
      <c r="B973" s="38"/>
      <c r="C973" s="7">
        <f t="shared" si="150"/>
        <v>0</v>
      </c>
      <c r="D973" s="8">
        <f t="shared" si="159"/>
        <v>0</v>
      </c>
      <c r="E973" s="8">
        <f>IF(A973&gt;Settings!$B$4,Settings!$B$4,A973)</f>
        <v>0</v>
      </c>
      <c r="F973" s="8">
        <f>10^(Settings!$B$1+Settings!$B$2*E973+Settings!$B$3*E973^2)</f>
        <v>0.12732098798529648</v>
      </c>
      <c r="G973" s="9" t="str">
        <f t="shared" si="151"/>
        <v/>
      </c>
      <c r="H973" s="9" t="str">
        <f t="shared" si="156"/>
        <v/>
      </c>
      <c r="I973" s="9" t="str">
        <f t="shared" si="157"/>
        <v/>
      </c>
      <c r="J973" s="10">
        <f t="shared" si="152"/>
        <v>0</v>
      </c>
      <c r="K973" s="58">
        <f t="shared" si="158"/>
        <v>0</v>
      </c>
      <c r="L973" s="11">
        <f>_xlfn.XLOOKUP(K973,Percentiles!A:A,Percentiles!C:C,-999,0)</f>
        <v>-999</v>
      </c>
      <c r="M973" s="11">
        <f>_xlfn.XLOOKUP(K973,Percentiles!A:A,Percentiles!D:D,999,0)</f>
        <v>999</v>
      </c>
      <c r="N973" s="11">
        <f t="shared" si="153"/>
        <v>0</v>
      </c>
      <c r="O973" s="11">
        <f t="shared" si="154"/>
        <v>0</v>
      </c>
      <c r="P973" s="11">
        <f t="shared" si="155"/>
        <v>0</v>
      </c>
    </row>
    <row r="974" spans="1:16" x14ac:dyDescent="0.25">
      <c r="A974" s="38"/>
      <c r="B974" s="38"/>
      <c r="C974" s="7">
        <f t="shared" si="150"/>
        <v>0</v>
      </c>
      <c r="D974" s="8">
        <f t="shared" si="159"/>
        <v>0</v>
      </c>
      <c r="E974" s="8">
        <f>IF(A974&gt;Settings!$B$4,Settings!$B$4,A974)</f>
        <v>0</v>
      </c>
      <c r="F974" s="8">
        <f>10^(Settings!$B$1+Settings!$B$2*E974+Settings!$B$3*E974^2)</f>
        <v>0.12732098798529648</v>
      </c>
      <c r="G974" s="9" t="str">
        <f t="shared" si="151"/>
        <v/>
      </c>
      <c r="H974" s="9" t="str">
        <f t="shared" si="156"/>
        <v/>
      </c>
      <c r="I974" s="9" t="str">
        <f t="shared" si="157"/>
        <v/>
      </c>
      <c r="J974" s="10">
        <f t="shared" si="152"/>
        <v>0</v>
      </c>
      <c r="K974" s="58">
        <f t="shared" si="158"/>
        <v>0</v>
      </c>
      <c r="L974" s="11">
        <f>_xlfn.XLOOKUP(K974,Percentiles!A:A,Percentiles!C:C,-999,0)</f>
        <v>-999</v>
      </c>
      <c r="M974" s="11">
        <f>_xlfn.XLOOKUP(K974,Percentiles!A:A,Percentiles!D:D,999,0)</f>
        <v>999</v>
      </c>
      <c r="N974" s="11">
        <f t="shared" si="153"/>
        <v>0</v>
      </c>
      <c r="O974" s="11">
        <f t="shared" si="154"/>
        <v>0</v>
      </c>
      <c r="P974" s="11">
        <f t="shared" si="155"/>
        <v>0</v>
      </c>
    </row>
    <row r="975" spans="1:16" x14ac:dyDescent="0.25">
      <c r="A975" s="38"/>
      <c r="B975" s="38"/>
      <c r="C975" s="7">
        <f t="shared" si="150"/>
        <v>0</v>
      </c>
      <c r="D975" s="8">
        <f t="shared" si="159"/>
        <v>0</v>
      </c>
      <c r="E975" s="8">
        <f>IF(A975&gt;Settings!$B$4,Settings!$B$4,A975)</f>
        <v>0</v>
      </c>
      <c r="F975" s="8">
        <f>10^(Settings!$B$1+Settings!$B$2*E975+Settings!$B$3*E975^2)</f>
        <v>0.12732098798529648</v>
      </c>
      <c r="G975" s="9" t="str">
        <f t="shared" si="151"/>
        <v/>
      </c>
      <c r="H975" s="9" t="str">
        <f t="shared" si="156"/>
        <v/>
      </c>
      <c r="I975" s="9" t="str">
        <f t="shared" si="157"/>
        <v/>
      </c>
      <c r="J975" s="10">
        <f t="shared" si="152"/>
        <v>0</v>
      </c>
      <c r="K975" s="58">
        <f t="shared" si="158"/>
        <v>0</v>
      </c>
      <c r="L975" s="11">
        <f>_xlfn.XLOOKUP(K975,Percentiles!A:A,Percentiles!C:C,-999,0)</f>
        <v>-999</v>
      </c>
      <c r="M975" s="11">
        <f>_xlfn.XLOOKUP(K975,Percentiles!A:A,Percentiles!D:D,999,0)</f>
        <v>999</v>
      </c>
      <c r="N975" s="11">
        <f t="shared" si="153"/>
        <v>0</v>
      </c>
      <c r="O975" s="11">
        <f t="shared" si="154"/>
        <v>0</v>
      </c>
      <c r="P975" s="11">
        <f t="shared" si="155"/>
        <v>0</v>
      </c>
    </row>
    <row r="976" spans="1:16" x14ac:dyDescent="0.25">
      <c r="A976" s="38"/>
      <c r="B976" s="38"/>
      <c r="C976" s="7">
        <f t="shared" si="150"/>
        <v>0</v>
      </c>
      <c r="D976" s="8">
        <f t="shared" si="159"/>
        <v>0</v>
      </c>
      <c r="E976" s="8">
        <f>IF(A976&gt;Settings!$B$4,Settings!$B$4,A976)</f>
        <v>0</v>
      </c>
      <c r="F976" s="8">
        <f>10^(Settings!$B$1+Settings!$B$2*E976+Settings!$B$3*E976^2)</f>
        <v>0.12732098798529648</v>
      </c>
      <c r="G976" s="9" t="str">
        <f t="shared" si="151"/>
        <v/>
      </c>
      <c r="H976" s="9" t="str">
        <f t="shared" si="156"/>
        <v/>
      </c>
      <c r="I976" s="9" t="str">
        <f t="shared" si="157"/>
        <v/>
      </c>
      <c r="J976" s="10">
        <f t="shared" si="152"/>
        <v>0</v>
      </c>
      <c r="K976" s="58">
        <f t="shared" si="158"/>
        <v>0</v>
      </c>
      <c r="L976" s="11">
        <f>_xlfn.XLOOKUP(K976,Percentiles!A:A,Percentiles!C:C,-999,0)</f>
        <v>-999</v>
      </c>
      <c r="M976" s="11">
        <f>_xlfn.XLOOKUP(K976,Percentiles!A:A,Percentiles!D:D,999,0)</f>
        <v>999</v>
      </c>
      <c r="N976" s="11">
        <f t="shared" si="153"/>
        <v>0</v>
      </c>
      <c r="O976" s="11">
        <f t="shared" si="154"/>
        <v>0</v>
      </c>
      <c r="P976" s="11">
        <f t="shared" si="155"/>
        <v>0</v>
      </c>
    </row>
    <row r="977" spans="1:16" x14ac:dyDescent="0.25">
      <c r="A977" s="38"/>
      <c r="B977" s="38"/>
      <c r="C977" s="7">
        <f t="shared" si="150"/>
        <v>0</v>
      </c>
      <c r="D977" s="8">
        <f t="shared" si="159"/>
        <v>0</v>
      </c>
      <c r="E977" s="8">
        <f>IF(A977&gt;Settings!$B$4,Settings!$B$4,A977)</f>
        <v>0</v>
      </c>
      <c r="F977" s="8">
        <f>10^(Settings!$B$1+Settings!$B$2*E977+Settings!$B$3*E977^2)</f>
        <v>0.12732098798529648</v>
      </c>
      <c r="G977" s="9" t="str">
        <f t="shared" si="151"/>
        <v/>
      </c>
      <c r="H977" s="9" t="str">
        <f t="shared" si="156"/>
        <v/>
      </c>
      <c r="I977" s="9" t="str">
        <f t="shared" si="157"/>
        <v/>
      </c>
      <c r="J977" s="10">
        <f t="shared" si="152"/>
        <v>0</v>
      </c>
      <c r="K977" s="58">
        <f t="shared" si="158"/>
        <v>0</v>
      </c>
      <c r="L977" s="11">
        <f>_xlfn.XLOOKUP(K977,Percentiles!A:A,Percentiles!C:C,-999,0)</f>
        <v>-999</v>
      </c>
      <c r="M977" s="11">
        <f>_xlfn.XLOOKUP(K977,Percentiles!A:A,Percentiles!D:D,999,0)</f>
        <v>999</v>
      </c>
      <c r="N977" s="11">
        <f t="shared" si="153"/>
        <v>0</v>
      </c>
      <c r="O977" s="11">
        <f t="shared" si="154"/>
        <v>0</v>
      </c>
      <c r="P977" s="11">
        <f t="shared" si="155"/>
        <v>0</v>
      </c>
    </row>
    <row r="978" spans="1:16" x14ac:dyDescent="0.25">
      <c r="A978" s="38"/>
      <c r="B978" s="38"/>
      <c r="C978" s="7">
        <f t="shared" si="150"/>
        <v>0</v>
      </c>
      <c r="D978" s="8">
        <f t="shared" si="159"/>
        <v>0</v>
      </c>
      <c r="E978" s="8">
        <f>IF(A978&gt;Settings!$B$4,Settings!$B$4,A978)</f>
        <v>0</v>
      </c>
      <c r="F978" s="8">
        <f>10^(Settings!$B$1+Settings!$B$2*E978+Settings!$B$3*E978^2)</f>
        <v>0.12732098798529648</v>
      </c>
      <c r="G978" s="9" t="str">
        <f t="shared" si="151"/>
        <v/>
      </c>
      <c r="H978" s="9" t="str">
        <f t="shared" si="156"/>
        <v/>
      </c>
      <c r="I978" s="9" t="str">
        <f t="shared" si="157"/>
        <v/>
      </c>
      <c r="J978" s="10">
        <f t="shared" si="152"/>
        <v>0</v>
      </c>
      <c r="K978" s="58">
        <f t="shared" si="158"/>
        <v>0</v>
      </c>
      <c r="L978" s="11">
        <f>_xlfn.XLOOKUP(K978,Percentiles!A:A,Percentiles!C:C,-999,0)</f>
        <v>-999</v>
      </c>
      <c r="M978" s="11">
        <f>_xlfn.XLOOKUP(K978,Percentiles!A:A,Percentiles!D:D,999,0)</f>
        <v>999</v>
      </c>
      <c r="N978" s="11">
        <f t="shared" si="153"/>
        <v>0</v>
      </c>
      <c r="O978" s="11">
        <f t="shared" si="154"/>
        <v>0</v>
      </c>
      <c r="P978" s="11">
        <f t="shared" si="155"/>
        <v>0</v>
      </c>
    </row>
    <row r="979" spans="1:16" x14ac:dyDescent="0.25">
      <c r="A979" s="38"/>
      <c r="B979" s="38"/>
      <c r="C979" s="7">
        <f t="shared" si="150"/>
        <v>0</v>
      </c>
      <c r="D979" s="8">
        <f t="shared" si="159"/>
        <v>0</v>
      </c>
      <c r="E979" s="8">
        <f>IF(A979&gt;Settings!$B$4,Settings!$B$4,A979)</f>
        <v>0</v>
      </c>
      <c r="F979" s="8">
        <f>10^(Settings!$B$1+Settings!$B$2*E979+Settings!$B$3*E979^2)</f>
        <v>0.12732098798529648</v>
      </c>
      <c r="G979" s="9" t="str">
        <f t="shared" si="151"/>
        <v/>
      </c>
      <c r="H979" s="9" t="str">
        <f t="shared" si="156"/>
        <v/>
      </c>
      <c r="I979" s="9" t="str">
        <f t="shared" si="157"/>
        <v/>
      </c>
      <c r="J979" s="10">
        <f t="shared" si="152"/>
        <v>0</v>
      </c>
      <c r="K979" s="58">
        <f t="shared" si="158"/>
        <v>0</v>
      </c>
      <c r="L979" s="11">
        <f>_xlfn.XLOOKUP(K979,Percentiles!A:A,Percentiles!C:C,-999,0)</f>
        <v>-999</v>
      </c>
      <c r="M979" s="11">
        <f>_xlfn.XLOOKUP(K979,Percentiles!A:A,Percentiles!D:D,999,0)</f>
        <v>999</v>
      </c>
      <c r="N979" s="11">
        <f t="shared" si="153"/>
        <v>0</v>
      </c>
      <c r="O979" s="11">
        <f t="shared" si="154"/>
        <v>0</v>
      </c>
      <c r="P979" s="11">
        <f t="shared" si="155"/>
        <v>0</v>
      </c>
    </row>
    <row r="980" spans="1:16" x14ac:dyDescent="0.25">
      <c r="A980" s="38"/>
      <c r="B980" s="38"/>
      <c r="C980" s="7">
        <f t="shared" si="150"/>
        <v>0</v>
      </c>
      <c r="D980" s="8">
        <f t="shared" si="159"/>
        <v>0</v>
      </c>
      <c r="E980" s="8">
        <f>IF(A980&gt;Settings!$B$4,Settings!$B$4,A980)</f>
        <v>0</v>
      </c>
      <c r="F980" s="8">
        <f>10^(Settings!$B$1+Settings!$B$2*E980+Settings!$B$3*E980^2)</f>
        <v>0.12732098798529648</v>
      </c>
      <c r="G980" s="9" t="str">
        <f t="shared" si="151"/>
        <v/>
      </c>
      <c r="H980" s="9" t="str">
        <f t="shared" si="156"/>
        <v/>
      </c>
      <c r="I980" s="9" t="str">
        <f t="shared" si="157"/>
        <v/>
      </c>
      <c r="J980" s="10">
        <f t="shared" si="152"/>
        <v>0</v>
      </c>
      <c r="K980" s="58">
        <f t="shared" si="158"/>
        <v>0</v>
      </c>
      <c r="L980" s="11">
        <f>_xlfn.XLOOKUP(K980,Percentiles!A:A,Percentiles!C:C,-999,0)</f>
        <v>-999</v>
      </c>
      <c r="M980" s="11">
        <f>_xlfn.XLOOKUP(K980,Percentiles!A:A,Percentiles!D:D,999,0)</f>
        <v>999</v>
      </c>
      <c r="N980" s="11">
        <f t="shared" si="153"/>
        <v>0</v>
      </c>
      <c r="O980" s="11">
        <f t="shared" si="154"/>
        <v>0</v>
      </c>
      <c r="P980" s="11">
        <f t="shared" si="155"/>
        <v>0</v>
      </c>
    </row>
    <row r="981" spans="1:16" x14ac:dyDescent="0.25">
      <c r="A981" s="38"/>
      <c r="B981" s="38"/>
      <c r="C981" s="7">
        <f t="shared" si="150"/>
        <v>0</v>
      </c>
      <c r="D981" s="8">
        <f t="shared" si="159"/>
        <v>0</v>
      </c>
      <c r="E981" s="8">
        <f>IF(A981&gt;Settings!$B$4,Settings!$B$4,A981)</f>
        <v>0</v>
      </c>
      <c r="F981" s="8">
        <f>10^(Settings!$B$1+Settings!$B$2*E981+Settings!$B$3*E981^2)</f>
        <v>0.12732098798529648</v>
      </c>
      <c r="G981" s="9" t="str">
        <f t="shared" si="151"/>
        <v/>
      </c>
      <c r="H981" s="9" t="str">
        <f t="shared" si="156"/>
        <v/>
      </c>
      <c r="I981" s="9" t="str">
        <f t="shared" si="157"/>
        <v/>
      </c>
      <c r="J981" s="10">
        <f t="shared" si="152"/>
        <v>0</v>
      </c>
      <c r="K981" s="58">
        <f t="shared" si="158"/>
        <v>0</v>
      </c>
      <c r="L981" s="11">
        <f>_xlfn.XLOOKUP(K981,Percentiles!A:A,Percentiles!C:C,-999,0)</f>
        <v>-999</v>
      </c>
      <c r="M981" s="11">
        <f>_xlfn.XLOOKUP(K981,Percentiles!A:A,Percentiles!D:D,999,0)</f>
        <v>999</v>
      </c>
      <c r="N981" s="11">
        <f t="shared" si="153"/>
        <v>0</v>
      </c>
      <c r="O981" s="11">
        <f t="shared" si="154"/>
        <v>0</v>
      </c>
      <c r="P981" s="11">
        <f t="shared" si="155"/>
        <v>0</v>
      </c>
    </row>
    <row r="982" spans="1:16" x14ac:dyDescent="0.25">
      <c r="A982" s="38"/>
      <c r="B982" s="38"/>
      <c r="C982" s="7">
        <f t="shared" si="150"/>
        <v>0</v>
      </c>
      <c r="D982" s="8">
        <f t="shared" si="159"/>
        <v>0</v>
      </c>
      <c r="E982" s="8">
        <f>IF(A982&gt;Settings!$B$4,Settings!$B$4,A982)</f>
        <v>0</v>
      </c>
      <c r="F982" s="8">
        <f>10^(Settings!$B$1+Settings!$B$2*E982+Settings!$B$3*E982^2)</f>
        <v>0.12732098798529648</v>
      </c>
      <c r="G982" s="9" t="str">
        <f t="shared" si="151"/>
        <v/>
      </c>
      <c r="H982" s="9" t="str">
        <f t="shared" si="156"/>
        <v/>
      </c>
      <c r="I982" s="9" t="str">
        <f t="shared" si="157"/>
        <v/>
      </c>
      <c r="J982" s="10">
        <f t="shared" si="152"/>
        <v>0</v>
      </c>
      <c r="K982" s="58">
        <f t="shared" si="158"/>
        <v>0</v>
      </c>
      <c r="L982" s="11">
        <f>_xlfn.XLOOKUP(K982,Percentiles!A:A,Percentiles!C:C,-999,0)</f>
        <v>-999</v>
      </c>
      <c r="M982" s="11">
        <f>_xlfn.XLOOKUP(K982,Percentiles!A:A,Percentiles!D:D,999,0)</f>
        <v>999</v>
      </c>
      <c r="N982" s="11">
        <f t="shared" si="153"/>
        <v>0</v>
      </c>
      <c r="O982" s="11">
        <f t="shared" si="154"/>
        <v>0</v>
      </c>
      <c r="P982" s="11">
        <f t="shared" si="155"/>
        <v>0</v>
      </c>
    </row>
    <row r="983" spans="1:16" x14ac:dyDescent="0.25">
      <c r="A983" s="38"/>
      <c r="B983" s="38"/>
      <c r="C983" s="7">
        <f t="shared" si="150"/>
        <v>0</v>
      </c>
      <c r="D983" s="8">
        <f t="shared" si="159"/>
        <v>0</v>
      </c>
      <c r="E983" s="8">
        <f>IF(A983&gt;Settings!$B$4,Settings!$B$4,A983)</f>
        <v>0</v>
      </c>
      <c r="F983" s="8">
        <f>10^(Settings!$B$1+Settings!$B$2*E983+Settings!$B$3*E983^2)</f>
        <v>0.12732098798529648</v>
      </c>
      <c r="G983" s="9" t="str">
        <f t="shared" si="151"/>
        <v/>
      </c>
      <c r="H983" s="9" t="str">
        <f t="shared" si="156"/>
        <v/>
      </c>
      <c r="I983" s="9" t="str">
        <f t="shared" si="157"/>
        <v/>
      </c>
      <c r="J983" s="10">
        <f t="shared" si="152"/>
        <v>0</v>
      </c>
      <c r="K983" s="58">
        <f t="shared" si="158"/>
        <v>0</v>
      </c>
      <c r="L983" s="11">
        <f>_xlfn.XLOOKUP(K983,Percentiles!A:A,Percentiles!C:C,-999,0)</f>
        <v>-999</v>
      </c>
      <c r="M983" s="11">
        <f>_xlfn.XLOOKUP(K983,Percentiles!A:A,Percentiles!D:D,999,0)</f>
        <v>999</v>
      </c>
      <c r="N983" s="11">
        <f t="shared" si="153"/>
        <v>0</v>
      </c>
      <c r="O983" s="11">
        <f t="shared" si="154"/>
        <v>0</v>
      </c>
      <c r="P983" s="11">
        <f t="shared" si="155"/>
        <v>0</v>
      </c>
    </row>
    <row r="984" spans="1:16" x14ac:dyDescent="0.25">
      <c r="A984" s="38"/>
      <c r="B984" s="38"/>
      <c r="C984" s="7">
        <f t="shared" si="150"/>
        <v>0</v>
      </c>
      <c r="D984" s="8">
        <f t="shared" si="159"/>
        <v>0</v>
      </c>
      <c r="E984" s="8">
        <f>IF(A984&gt;Settings!$B$4,Settings!$B$4,A984)</f>
        <v>0</v>
      </c>
      <c r="F984" s="8">
        <f>10^(Settings!$B$1+Settings!$B$2*E984+Settings!$B$3*E984^2)</f>
        <v>0.12732098798529648</v>
      </c>
      <c r="G984" s="9" t="str">
        <f t="shared" si="151"/>
        <v/>
      </c>
      <c r="H984" s="9" t="str">
        <f t="shared" si="156"/>
        <v/>
      </c>
      <c r="I984" s="9" t="str">
        <f t="shared" si="157"/>
        <v/>
      </c>
      <c r="J984" s="10">
        <f t="shared" si="152"/>
        <v>0</v>
      </c>
      <c r="K984" s="58">
        <f t="shared" si="158"/>
        <v>0</v>
      </c>
      <c r="L984" s="11">
        <f>_xlfn.XLOOKUP(K984,Percentiles!A:A,Percentiles!C:C,-999,0)</f>
        <v>-999</v>
      </c>
      <c r="M984" s="11">
        <f>_xlfn.XLOOKUP(K984,Percentiles!A:A,Percentiles!D:D,999,0)</f>
        <v>999</v>
      </c>
      <c r="N984" s="11">
        <f t="shared" si="153"/>
        <v>0</v>
      </c>
      <c r="O984" s="11">
        <f t="shared" si="154"/>
        <v>0</v>
      </c>
      <c r="P984" s="11">
        <f t="shared" si="155"/>
        <v>0</v>
      </c>
    </row>
    <row r="985" spans="1:16" x14ac:dyDescent="0.25">
      <c r="A985" s="38"/>
      <c r="B985" s="38"/>
      <c r="C985" s="7">
        <f t="shared" si="150"/>
        <v>0</v>
      </c>
      <c r="D985" s="8">
        <f t="shared" si="159"/>
        <v>0</v>
      </c>
      <c r="E985" s="8">
        <f>IF(A985&gt;Settings!$B$4,Settings!$B$4,A985)</f>
        <v>0</v>
      </c>
      <c r="F985" s="8">
        <f>10^(Settings!$B$1+Settings!$B$2*E985+Settings!$B$3*E985^2)</f>
        <v>0.12732098798529648</v>
      </c>
      <c r="G985" s="9" t="str">
        <f t="shared" si="151"/>
        <v/>
      </c>
      <c r="H985" s="9" t="str">
        <f t="shared" si="156"/>
        <v/>
      </c>
      <c r="I985" s="9" t="str">
        <f t="shared" si="157"/>
        <v/>
      </c>
      <c r="J985" s="10">
        <f t="shared" si="152"/>
        <v>0</v>
      </c>
      <c r="K985" s="58">
        <f t="shared" si="158"/>
        <v>0</v>
      </c>
      <c r="L985" s="11">
        <f>_xlfn.XLOOKUP(K985,Percentiles!A:A,Percentiles!C:C,-999,0)</f>
        <v>-999</v>
      </c>
      <c r="M985" s="11">
        <f>_xlfn.XLOOKUP(K985,Percentiles!A:A,Percentiles!D:D,999,0)</f>
        <v>999</v>
      </c>
      <c r="N985" s="11">
        <f t="shared" si="153"/>
        <v>0</v>
      </c>
      <c r="O985" s="11">
        <f t="shared" si="154"/>
        <v>0</v>
      </c>
      <c r="P985" s="11">
        <f t="shared" si="155"/>
        <v>0</v>
      </c>
    </row>
    <row r="986" spans="1:16" x14ac:dyDescent="0.25">
      <c r="A986" s="38"/>
      <c r="B986" s="38"/>
      <c r="C986" s="7">
        <f t="shared" si="150"/>
        <v>0</v>
      </c>
      <c r="D986" s="8">
        <f t="shared" si="159"/>
        <v>0</v>
      </c>
      <c r="E986" s="8">
        <f>IF(A986&gt;Settings!$B$4,Settings!$B$4,A986)</f>
        <v>0</v>
      </c>
      <c r="F986" s="8">
        <f>10^(Settings!$B$1+Settings!$B$2*E986+Settings!$B$3*E986^2)</f>
        <v>0.12732098798529648</v>
      </c>
      <c r="G986" s="9" t="str">
        <f t="shared" si="151"/>
        <v/>
      </c>
      <c r="H986" s="9" t="str">
        <f t="shared" si="156"/>
        <v/>
      </c>
      <c r="I986" s="9" t="str">
        <f t="shared" si="157"/>
        <v/>
      </c>
      <c r="J986" s="10">
        <f t="shared" si="152"/>
        <v>0</v>
      </c>
      <c r="K986" s="58">
        <f t="shared" si="158"/>
        <v>0</v>
      </c>
      <c r="L986" s="11">
        <f>_xlfn.XLOOKUP(K986,Percentiles!A:A,Percentiles!C:C,-999,0)</f>
        <v>-999</v>
      </c>
      <c r="M986" s="11">
        <f>_xlfn.XLOOKUP(K986,Percentiles!A:A,Percentiles!D:D,999,0)</f>
        <v>999</v>
      </c>
      <c r="N986" s="11">
        <f t="shared" si="153"/>
        <v>0</v>
      </c>
      <c r="O986" s="11">
        <f t="shared" si="154"/>
        <v>0</v>
      </c>
      <c r="P986" s="11">
        <f t="shared" si="155"/>
        <v>0</v>
      </c>
    </row>
    <row r="987" spans="1:16" x14ac:dyDescent="0.25">
      <c r="A987" s="38"/>
      <c r="B987" s="38"/>
      <c r="C987" s="7">
        <f t="shared" si="150"/>
        <v>0</v>
      </c>
      <c r="D987" s="8">
        <f t="shared" si="159"/>
        <v>0</v>
      </c>
      <c r="E987" s="8">
        <f>IF(A987&gt;Settings!$B$4,Settings!$B$4,A987)</f>
        <v>0</v>
      </c>
      <c r="F987" s="8">
        <f>10^(Settings!$B$1+Settings!$B$2*E987+Settings!$B$3*E987^2)</f>
        <v>0.12732098798529648</v>
      </c>
      <c r="G987" s="9" t="str">
        <f t="shared" si="151"/>
        <v/>
      </c>
      <c r="H987" s="9" t="str">
        <f t="shared" si="156"/>
        <v/>
      </c>
      <c r="I987" s="9" t="str">
        <f t="shared" si="157"/>
        <v/>
      </c>
      <c r="J987" s="10">
        <f t="shared" si="152"/>
        <v>0</v>
      </c>
      <c r="K987" s="58">
        <f t="shared" si="158"/>
        <v>0</v>
      </c>
      <c r="L987" s="11">
        <f>_xlfn.XLOOKUP(K987,Percentiles!A:A,Percentiles!C:C,-999,0)</f>
        <v>-999</v>
      </c>
      <c r="M987" s="11">
        <f>_xlfn.XLOOKUP(K987,Percentiles!A:A,Percentiles!D:D,999,0)</f>
        <v>999</v>
      </c>
      <c r="N987" s="11">
        <f t="shared" si="153"/>
        <v>0</v>
      </c>
      <c r="O987" s="11">
        <f t="shared" si="154"/>
        <v>0</v>
      </c>
      <c r="P987" s="11">
        <f t="shared" si="155"/>
        <v>0</v>
      </c>
    </row>
    <row r="988" spans="1:16" x14ac:dyDescent="0.25">
      <c r="A988" s="38"/>
      <c r="B988" s="38"/>
      <c r="C988" s="7">
        <f t="shared" si="150"/>
        <v>0</v>
      </c>
      <c r="D988" s="8">
        <f t="shared" si="159"/>
        <v>0</v>
      </c>
      <c r="E988" s="8">
        <f>IF(A988&gt;Settings!$B$4,Settings!$B$4,A988)</f>
        <v>0</v>
      </c>
      <c r="F988" s="8">
        <f>10^(Settings!$B$1+Settings!$B$2*E988+Settings!$B$3*E988^2)</f>
        <v>0.12732098798529648</v>
      </c>
      <c r="G988" s="9" t="str">
        <f t="shared" si="151"/>
        <v/>
      </c>
      <c r="H988" s="9" t="str">
        <f t="shared" si="156"/>
        <v/>
      </c>
      <c r="I988" s="9" t="str">
        <f t="shared" si="157"/>
        <v/>
      </c>
      <c r="J988" s="10">
        <f t="shared" si="152"/>
        <v>0</v>
      </c>
      <c r="K988" s="58">
        <f t="shared" si="158"/>
        <v>0</v>
      </c>
      <c r="L988" s="11">
        <f>_xlfn.XLOOKUP(K988,Percentiles!A:A,Percentiles!C:C,-999,0)</f>
        <v>-999</v>
      </c>
      <c r="M988" s="11">
        <f>_xlfn.XLOOKUP(K988,Percentiles!A:A,Percentiles!D:D,999,0)</f>
        <v>999</v>
      </c>
      <c r="N988" s="11">
        <f t="shared" si="153"/>
        <v>0</v>
      </c>
      <c r="O988" s="11">
        <f t="shared" si="154"/>
        <v>0</v>
      </c>
      <c r="P988" s="11">
        <f t="shared" si="155"/>
        <v>0</v>
      </c>
    </row>
    <row r="989" spans="1:16" x14ac:dyDescent="0.25">
      <c r="A989" s="38"/>
      <c r="B989" s="38"/>
      <c r="C989" s="7">
        <f t="shared" si="150"/>
        <v>0</v>
      </c>
      <c r="D989" s="8">
        <f t="shared" si="159"/>
        <v>0</v>
      </c>
      <c r="E989" s="8">
        <f>IF(A989&gt;Settings!$B$4,Settings!$B$4,A989)</f>
        <v>0</v>
      </c>
      <c r="F989" s="8">
        <f>10^(Settings!$B$1+Settings!$B$2*E989+Settings!$B$3*E989^2)</f>
        <v>0.12732098798529648</v>
      </c>
      <c r="G989" s="9" t="str">
        <f t="shared" si="151"/>
        <v/>
      </c>
      <c r="H989" s="9" t="str">
        <f t="shared" si="156"/>
        <v/>
      </c>
      <c r="I989" s="9" t="str">
        <f t="shared" si="157"/>
        <v/>
      </c>
      <c r="J989" s="10">
        <f t="shared" si="152"/>
        <v>0</v>
      </c>
      <c r="K989" s="58">
        <f t="shared" si="158"/>
        <v>0</v>
      </c>
      <c r="L989" s="11">
        <f>_xlfn.XLOOKUP(K989,Percentiles!A:A,Percentiles!C:C,-999,0)</f>
        <v>-999</v>
      </c>
      <c r="M989" s="11">
        <f>_xlfn.XLOOKUP(K989,Percentiles!A:A,Percentiles!D:D,999,0)</f>
        <v>999</v>
      </c>
      <c r="N989" s="11">
        <f t="shared" si="153"/>
        <v>0</v>
      </c>
      <c r="O989" s="11">
        <f t="shared" si="154"/>
        <v>0</v>
      </c>
      <c r="P989" s="11">
        <f t="shared" si="155"/>
        <v>0</v>
      </c>
    </row>
    <row r="990" spans="1:16" x14ac:dyDescent="0.25">
      <c r="A990" s="38"/>
      <c r="B990" s="38"/>
      <c r="C990" s="7">
        <f t="shared" si="150"/>
        <v>0</v>
      </c>
      <c r="D990" s="8">
        <f t="shared" si="159"/>
        <v>0</v>
      </c>
      <c r="E990" s="8">
        <f>IF(A990&gt;Settings!$B$4,Settings!$B$4,A990)</f>
        <v>0</v>
      </c>
      <c r="F990" s="8">
        <f>10^(Settings!$B$1+Settings!$B$2*E990+Settings!$B$3*E990^2)</f>
        <v>0.12732098798529648</v>
      </c>
      <c r="G990" s="9" t="str">
        <f t="shared" si="151"/>
        <v/>
      </c>
      <c r="H990" s="9" t="str">
        <f t="shared" si="156"/>
        <v/>
      </c>
      <c r="I990" s="9" t="str">
        <f t="shared" si="157"/>
        <v/>
      </c>
      <c r="J990" s="10">
        <f t="shared" si="152"/>
        <v>0</v>
      </c>
      <c r="K990" s="58">
        <f t="shared" si="158"/>
        <v>0</v>
      </c>
      <c r="L990" s="11">
        <f>_xlfn.XLOOKUP(K990,Percentiles!A:A,Percentiles!C:C,-999,0)</f>
        <v>-999</v>
      </c>
      <c r="M990" s="11">
        <f>_xlfn.XLOOKUP(K990,Percentiles!A:A,Percentiles!D:D,999,0)</f>
        <v>999</v>
      </c>
      <c r="N990" s="11">
        <f t="shared" si="153"/>
        <v>0</v>
      </c>
      <c r="O990" s="11">
        <f t="shared" si="154"/>
        <v>0</v>
      </c>
      <c r="P990" s="11">
        <f t="shared" si="155"/>
        <v>0</v>
      </c>
    </row>
    <row r="991" spans="1:16" x14ac:dyDescent="0.25">
      <c r="A991" s="38"/>
      <c r="B991" s="38"/>
      <c r="C991" s="7">
        <f t="shared" si="150"/>
        <v>0</v>
      </c>
      <c r="D991" s="8">
        <f t="shared" si="159"/>
        <v>0</v>
      </c>
      <c r="E991" s="8">
        <f>IF(A991&gt;Settings!$B$4,Settings!$B$4,A991)</f>
        <v>0</v>
      </c>
      <c r="F991" s="8">
        <f>10^(Settings!$B$1+Settings!$B$2*E991+Settings!$B$3*E991^2)</f>
        <v>0.12732098798529648</v>
      </c>
      <c r="G991" s="9" t="str">
        <f t="shared" si="151"/>
        <v/>
      </c>
      <c r="H991" s="9" t="str">
        <f t="shared" si="156"/>
        <v/>
      </c>
      <c r="I991" s="9" t="str">
        <f t="shared" si="157"/>
        <v/>
      </c>
      <c r="J991" s="10">
        <f t="shared" si="152"/>
        <v>0</v>
      </c>
      <c r="K991" s="58">
        <f t="shared" si="158"/>
        <v>0</v>
      </c>
      <c r="L991" s="11">
        <f>_xlfn.XLOOKUP(K991,Percentiles!A:A,Percentiles!C:C,-999,0)</f>
        <v>-999</v>
      </c>
      <c r="M991" s="11">
        <f>_xlfn.XLOOKUP(K991,Percentiles!A:A,Percentiles!D:D,999,0)</f>
        <v>999</v>
      </c>
      <c r="N991" s="11">
        <f t="shared" si="153"/>
        <v>0</v>
      </c>
      <c r="O991" s="11">
        <f t="shared" si="154"/>
        <v>0</v>
      </c>
      <c r="P991" s="11">
        <f t="shared" si="155"/>
        <v>0</v>
      </c>
    </row>
    <row r="992" spans="1:16" x14ac:dyDescent="0.25">
      <c r="A992" s="38"/>
      <c r="B992" s="38"/>
      <c r="C992" s="7">
        <f t="shared" si="150"/>
        <v>0</v>
      </c>
      <c r="D992" s="8">
        <f t="shared" si="159"/>
        <v>0</v>
      </c>
      <c r="E992" s="8">
        <f>IF(A992&gt;Settings!$B$4,Settings!$B$4,A992)</f>
        <v>0</v>
      </c>
      <c r="F992" s="8">
        <f>10^(Settings!$B$1+Settings!$B$2*E992+Settings!$B$3*E992^2)</f>
        <v>0.12732098798529648</v>
      </c>
      <c r="G992" s="9" t="str">
        <f t="shared" si="151"/>
        <v/>
      </c>
      <c r="H992" s="9" t="str">
        <f t="shared" si="156"/>
        <v/>
      </c>
      <c r="I992" s="9" t="str">
        <f t="shared" si="157"/>
        <v/>
      </c>
      <c r="J992" s="10">
        <f t="shared" si="152"/>
        <v>0</v>
      </c>
      <c r="K992" s="58">
        <f t="shared" si="158"/>
        <v>0</v>
      </c>
      <c r="L992" s="11">
        <f>_xlfn.XLOOKUP(K992,Percentiles!A:A,Percentiles!C:C,-999,0)</f>
        <v>-999</v>
      </c>
      <c r="M992" s="11">
        <f>_xlfn.XLOOKUP(K992,Percentiles!A:A,Percentiles!D:D,999,0)</f>
        <v>999</v>
      </c>
      <c r="N992" s="11">
        <f t="shared" si="153"/>
        <v>0</v>
      </c>
      <c r="O992" s="11">
        <f t="shared" si="154"/>
        <v>0</v>
      </c>
      <c r="P992" s="11">
        <f t="shared" si="155"/>
        <v>0</v>
      </c>
    </row>
    <row r="993" spans="1:16" x14ac:dyDescent="0.25">
      <c r="A993" s="38"/>
      <c r="B993" s="38"/>
      <c r="C993" s="7">
        <f t="shared" si="150"/>
        <v>0</v>
      </c>
      <c r="D993" s="8">
        <f t="shared" si="159"/>
        <v>0</v>
      </c>
      <c r="E993" s="8">
        <f>IF(A993&gt;Settings!$B$4,Settings!$B$4,A993)</f>
        <v>0</v>
      </c>
      <c r="F993" s="8">
        <f>10^(Settings!$B$1+Settings!$B$2*E993+Settings!$B$3*E993^2)</f>
        <v>0.12732098798529648</v>
      </c>
      <c r="G993" s="9" t="str">
        <f t="shared" si="151"/>
        <v/>
      </c>
      <c r="H993" s="9" t="str">
        <f t="shared" si="156"/>
        <v/>
      </c>
      <c r="I993" s="9" t="str">
        <f t="shared" si="157"/>
        <v/>
      </c>
      <c r="J993" s="10">
        <f t="shared" si="152"/>
        <v>0</v>
      </c>
      <c r="K993" s="58">
        <f t="shared" si="158"/>
        <v>0</v>
      </c>
      <c r="L993" s="11">
        <f>_xlfn.XLOOKUP(K993,Percentiles!A:A,Percentiles!C:C,-999,0)</f>
        <v>-999</v>
      </c>
      <c r="M993" s="11">
        <f>_xlfn.XLOOKUP(K993,Percentiles!A:A,Percentiles!D:D,999,0)</f>
        <v>999</v>
      </c>
      <c r="N993" s="11">
        <f t="shared" si="153"/>
        <v>0</v>
      </c>
      <c r="O993" s="11">
        <f t="shared" si="154"/>
        <v>0</v>
      </c>
      <c r="P993" s="11">
        <f t="shared" si="155"/>
        <v>0</v>
      </c>
    </row>
    <row r="994" spans="1:16" x14ac:dyDescent="0.25">
      <c r="A994" s="38"/>
      <c r="B994" s="38"/>
      <c r="C994" s="7">
        <f t="shared" si="150"/>
        <v>0</v>
      </c>
      <c r="D994" s="8">
        <f t="shared" si="159"/>
        <v>0</v>
      </c>
      <c r="E994" s="8">
        <f>IF(A994&gt;Settings!$B$4,Settings!$B$4,A994)</f>
        <v>0</v>
      </c>
      <c r="F994" s="8">
        <f>10^(Settings!$B$1+Settings!$B$2*E994+Settings!$B$3*E994^2)</f>
        <v>0.12732098798529648</v>
      </c>
      <c r="G994" s="9" t="str">
        <f t="shared" si="151"/>
        <v/>
      </c>
      <c r="H994" s="9" t="str">
        <f t="shared" si="156"/>
        <v/>
      </c>
      <c r="I994" s="9" t="str">
        <f t="shared" si="157"/>
        <v/>
      </c>
      <c r="J994" s="10">
        <f t="shared" si="152"/>
        <v>0</v>
      </c>
      <c r="K994" s="58">
        <f t="shared" si="158"/>
        <v>0</v>
      </c>
      <c r="L994" s="11">
        <f>_xlfn.XLOOKUP(K994,Percentiles!A:A,Percentiles!C:C,-999,0)</f>
        <v>-999</v>
      </c>
      <c r="M994" s="11">
        <f>_xlfn.XLOOKUP(K994,Percentiles!A:A,Percentiles!D:D,999,0)</f>
        <v>999</v>
      </c>
      <c r="N994" s="11">
        <f t="shared" si="153"/>
        <v>0</v>
      </c>
      <c r="O994" s="11">
        <f t="shared" si="154"/>
        <v>0</v>
      </c>
      <c r="P994" s="11">
        <f t="shared" si="155"/>
        <v>0</v>
      </c>
    </row>
    <row r="995" spans="1:16" x14ac:dyDescent="0.25">
      <c r="A995" s="38"/>
      <c r="B995" s="38"/>
      <c r="C995" s="7">
        <f t="shared" si="150"/>
        <v>0</v>
      </c>
      <c r="D995" s="8">
        <f t="shared" si="159"/>
        <v>0</v>
      </c>
      <c r="E995" s="8">
        <f>IF(A995&gt;Settings!$B$4,Settings!$B$4,A995)</f>
        <v>0</v>
      </c>
      <c r="F995" s="8">
        <f>10^(Settings!$B$1+Settings!$B$2*E995+Settings!$B$3*E995^2)</f>
        <v>0.12732098798529648</v>
      </c>
      <c r="G995" s="9" t="str">
        <f t="shared" si="151"/>
        <v/>
      </c>
      <c r="H995" s="9" t="str">
        <f t="shared" si="156"/>
        <v/>
      </c>
      <c r="I995" s="9" t="str">
        <f t="shared" si="157"/>
        <v/>
      </c>
      <c r="J995" s="10">
        <f t="shared" si="152"/>
        <v>0</v>
      </c>
      <c r="K995" s="58">
        <f t="shared" si="158"/>
        <v>0</v>
      </c>
      <c r="L995" s="11">
        <f>_xlfn.XLOOKUP(K995,Percentiles!A:A,Percentiles!C:C,-999,0)</f>
        <v>-999</v>
      </c>
      <c r="M995" s="11">
        <f>_xlfn.XLOOKUP(K995,Percentiles!A:A,Percentiles!D:D,999,0)</f>
        <v>999</v>
      </c>
      <c r="N995" s="11">
        <f t="shared" si="153"/>
        <v>0</v>
      </c>
      <c r="O995" s="11">
        <f t="shared" si="154"/>
        <v>0</v>
      </c>
      <c r="P995" s="11">
        <f t="shared" si="155"/>
        <v>0</v>
      </c>
    </row>
    <row r="996" spans="1:16" x14ac:dyDescent="0.25">
      <c r="A996" s="38"/>
      <c r="B996" s="38"/>
      <c r="C996" s="7">
        <f t="shared" si="150"/>
        <v>0</v>
      </c>
      <c r="D996" s="8">
        <f t="shared" si="159"/>
        <v>0</v>
      </c>
      <c r="E996" s="8">
        <f>IF(A996&gt;Settings!$B$4,Settings!$B$4,A996)</f>
        <v>0</v>
      </c>
      <c r="F996" s="8">
        <f>10^(Settings!$B$1+Settings!$B$2*E996+Settings!$B$3*E996^2)</f>
        <v>0.12732098798529648</v>
      </c>
      <c r="G996" s="9" t="str">
        <f t="shared" si="151"/>
        <v/>
      </c>
      <c r="H996" s="9" t="str">
        <f t="shared" si="156"/>
        <v/>
      </c>
      <c r="I996" s="9" t="str">
        <f t="shared" si="157"/>
        <v/>
      </c>
      <c r="J996" s="10">
        <f t="shared" si="152"/>
        <v>0</v>
      </c>
      <c r="K996" s="58">
        <f t="shared" si="158"/>
        <v>0</v>
      </c>
      <c r="L996" s="11">
        <f>_xlfn.XLOOKUP(K996,Percentiles!A:A,Percentiles!C:C,-999,0)</f>
        <v>-999</v>
      </c>
      <c r="M996" s="11">
        <f>_xlfn.XLOOKUP(K996,Percentiles!A:A,Percentiles!D:D,999,0)</f>
        <v>999</v>
      </c>
      <c r="N996" s="11">
        <f t="shared" si="153"/>
        <v>0</v>
      </c>
      <c r="O996" s="11">
        <f t="shared" si="154"/>
        <v>0</v>
      </c>
      <c r="P996" s="11">
        <f t="shared" si="155"/>
        <v>0</v>
      </c>
    </row>
    <row r="997" spans="1:16" x14ac:dyDescent="0.25">
      <c r="A997" s="38"/>
      <c r="B997" s="38"/>
      <c r="C997" s="7">
        <f t="shared" si="150"/>
        <v>0</v>
      </c>
      <c r="D997" s="8">
        <f t="shared" si="159"/>
        <v>0</v>
      </c>
      <c r="E997" s="8">
        <f>IF(A997&gt;Settings!$B$4,Settings!$B$4,A997)</f>
        <v>0</v>
      </c>
      <c r="F997" s="8">
        <f>10^(Settings!$B$1+Settings!$B$2*E997+Settings!$B$3*E997^2)</f>
        <v>0.12732098798529648</v>
      </c>
      <c r="G997" s="9" t="str">
        <f t="shared" si="151"/>
        <v/>
      </c>
      <c r="H997" s="9" t="str">
        <f t="shared" si="156"/>
        <v/>
      </c>
      <c r="I997" s="9" t="str">
        <f t="shared" si="157"/>
        <v/>
      </c>
      <c r="J997" s="10">
        <f t="shared" si="152"/>
        <v>0</v>
      </c>
      <c r="K997" s="58">
        <f t="shared" si="158"/>
        <v>0</v>
      </c>
      <c r="L997" s="11">
        <f>_xlfn.XLOOKUP(K997,Percentiles!A:A,Percentiles!C:C,-999,0)</f>
        <v>-999</v>
      </c>
      <c r="M997" s="11">
        <f>_xlfn.XLOOKUP(K997,Percentiles!A:A,Percentiles!D:D,999,0)</f>
        <v>999</v>
      </c>
      <c r="N997" s="11">
        <f t="shared" si="153"/>
        <v>0</v>
      </c>
      <c r="O997" s="11">
        <f t="shared" si="154"/>
        <v>0</v>
      </c>
      <c r="P997" s="11">
        <f t="shared" si="155"/>
        <v>0</v>
      </c>
    </row>
    <row r="998" spans="1:16" x14ac:dyDescent="0.25">
      <c r="A998" s="38"/>
      <c r="B998" s="38"/>
      <c r="C998" s="7">
        <f t="shared" si="150"/>
        <v>0</v>
      </c>
      <c r="D998" s="8">
        <f t="shared" si="159"/>
        <v>0</v>
      </c>
      <c r="E998" s="8">
        <f>IF(A998&gt;Settings!$B$4,Settings!$B$4,A998)</f>
        <v>0</v>
      </c>
      <c r="F998" s="8">
        <f>10^(Settings!$B$1+Settings!$B$2*E998+Settings!$B$3*E998^2)</f>
        <v>0.12732098798529648</v>
      </c>
      <c r="G998" s="9" t="str">
        <f t="shared" si="151"/>
        <v/>
      </c>
      <c r="H998" s="9" t="str">
        <f t="shared" si="156"/>
        <v/>
      </c>
      <c r="I998" s="9" t="str">
        <f t="shared" si="157"/>
        <v/>
      </c>
      <c r="J998" s="10">
        <f t="shared" si="152"/>
        <v>0</v>
      </c>
      <c r="K998" s="58">
        <f t="shared" si="158"/>
        <v>0</v>
      </c>
      <c r="L998" s="11">
        <f>_xlfn.XLOOKUP(K998,Percentiles!A:A,Percentiles!C:C,-999,0)</f>
        <v>-999</v>
      </c>
      <c r="M998" s="11">
        <f>_xlfn.XLOOKUP(K998,Percentiles!A:A,Percentiles!D:D,999,0)</f>
        <v>999</v>
      </c>
      <c r="N998" s="11">
        <f t="shared" si="153"/>
        <v>0</v>
      </c>
      <c r="O998" s="11">
        <f t="shared" si="154"/>
        <v>0</v>
      </c>
      <c r="P998" s="11">
        <f t="shared" si="155"/>
        <v>0</v>
      </c>
    </row>
    <row r="999" spans="1:16" x14ac:dyDescent="0.25">
      <c r="A999" s="38"/>
      <c r="B999" s="38"/>
      <c r="C999" s="7">
        <f t="shared" si="150"/>
        <v>0</v>
      </c>
      <c r="D999" s="8">
        <f t="shared" si="159"/>
        <v>0</v>
      </c>
      <c r="E999" s="8">
        <f>IF(A999&gt;Settings!$B$4,Settings!$B$4,A999)</f>
        <v>0</v>
      </c>
      <c r="F999" s="8">
        <f>10^(Settings!$B$1+Settings!$B$2*E999+Settings!$B$3*E999^2)</f>
        <v>0.12732098798529648</v>
      </c>
      <c r="G999" s="9" t="str">
        <f t="shared" si="151"/>
        <v/>
      </c>
      <c r="H999" s="9" t="str">
        <f t="shared" si="156"/>
        <v/>
      </c>
      <c r="I999" s="9" t="str">
        <f t="shared" si="157"/>
        <v/>
      </c>
      <c r="J999" s="10">
        <f t="shared" si="152"/>
        <v>0</v>
      </c>
      <c r="K999" s="58">
        <f t="shared" si="158"/>
        <v>0</v>
      </c>
      <c r="L999" s="11">
        <f>_xlfn.XLOOKUP(K999,Percentiles!A:A,Percentiles!C:C,-999,0)</f>
        <v>-999</v>
      </c>
      <c r="M999" s="11">
        <f>_xlfn.XLOOKUP(K999,Percentiles!A:A,Percentiles!D:D,999,0)</f>
        <v>999</v>
      </c>
      <c r="N999" s="11">
        <f t="shared" si="153"/>
        <v>0</v>
      </c>
      <c r="O999" s="11">
        <f t="shared" si="154"/>
        <v>0</v>
      </c>
      <c r="P999" s="11">
        <f t="shared" si="155"/>
        <v>0</v>
      </c>
    </row>
    <row r="1000" spans="1:16" x14ac:dyDescent="0.25">
      <c r="A1000" s="38"/>
      <c r="B1000" s="38"/>
      <c r="C1000" s="7">
        <f t="shared" si="150"/>
        <v>0</v>
      </c>
      <c r="D1000" s="8">
        <f t="shared" si="159"/>
        <v>0</v>
      </c>
      <c r="E1000" s="8">
        <f>IF(A1000&gt;Settings!$B$4,Settings!$B$4,A1000)</f>
        <v>0</v>
      </c>
      <c r="F1000" s="8">
        <f>10^(Settings!$B$1+Settings!$B$2*E1000+Settings!$B$3*E1000^2)</f>
        <v>0.12732098798529648</v>
      </c>
      <c r="G1000" s="9" t="str">
        <f t="shared" si="151"/>
        <v/>
      </c>
      <c r="H1000" s="9" t="str">
        <f t="shared" si="156"/>
        <v/>
      </c>
      <c r="I1000" s="9" t="str">
        <f t="shared" si="157"/>
        <v/>
      </c>
      <c r="J1000" s="10">
        <f t="shared" si="152"/>
        <v>0</v>
      </c>
      <c r="K1000" s="58">
        <f t="shared" si="158"/>
        <v>0</v>
      </c>
      <c r="L1000" s="11">
        <f>_xlfn.XLOOKUP(K1000,Percentiles!A:A,Percentiles!C:C,-999,0)</f>
        <v>-999</v>
      </c>
      <c r="M1000" s="11">
        <f>_xlfn.XLOOKUP(K1000,Percentiles!A:A,Percentiles!D:D,999,0)</f>
        <v>999</v>
      </c>
      <c r="N1000" s="11">
        <f t="shared" si="153"/>
        <v>0</v>
      </c>
      <c r="O1000" s="11">
        <f t="shared" si="154"/>
        <v>0</v>
      </c>
      <c r="P1000" s="11">
        <f t="shared" si="155"/>
        <v>0</v>
      </c>
    </row>
    <row r="1001" spans="1:16" ht="15" customHeight="1" x14ac:dyDescent="0.25">
      <c r="A1001" s="38"/>
      <c r="B1001" s="38"/>
      <c r="D1001" s="8">
        <f t="shared" si="159"/>
        <v>0</v>
      </c>
      <c r="E1001" s="8">
        <f>IF(A1001&gt;Settings!$B$4,Settings!$B$4,A1001)</f>
        <v>0</v>
      </c>
      <c r="F1001" s="8">
        <f>10^(Settings!$B$1+Settings!$B$2*E1001+Settings!$B$3*E1001^2)</f>
        <v>0.12732098798529648</v>
      </c>
      <c r="G1001" s="9" t="str">
        <f t="shared" si="151"/>
        <v/>
      </c>
      <c r="H1001" s="9" t="str">
        <f t="shared" si="156"/>
        <v/>
      </c>
      <c r="I1001" s="9" t="str">
        <f t="shared" si="157"/>
        <v/>
      </c>
      <c r="K1001" s="58">
        <f t="shared" si="158"/>
        <v>0</v>
      </c>
      <c r="L1001" s="11">
        <f>_xlfn.XLOOKUP(K1001,Percentiles!A:A,Percentiles!C:C,-999,0)</f>
        <v>-999</v>
      </c>
      <c r="M1001" s="11">
        <f>_xlfn.XLOOKUP(K1001,Percentiles!A:A,Percentiles!D:D,999,0)</f>
        <v>999</v>
      </c>
      <c r="N1001" s="11">
        <f t="shared" si="153"/>
        <v>0</v>
      </c>
      <c r="O1001" s="11">
        <f t="shared" si="154"/>
        <v>0</v>
      </c>
      <c r="P1001" s="11">
        <f t="shared" si="155"/>
        <v>0</v>
      </c>
    </row>
    <row r="1002" spans="1:16" x14ac:dyDescent="0.25">
      <c r="D1002" s="8">
        <f t="shared" si="159"/>
        <v>0</v>
      </c>
      <c r="E1002" s="8">
        <f>IF(A1002&gt;Settings!$B$4,Settings!$B$4,A1002)</f>
        <v>0</v>
      </c>
      <c r="F1002" s="8">
        <f>10^(Settings!$B$1+Settings!$B$2*E1002+Settings!$B$3*E1002^2)</f>
        <v>0.12732098798529648</v>
      </c>
      <c r="G1002" s="9" t="str">
        <f t="shared" si="151"/>
        <v/>
      </c>
      <c r="H1002" s="9" t="str">
        <f t="shared" si="156"/>
        <v/>
      </c>
      <c r="I1002" s="9" t="str">
        <f t="shared" si="157"/>
        <v/>
      </c>
    </row>
  </sheetData>
  <sheetProtection algorithmName="SHA-512" hashValue="SUl1eqLIanFfyKu4wIXwDM1vjwEcwA3gY+M4gH8YyGJF4wymChpGGgvZc0i4aCjYKWDdouJQEhgSw6+5ZFA0iQ==" saltValue="pVfbhF7Jo+lqhxKdYEvnsg==" spinCount="100000" sheet="1" selectLockedCells="1"/>
  <hyperlinks>
    <hyperlink ref="Q35" r:id="rId1" display="mailto:dqass@plymouth.ac.uk" xr:uid="{20E72763-3B5E-43E1-A772-05C7B4022B3A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CE362-8F93-425F-A749-198AFBF8D2EC}">
  <dimension ref="A1"/>
  <sheetViews>
    <sheetView tabSelected="1" workbookViewId="0">
      <selection activeCell="G18" sqref="G18"/>
    </sheetView>
  </sheetViews>
  <sheetFormatPr defaultRowHeight="15" x14ac:dyDescent="0.25"/>
  <cols>
    <col min="1" max="1" width="21.5703125" customWidth="1"/>
  </cols>
  <sheetData>
    <row r="1" spans="1:1" x14ac:dyDescent="0.25">
      <c r="A1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67C6B-DA6B-41D6-AEAB-32E44AC84A7E}">
  <dimension ref="A1:D402"/>
  <sheetViews>
    <sheetView workbookViewId="0">
      <selection sqref="A1:XFD1048576"/>
    </sheetView>
  </sheetViews>
  <sheetFormatPr defaultColWidth="8.7109375" defaultRowHeight="15" x14ac:dyDescent="0.25"/>
  <cols>
    <col min="1" max="16384" width="8.7109375" style="1"/>
  </cols>
  <sheetData>
    <row r="1" spans="1:4" x14ac:dyDescent="0.25">
      <c r="A1" s="1" t="s">
        <v>30</v>
      </c>
      <c r="B1" s="1" t="s">
        <v>37</v>
      </c>
      <c r="C1" s="1" t="s">
        <v>31</v>
      </c>
      <c r="D1" s="1" t="s">
        <v>32</v>
      </c>
    </row>
    <row r="2" spans="1:4" x14ac:dyDescent="0.25">
      <c r="A2" s="40">
        <v>45</v>
      </c>
      <c r="B2" s="41">
        <v>1.1507208972153964</v>
      </c>
      <c r="C2" s="1">
        <v>1.024071</v>
      </c>
      <c r="D2" s="1">
        <v>1.3753029999999999</v>
      </c>
    </row>
    <row r="3" spans="1:4" x14ac:dyDescent="0.25">
      <c r="A3" s="40">
        <v>45.1</v>
      </c>
      <c r="B3" s="41">
        <v>1.1541902146700265</v>
      </c>
      <c r="C3" s="1">
        <v>1.0270379999999999</v>
      </c>
      <c r="D3" s="1">
        <v>1.378954</v>
      </c>
    </row>
    <row r="4" spans="1:4" x14ac:dyDescent="0.25">
      <c r="A4" s="40">
        <v>45.2</v>
      </c>
      <c r="B4" s="41">
        <v>1.1576603315809511</v>
      </c>
      <c r="C4" s="1">
        <v>1.0300069999999999</v>
      </c>
      <c r="D4" s="1">
        <v>1.3826050000000001</v>
      </c>
    </row>
    <row r="5" spans="1:4" x14ac:dyDescent="0.25">
      <c r="A5" s="40">
        <v>45.3</v>
      </c>
      <c r="B5" s="41">
        <v>1.1611311923516918</v>
      </c>
      <c r="C5" s="1">
        <v>1.032975</v>
      </c>
      <c r="D5" s="1">
        <v>1.386258</v>
      </c>
    </row>
    <row r="6" spans="1:4" x14ac:dyDescent="0.25">
      <c r="A6" s="40">
        <v>45.4</v>
      </c>
      <c r="B6" s="41">
        <v>1.1646027412002038</v>
      </c>
      <c r="C6" s="1">
        <v>1.0359430000000001</v>
      </c>
      <c r="D6" s="1">
        <v>1.389912</v>
      </c>
    </row>
    <row r="7" spans="1:4" x14ac:dyDescent="0.25">
      <c r="A7" s="40">
        <v>45.5</v>
      </c>
      <c r="B7" s="41">
        <v>1.1680749221601783</v>
      </c>
      <c r="C7" s="1">
        <v>1.0389120000000001</v>
      </c>
      <c r="D7" s="1">
        <v>1.393567</v>
      </c>
    </row>
    <row r="8" spans="1:4" x14ac:dyDescent="0.25">
      <c r="A8" s="40">
        <v>45.6</v>
      </c>
      <c r="B8" s="41">
        <v>1.1715476790823682</v>
      </c>
      <c r="C8" s="1">
        <v>1.0418799999999999</v>
      </c>
      <c r="D8" s="1">
        <v>1.3972230000000001</v>
      </c>
    </row>
    <row r="9" spans="1:4" x14ac:dyDescent="0.25">
      <c r="A9" s="40">
        <v>45.7</v>
      </c>
      <c r="B9" s="41">
        <v>1.1750209556359141</v>
      </c>
      <c r="C9" s="1">
        <v>1.0448489999999999</v>
      </c>
      <c r="D9" s="1">
        <v>1.4008799999999999</v>
      </c>
    </row>
    <row r="10" spans="1:4" x14ac:dyDescent="0.25">
      <c r="A10" s="40">
        <v>45.8</v>
      </c>
      <c r="B10" s="41">
        <v>1.1784946953096924</v>
      </c>
      <c r="C10" s="1">
        <v>1.047817</v>
      </c>
      <c r="D10" s="1">
        <v>1.4045380000000001</v>
      </c>
    </row>
    <row r="11" spans="1:4" x14ac:dyDescent="0.25">
      <c r="A11" s="40">
        <v>45.9</v>
      </c>
      <c r="B11" s="41">
        <v>1.181968841413666</v>
      </c>
      <c r="C11" s="1">
        <v>1.050786</v>
      </c>
      <c r="D11" s="1">
        <v>1.408196</v>
      </c>
    </row>
    <row r="12" spans="1:4" x14ac:dyDescent="0.25">
      <c r="A12" s="40">
        <v>46</v>
      </c>
      <c r="B12" s="41">
        <v>1.1854433370802537</v>
      </c>
      <c r="C12" s="1">
        <v>1.0537540000000001</v>
      </c>
      <c r="D12" s="1">
        <v>1.411856</v>
      </c>
    </row>
    <row r="13" spans="1:4" x14ac:dyDescent="0.25">
      <c r="A13" s="40">
        <v>46.1</v>
      </c>
      <c r="B13" s="41">
        <v>1.188918125265704</v>
      </c>
      <c r="C13" s="1">
        <v>1.0567219999999999</v>
      </c>
      <c r="D13" s="1">
        <v>1.4155150000000001</v>
      </c>
    </row>
    <row r="14" spans="1:4" x14ac:dyDescent="0.25">
      <c r="A14" s="40">
        <v>46.2</v>
      </c>
      <c r="B14" s="41">
        <v>1.1923931487514872</v>
      </c>
      <c r="C14" s="1">
        <v>1.05969</v>
      </c>
      <c r="D14" s="1">
        <v>1.419176</v>
      </c>
    </row>
    <row r="15" spans="1:4" x14ac:dyDescent="0.25">
      <c r="A15" s="40">
        <v>46.3</v>
      </c>
      <c r="B15" s="41">
        <v>1.195868350145695</v>
      </c>
      <c r="C15" s="1">
        <v>1.0626580000000001</v>
      </c>
      <c r="D15" s="1">
        <v>1.4228369999999999</v>
      </c>
    </row>
    <row r="16" spans="1:4" x14ac:dyDescent="0.25">
      <c r="A16" s="40">
        <v>46.4</v>
      </c>
      <c r="B16" s="41">
        <v>1.1993436718844506</v>
      </c>
      <c r="C16" s="1">
        <v>1.065626</v>
      </c>
      <c r="D16" s="1">
        <v>1.426498</v>
      </c>
    </row>
    <row r="17" spans="1:4" x14ac:dyDescent="0.25">
      <c r="A17" s="40">
        <v>46.5</v>
      </c>
      <c r="B17" s="41">
        <v>1.2028190562333345</v>
      </c>
      <c r="C17" s="1">
        <v>1.0685929999999999</v>
      </c>
      <c r="D17" s="1">
        <v>1.4301600000000001</v>
      </c>
    </row>
    <row r="18" spans="1:4" x14ac:dyDescent="0.25">
      <c r="A18" s="40">
        <v>46.6</v>
      </c>
      <c r="B18" s="41">
        <v>1.2062944452888147</v>
      </c>
      <c r="C18" s="1">
        <v>1.0715589999999999</v>
      </c>
      <c r="D18" s="1">
        <v>1.4338219999999999</v>
      </c>
    </row>
    <row r="19" spans="1:4" x14ac:dyDescent="0.25">
      <c r="A19" s="40">
        <v>46.7</v>
      </c>
      <c r="B19" s="41">
        <v>1.209769780979697</v>
      </c>
      <c r="C19" s="1">
        <v>1.074525</v>
      </c>
      <c r="D19" s="1">
        <v>1.4374849999999999</v>
      </c>
    </row>
    <row r="20" spans="1:4" x14ac:dyDescent="0.25">
      <c r="A20" s="40">
        <v>46.8</v>
      </c>
      <c r="B20" s="41">
        <v>1.2132450050685768</v>
      </c>
      <c r="C20" s="1">
        <v>1.077491</v>
      </c>
      <c r="D20" s="1">
        <v>1.4411480000000001</v>
      </c>
    </row>
    <row r="21" spans="1:4" x14ac:dyDescent="0.25">
      <c r="A21" s="40">
        <v>46.9</v>
      </c>
      <c r="B21" s="41">
        <v>1.2167200591533125</v>
      </c>
      <c r="C21" s="1">
        <v>1.0804560000000001</v>
      </c>
      <c r="D21" s="1">
        <v>1.4448110000000001</v>
      </c>
    </row>
    <row r="22" spans="1:4" x14ac:dyDescent="0.25">
      <c r="A22" s="40">
        <v>47</v>
      </c>
      <c r="B22" s="41">
        <v>1.2201948846684976</v>
      </c>
      <c r="C22" s="1">
        <v>1.083421</v>
      </c>
      <c r="D22" s="1">
        <v>1.448474</v>
      </c>
    </row>
    <row r="23" spans="1:4" x14ac:dyDescent="0.25">
      <c r="A23" s="40">
        <v>47.1</v>
      </c>
      <c r="B23" s="41">
        <v>1.2236694228869573</v>
      </c>
      <c r="C23" s="1">
        <v>1.0863849999999999</v>
      </c>
      <c r="D23" s="1">
        <v>1.4521379999999999</v>
      </c>
    </row>
    <row r="24" spans="1:4" x14ac:dyDescent="0.25">
      <c r="A24" s="40">
        <v>47.2</v>
      </c>
      <c r="B24" s="41">
        <v>1.2271436149212449</v>
      </c>
      <c r="C24" s="1">
        <v>1.089348</v>
      </c>
      <c r="D24" s="1">
        <v>1.4558009999999999</v>
      </c>
    </row>
    <row r="25" spans="1:4" x14ac:dyDescent="0.25">
      <c r="A25" s="40">
        <v>47.3</v>
      </c>
      <c r="B25" s="41">
        <v>1.2306174017251557</v>
      </c>
      <c r="C25" s="1">
        <v>1.092311</v>
      </c>
      <c r="D25" s="1">
        <v>1.4594640000000001</v>
      </c>
    </row>
    <row r="26" spans="1:4" x14ac:dyDescent="0.25">
      <c r="A26" s="40">
        <v>47.4</v>
      </c>
      <c r="B26" s="41">
        <v>1.234090724095249</v>
      </c>
      <c r="C26" s="1">
        <v>1.0952729999999999</v>
      </c>
      <c r="D26" s="1">
        <v>1.463128</v>
      </c>
    </row>
    <row r="27" spans="1:4" x14ac:dyDescent="0.25">
      <c r="A27" s="40">
        <v>47.5</v>
      </c>
      <c r="B27" s="41">
        <v>1.237563522672384</v>
      </c>
      <c r="C27" s="1">
        <v>1.0982339999999999</v>
      </c>
      <c r="D27" s="1">
        <v>1.466791</v>
      </c>
    </row>
    <row r="28" spans="1:4" x14ac:dyDescent="0.25">
      <c r="A28" s="40">
        <v>47.6</v>
      </c>
      <c r="B28" s="41">
        <v>1.2410357379432624</v>
      </c>
      <c r="C28" s="1">
        <v>1.101194</v>
      </c>
      <c r="D28" s="1">
        <v>1.4704539999999999</v>
      </c>
    </row>
    <row r="29" spans="1:4" x14ac:dyDescent="0.25">
      <c r="A29" s="40">
        <v>47.7</v>
      </c>
      <c r="B29" s="41">
        <v>1.244507310241983</v>
      </c>
      <c r="C29" s="1">
        <v>1.1041529999999999</v>
      </c>
      <c r="D29" s="1">
        <v>1.474116</v>
      </c>
    </row>
    <row r="30" spans="1:4" x14ac:dyDescent="0.25">
      <c r="A30" s="40">
        <v>47.8</v>
      </c>
      <c r="B30" s="41">
        <v>1.247978179751611</v>
      </c>
      <c r="C30" s="1">
        <v>1.107111</v>
      </c>
      <c r="D30" s="1">
        <v>1.477779</v>
      </c>
    </row>
    <row r="31" spans="1:4" x14ac:dyDescent="0.25">
      <c r="A31" s="40">
        <v>47.9</v>
      </c>
      <c r="B31" s="41">
        <v>1.2514482865057512</v>
      </c>
      <c r="C31" s="1">
        <v>1.110069</v>
      </c>
      <c r="D31" s="1">
        <v>1.481441</v>
      </c>
    </row>
    <row r="32" spans="1:4" x14ac:dyDescent="0.25">
      <c r="A32" s="40">
        <v>48</v>
      </c>
      <c r="B32" s="41">
        <v>1.2549175703901401</v>
      </c>
      <c r="C32" s="1">
        <v>1.1130249999999999</v>
      </c>
      <c r="D32" s="1">
        <v>1.4851019999999999</v>
      </c>
    </row>
    <row r="33" spans="1:4" x14ac:dyDescent="0.25">
      <c r="A33" s="40">
        <v>48.1</v>
      </c>
      <c r="B33" s="41">
        <v>1.258385971144238</v>
      </c>
      <c r="C33" s="1">
        <v>1.11598</v>
      </c>
      <c r="D33" s="1">
        <v>1.4887630000000001</v>
      </c>
    </row>
    <row r="34" spans="1:4" x14ac:dyDescent="0.25">
      <c r="A34" s="40">
        <v>48.2</v>
      </c>
      <c r="B34" s="41">
        <v>1.2618534283628442</v>
      </c>
      <c r="C34" s="1">
        <v>1.1189340000000001</v>
      </c>
      <c r="D34" s="1">
        <v>1.492424</v>
      </c>
    </row>
    <row r="35" spans="1:4" x14ac:dyDescent="0.25">
      <c r="A35" s="40">
        <v>48.3</v>
      </c>
      <c r="B35" s="41">
        <v>1.2653198814977096</v>
      </c>
      <c r="C35" s="1">
        <v>1.1218870000000001</v>
      </c>
      <c r="D35" s="1">
        <v>1.496084</v>
      </c>
    </row>
    <row r="36" spans="1:4" x14ac:dyDescent="0.25">
      <c r="A36" s="40">
        <v>48.4</v>
      </c>
      <c r="B36" s="41">
        <v>1.2687852698591737</v>
      </c>
      <c r="C36" s="1">
        <v>1.1248389999999999</v>
      </c>
      <c r="D36" s="1">
        <v>1.499743</v>
      </c>
    </row>
    <row r="37" spans="1:4" x14ac:dyDescent="0.25">
      <c r="A37" s="40">
        <v>48.5</v>
      </c>
      <c r="B37" s="41">
        <v>1.2722495326177967</v>
      </c>
      <c r="C37" s="1">
        <v>1.1277889999999999</v>
      </c>
      <c r="D37" s="1">
        <v>1.5034019999999999</v>
      </c>
    </row>
    <row r="38" spans="1:4" x14ac:dyDescent="0.25">
      <c r="A38" s="40">
        <v>48.6</v>
      </c>
      <c r="B38" s="41">
        <v>1.2757126088060162</v>
      </c>
      <c r="C38" s="1">
        <v>1.1307389999999999</v>
      </c>
      <c r="D38" s="1">
        <v>1.5070589999999999</v>
      </c>
    </row>
    <row r="39" spans="1:4" x14ac:dyDescent="0.25">
      <c r="A39" s="40">
        <v>48.7</v>
      </c>
      <c r="B39" s="41">
        <v>1.2791744373198048</v>
      </c>
      <c r="C39" s="1">
        <v>1.133686</v>
      </c>
      <c r="D39" s="1">
        <v>1.5107159999999999</v>
      </c>
    </row>
    <row r="40" spans="1:4" x14ac:dyDescent="0.25">
      <c r="A40" s="40">
        <v>48.8</v>
      </c>
      <c r="B40" s="41">
        <v>1.2826349569203401</v>
      </c>
      <c r="C40" s="1">
        <v>1.136633</v>
      </c>
      <c r="D40" s="1">
        <v>1.5143720000000001</v>
      </c>
    </row>
    <row r="41" spans="1:4" x14ac:dyDescent="0.25">
      <c r="A41" s="40">
        <v>48.9</v>
      </c>
      <c r="B41" s="41">
        <v>1.2860941062356896</v>
      </c>
      <c r="C41" s="1">
        <v>1.139578</v>
      </c>
      <c r="D41" s="1">
        <v>1.518027</v>
      </c>
    </row>
    <row r="42" spans="1:4" x14ac:dyDescent="0.25">
      <c r="A42" s="40">
        <v>49</v>
      </c>
      <c r="B42" s="41">
        <v>1.2895518237624968</v>
      </c>
      <c r="C42" s="1">
        <v>1.1425209999999999</v>
      </c>
      <c r="D42" s="1">
        <v>1.5216810000000001</v>
      </c>
    </row>
    <row r="43" spans="1:4" x14ac:dyDescent="0.25">
      <c r="A43" s="40">
        <v>49.1</v>
      </c>
      <c r="B43" s="41">
        <v>1.2930080478676873</v>
      </c>
      <c r="C43" s="1">
        <v>1.1454629999999999</v>
      </c>
      <c r="D43" s="1">
        <v>1.525334</v>
      </c>
    </row>
    <row r="44" spans="1:4" x14ac:dyDescent="0.25">
      <c r="A44" s="40">
        <v>49.2</v>
      </c>
      <c r="B44" s="41">
        <v>1.296462716790175</v>
      </c>
      <c r="C44" s="1">
        <v>1.1484030000000001</v>
      </c>
      <c r="D44" s="1">
        <v>1.528985</v>
      </c>
    </row>
    <row r="45" spans="1:4" x14ac:dyDescent="0.25">
      <c r="A45" s="40">
        <v>49.3</v>
      </c>
      <c r="B45" s="41">
        <v>1.2999157686425886</v>
      </c>
      <c r="C45" s="1">
        <v>1.1513409999999999</v>
      </c>
      <c r="D45" s="1">
        <v>1.5326360000000001</v>
      </c>
    </row>
    <row r="46" spans="1:4" x14ac:dyDescent="0.25">
      <c r="A46" s="40">
        <v>49.4</v>
      </c>
      <c r="B46" s="41">
        <v>1.3033671414129981</v>
      </c>
      <c r="C46" s="1">
        <v>1.1542779999999999</v>
      </c>
      <c r="D46" s="1">
        <v>1.5362849999999999</v>
      </c>
    </row>
    <row r="47" spans="1:4" x14ac:dyDescent="0.25">
      <c r="A47" s="40">
        <v>49.5</v>
      </c>
      <c r="B47" s="41">
        <v>1.3068167729666587</v>
      </c>
      <c r="C47" s="1">
        <v>1.157213</v>
      </c>
      <c r="D47" s="1">
        <v>1.539933</v>
      </c>
    </row>
    <row r="48" spans="1:4" x14ac:dyDescent="0.25">
      <c r="A48" s="40">
        <v>49.6</v>
      </c>
      <c r="B48" s="41">
        <v>1.3102646010477581</v>
      </c>
      <c r="C48" s="1">
        <v>1.160147</v>
      </c>
      <c r="D48" s="1">
        <v>1.543579</v>
      </c>
    </row>
    <row r="49" spans="1:4" x14ac:dyDescent="0.25">
      <c r="A49" s="40">
        <v>49.7</v>
      </c>
      <c r="B49" s="41">
        <v>1.3137105632811823</v>
      </c>
      <c r="C49" s="1">
        <v>1.1630780000000001</v>
      </c>
      <c r="D49" s="1">
        <v>1.5472239999999999</v>
      </c>
    </row>
    <row r="50" spans="1:4" x14ac:dyDescent="0.25">
      <c r="A50" s="40">
        <v>49.8</v>
      </c>
      <c r="B50" s="41">
        <v>1.3171545971742775</v>
      </c>
      <c r="C50" s="1">
        <v>1.1660079999999999</v>
      </c>
      <c r="D50" s="1">
        <v>1.550867</v>
      </c>
    </row>
    <row r="51" spans="1:4" x14ac:dyDescent="0.25">
      <c r="A51" s="40">
        <v>49.9</v>
      </c>
      <c r="B51" s="41">
        <v>1.3205966401186386</v>
      </c>
      <c r="C51" s="1">
        <v>1.168936</v>
      </c>
      <c r="D51" s="1">
        <v>1.5545089999999999</v>
      </c>
    </row>
    <row r="52" spans="1:4" x14ac:dyDescent="0.25">
      <c r="A52" s="40">
        <v>50</v>
      </c>
      <c r="B52" s="41">
        <v>1.3240366293918924</v>
      </c>
      <c r="C52" s="1">
        <v>1.171861</v>
      </c>
      <c r="D52" s="1">
        <v>1.558149</v>
      </c>
    </row>
    <row r="53" spans="1:4" x14ac:dyDescent="0.25">
      <c r="A53" s="40">
        <v>50.1</v>
      </c>
      <c r="B53" s="41">
        <v>1.3274745021594954</v>
      </c>
      <c r="C53" s="1">
        <v>1.174785</v>
      </c>
      <c r="D53" s="1">
        <v>1.561788</v>
      </c>
    </row>
    <row r="54" spans="1:4" x14ac:dyDescent="0.25">
      <c r="A54" s="40">
        <v>50.2</v>
      </c>
      <c r="B54" s="41">
        <v>1.3309101954765472</v>
      </c>
      <c r="C54" s="1">
        <v>1.1777059999999999</v>
      </c>
      <c r="D54" s="1">
        <v>1.5654239999999999</v>
      </c>
    </row>
    <row r="55" spans="1:4" x14ac:dyDescent="0.25">
      <c r="A55" s="40">
        <v>50.3</v>
      </c>
      <c r="B55" s="41">
        <v>1.3343436462896008</v>
      </c>
      <c r="C55" s="1">
        <v>1.180626</v>
      </c>
      <c r="D55" s="1">
        <v>1.569059</v>
      </c>
    </row>
    <row r="56" spans="1:4" x14ac:dyDescent="0.25">
      <c r="A56" s="40">
        <v>50.4</v>
      </c>
      <c r="B56" s="41">
        <v>1.3377747914384956</v>
      </c>
      <c r="C56" s="1">
        <v>1.183543</v>
      </c>
      <c r="D56" s="1">
        <v>1.572692</v>
      </c>
    </row>
    <row r="57" spans="1:4" x14ac:dyDescent="0.25">
      <c r="A57" s="40">
        <v>50.5</v>
      </c>
      <c r="B57" s="41">
        <v>1.341203567658187</v>
      </c>
      <c r="C57" s="1">
        <v>1.186458</v>
      </c>
      <c r="D57" s="1">
        <v>1.576322</v>
      </c>
    </row>
    <row r="58" spans="1:4" x14ac:dyDescent="0.25">
      <c r="A58" s="40">
        <v>50.6</v>
      </c>
      <c r="B58" s="41">
        <v>1.3446299115805966</v>
      </c>
      <c r="C58" s="1">
        <v>1.189371</v>
      </c>
      <c r="D58" s="1">
        <v>1.5799510000000001</v>
      </c>
    </row>
    <row r="59" spans="1:4" x14ac:dyDescent="0.25">
      <c r="A59" s="40">
        <v>50.7</v>
      </c>
      <c r="B59" s="41">
        <v>1.3480537597364597</v>
      </c>
      <c r="C59" s="1">
        <v>1.1922809999999999</v>
      </c>
      <c r="D59" s="1">
        <v>1.5835779999999999</v>
      </c>
    </row>
    <row r="60" spans="1:4" x14ac:dyDescent="0.25">
      <c r="A60" s="40">
        <v>50.8</v>
      </c>
      <c r="B60" s="41">
        <v>1.3514750485571949</v>
      </c>
      <c r="C60" s="1">
        <v>1.19519</v>
      </c>
      <c r="D60" s="1">
        <v>1.587202</v>
      </c>
    </row>
    <row r="61" spans="1:4" x14ac:dyDescent="0.25">
      <c r="A61" s="40">
        <v>50.9</v>
      </c>
      <c r="B61" s="41">
        <v>1.3548937143767701</v>
      </c>
      <c r="C61" s="1">
        <v>1.1980949999999999</v>
      </c>
      <c r="D61" s="1">
        <v>1.5908249999999999</v>
      </c>
    </row>
    <row r="62" spans="1:4" x14ac:dyDescent="0.25">
      <c r="A62" s="40">
        <v>51</v>
      </c>
      <c r="B62" s="41">
        <v>1.3583096934335863</v>
      </c>
      <c r="C62" s="1">
        <v>1.200998</v>
      </c>
      <c r="D62" s="1">
        <v>1.594444</v>
      </c>
    </row>
    <row r="63" spans="1:4" x14ac:dyDescent="0.25">
      <c r="A63" s="40">
        <v>51.1</v>
      </c>
      <c r="B63" s="41">
        <v>1.3617229218723657</v>
      </c>
      <c r="C63" s="1">
        <v>1.2038990000000001</v>
      </c>
      <c r="D63" s="1">
        <v>1.5980620000000001</v>
      </c>
    </row>
    <row r="64" spans="1:4" x14ac:dyDescent="0.25">
      <c r="A64" s="40">
        <v>51.2</v>
      </c>
      <c r="B64" s="41">
        <v>1.3651333357460473</v>
      </c>
      <c r="C64" s="1">
        <v>1.2067969999999999</v>
      </c>
      <c r="D64" s="1">
        <v>1.601677</v>
      </c>
    </row>
    <row r="65" spans="1:4" x14ac:dyDescent="0.25">
      <c r="A65" s="40">
        <v>51.3</v>
      </c>
      <c r="B65" s="41">
        <v>1.3685408710176989</v>
      </c>
      <c r="C65" s="1">
        <v>1.2096929999999999</v>
      </c>
      <c r="D65" s="1">
        <v>1.6052900000000001</v>
      </c>
    </row>
    <row r="66" spans="1:4" x14ac:dyDescent="0.25">
      <c r="A66" s="40">
        <v>51.4</v>
      </c>
      <c r="B66" s="41">
        <v>1.3719454635624255</v>
      </c>
      <c r="C66" s="1">
        <v>1.212585</v>
      </c>
      <c r="D66" s="1">
        <v>1.6089</v>
      </c>
    </row>
    <row r="67" spans="1:4" x14ac:dyDescent="0.25">
      <c r="A67" s="40">
        <v>51.5</v>
      </c>
      <c r="B67" s="41">
        <v>1.375347049169299</v>
      </c>
      <c r="C67" s="1">
        <v>1.215476</v>
      </c>
      <c r="D67" s="1">
        <v>1.6125069999999999</v>
      </c>
    </row>
    <row r="68" spans="1:4" x14ac:dyDescent="0.25">
      <c r="A68" s="40">
        <v>51.6</v>
      </c>
      <c r="B68" s="41">
        <v>1.3787455635432844</v>
      </c>
      <c r="C68" s="1">
        <v>1.2183630000000001</v>
      </c>
      <c r="D68" s="1">
        <v>1.616112</v>
      </c>
    </row>
    <row r="69" spans="1:4" x14ac:dyDescent="0.25">
      <c r="A69" s="40">
        <v>51.7</v>
      </c>
      <c r="B69" s="41">
        <v>1.3821409423071847</v>
      </c>
      <c r="C69" s="1">
        <v>1.2212479999999999</v>
      </c>
      <c r="D69" s="1">
        <v>1.6197140000000001</v>
      </c>
    </row>
    <row r="70" spans="1:4" x14ac:dyDescent="0.25">
      <c r="A70" s="40">
        <v>51.8</v>
      </c>
      <c r="B70" s="41">
        <v>1.3855331210035851</v>
      </c>
      <c r="C70" s="1">
        <v>1.224129</v>
      </c>
      <c r="D70" s="1">
        <v>1.623313</v>
      </c>
    </row>
    <row r="71" spans="1:4" x14ac:dyDescent="0.25">
      <c r="A71" s="40">
        <v>51.9</v>
      </c>
      <c r="B71" s="41">
        <v>1.3889220350968154</v>
      </c>
      <c r="C71" s="1">
        <v>1.2270080000000001</v>
      </c>
      <c r="D71" s="1">
        <v>1.6269089999999999</v>
      </c>
    </row>
    <row r="72" spans="1:4" x14ac:dyDescent="0.25">
      <c r="A72" s="40">
        <v>52</v>
      </c>
      <c r="B72" s="41">
        <v>1.3923076199749067</v>
      </c>
      <c r="C72" s="1">
        <v>1.229884</v>
      </c>
      <c r="D72" s="1">
        <v>1.6305019999999999</v>
      </c>
    </row>
    <row r="73" spans="1:4" x14ac:dyDescent="0.25">
      <c r="A73" s="40">
        <v>52.1</v>
      </c>
      <c r="B73" s="41">
        <v>1.3956898109515719</v>
      </c>
      <c r="C73" s="1">
        <v>1.2327570000000001</v>
      </c>
      <c r="D73" s="1">
        <v>1.6340920000000001</v>
      </c>
    </row>
    <row r="74" spans="1:4" x14ac:dyDescent="0.25">
      <c r="A74" s="40">
        <v>52.2</v>
      </c>
      <c r="B74" s="41">
        <v>1.39906854326818</v>
      </c>
      <c r="C74" s="1">
        <v>1.2356259999999999</v>
      </c>
      <c r="D74" s="1">
        <v>1.6376790000000001</v>
      </c>
    </row>
    <row r="75" spans="1:4" x14ac:dyDescent="0.25">
      <c r="A75" s="40">
        <v>52.3</v>
      </c>
      <c r="B75" s="41">
        <v>1.4024437520957485</v>
      </c>
      <c r="C75" s="1">
        <v>1.2384930000000001</v>
      </c>
      <c r="D75" s="1">
        <v>1.6412629999999999</v>
      </c>
    </row>
    <row r="76" spans="1:4" x14ac:dyDescent="0.25">
      <c r="A76" s="40">
        <v>52.4</v>
      </c>
      <c r="B76" s="41">
        <v>1.4058153725369393</v>
      </c>
      <c r="C76" s="1">
        <v>1.2413559999999999</v>
      </c>
      <c r="D76" s="1">
        <v>1.644844</v>
      </c>
    </row>
    <row r="77" spans="1:4" x14ac:dyDescent="0.25">
      <c r="A77" s="40">
        <v>52.5</v>
      </c>
      <c r="B77" s="41">
        <v>1.4091833396280593</v>
      </c>
      <c r="C77" s="1">
        <v>1.2442169999999999</v>
      </c>
      <c r="D77" s="1">
        <v>1.6484209999999999</v>
      </c>
    </row>
    <row r="78" spans="1:4" x14ac:dyDescent="0.25">
      <c r="A78" s="40">
        <v>52.6</v>
      </c>
      <c r="B78" s="41">
        <v>1.4125475883410767</v>
      </c>
      <c r="C78" s="1">
        <v>1.247074</v>
      </c>
      <c r="D78" s="1">
        <v>1.6519950000000001</v>
      </c>
    </row>
    <row r="79" spans="1:4" x14ac:dyDescent="0.25">
      <c r="A79" s="40">
        <v>52.7</v>
      </c>
      <c r="B79" s="41">
        <v>1.4159080535856345</v>
      </c>
      <c r="C79" s="1">
        <v>1.249927</v>
      </c>
      <c r="D79" s="1">
        <v>1.655565</v>
      </c>
    </row>
    <row r="80" spans="1:4" x14ac:dyDescent="0.25">
      <c r="A80" s="40">
        <v>52.8</v>
      </c>
      <c r="B80" s="41">
        <v>1.4192646702110823</v>
      </c>
      <c r="C80" s="1">
        <v>1.2527779999999999</v>
      </c>
      <c r="D80" s="1">
        <v>1.6591320000000001</v>
      </c>
    </row>
    <row r="81" spans="1:4" x14ac:dyDescent="0.25">
      <c r="A81" s="40">
        <v>52.9</v>
      </c>
      <c r="B81" s="41">
        <v>1.4226173730085052</v>
      </c>
      <c r="C81" s="1">
        <v>1.255625</v>
      </c>
      <c r="D81" s="1">
        <v>1.662696</v>
      </c>
    </row>
    <row r="82" spans="1:4" x14ac:dyDescent="0.25">
      <c r="A82" s="40">
        <v>53</v>
      </c>
      <c r="B82" s="41">
        <v>1.4259660967127701</v>
      </c>
      <c r="C82" s="1">
        <v>1.2584679999999999</v>
      </c>
      <c r="D82" s="1">
        <v>1.666256</v>
      </c>
    </row>
    <row r="83" spans="1:4" x14ac:dyDescent="0.25">
      <c r="A83" s="40">
        <v>53.1</v>
      </c>
      <c r="B83" s="41">
        <v>1.4293107760045674</v>
      </c>
      <c r="C83" s="1">
        <v>1.2613080000000001</v>
      </c>
      <c r="D83" s="1">
        <v>1.6698120000000001</v>
      </c>
    </row>
    <row r="84" spans="1:4" x14ac:dyDescent="0.25">
      <c r="A84" s="40">
        <v>53.2</v>
      </c>
      <c r="B84" s="41">
        <v>1.4326513455124732</v>
      </c>
      <c r="C84" s="1">
        <v>1.2641450000000001</v>
      </c>
      <c r="D84" s="1">
        <v>1.6733640000000001</v>
      </c>
    </row>
    <row r="85" spans="1:4" x14ac:dyDescent="0.25">
      <c r="A85" s="40">
        <v>53.3</v>
      </c>
      <c r="B85" s="41">
        <v>1.4359877398150045</v>
      </c>
      <c r="C85" s="1">
        <v>1.266977</v>
      </c>
      <c r="D85" s="1">
        <v>1.676912</v>
      </c>
    </row>
    <row r="86" spans="1:4" x14ac:dyDescent="0.25">
      <c r="A86" s="40">
        <v>53.4</v>
      </c>
      <c r="B86" s="41">
        <v>1.4393198934426958</v>
      </c>
      <c r="C86" s="1">
        <v>1.269806</v>
      </c>
      <c r="D86" s="1">
        <v>1.6804570000000001</v>
      </c>
    </row>
    <row r="87" spans="1:4" x14ac:dyDescent="0.25">
      <c r="A87" s="40">
        <v>53.5</v>
      </c>
      <c r="B87" s="41">
        <v>1.4426477408801694</v>
      </c>
      <c r="C87" s="1">
        <v>1.272632</v>
      </c>
      <c r="D87" s="1">
        <v>1.683997</v>
      </c>
    </row>
    <row r="88" spans="1:4" x14ac:dyDescent="0.25">
      <c r="A88" s="40">
        <v>53.6</v>
      </c>
      <c r="B88" s="41">
        <v>1.4459712165682197</v>
      </c>
      <c r="C88" s="1">
        <v>1.2754529999999999</v>
      </c>
      <c r="D88" s="1">
        <v>1.6875329999999999</v>
      </c>
    </row>
    <row r="89" spans="1:4" x14ac:dyDescent="0.25">
      <c r="A89" s="40">
        <v>53.7</v>
      </c>
      <c r="B89" s="41">
        <v>1.4492902549059052</v>
      </c>
      <c r="C89" s="1">
        <v>1.2782709999999999</v>
      </c>
      <c r="D89" s="1">
        <v>1.691066</v>
      </c>
    </row>
    <row r="90" spans="1:4" x14ac:dyDescent="0.25">
      <c r="A90" s="40">
        <v>53.8</v>
      </c>
      <c r="B90" s="41">
        <v>1.4526047902526391</v>
      </c>
      <c r="C90" s="1">
        <v>1.281085</v>
      </c>
      <c r="D90" s="1">
        <v>1.6945939999999999</v>
      </c>
    </row>
    <row r="91" spans="1:4" x14ac:dyDescent="0.25">
      <c r="A91" s="40">
        <v>53.9</v>
      </c>
      <c r="B91" s="41">
        <v>1.4559147569302993</v>
      </c>
      <c r="C91" s="1">
        <v>1.283895</v>
      </c>
      <c r="D91" s="1">
        <v>1.698118</v>
      </c>
    </row>
    <row r="92" spans="1:4" x14ac:dyDescent="0.25">
      <c r="A92" s="40">
        <v>54</v>
      </c>
      <c r="B92" s="41">
        <v>1.4592200892253293</v>
      </c>
      <c r="C92" s="1">
        <v>1.2867010000000001</v>
      </c>
      <c r="D92" s="1">
        <v>1.7016370000000001</v>
      </c>
    </row>
    <row r="93" spans="1:4" x14ac:dyDescent="0.25">
      <c r="A93" s="40">
        <v>54.1</v>
      </c>
      <c r="B93" s="41">
        <v>1.4625207213908602</v>
      </c>
      <c r="C93" s="1">
        <v>1.289504</v>
      </c>
      <c r="D93" s="1">
        <v>1.705152</v>
      </c>
    </row>
    <row r="94" spans="1:4" x14ac:dyDescent="0.25">
      <c r="A94" s="40">
        <v>54.2</v>
      </c>
      <c r="B94" s="41">
        <v>1.4658165876488252</v>
      </c>
      <c r="C94" s="1">
        <v>1.2923020000000001</v>
      </c>
      <c r="D94" s="1">
        <v>1.708663</v>
      </c>
    </row>
    <row r="95" spans="1:4" x14ac:dyDescent="0.25">
      <c r="A95" s="40">
        <v>54.3</v>
      </c>
      <c r="B95" s="41">
        <v>1.4691076221920953</v>
      </c>
      <c r="C95" s="1">
        <v>1.2950950000000001</v>
      </c>
      <c r="D95" s="1">
        <v>1.7121690000000001</v>
      </c>
    </row>
    <row r="96" spans="1:4" x14ac:dyDescent="0.25">
      <c r="A96" s="40">
        <v>54.4</v>
      </c>
      <c r="B96" s="41">
        <v>1.472393759186605</v>
      </c>
      <c r="C96" s="1">
        <v>1.297885</v>
      </c>
      <c r="D96" s="1">
        <v>1.71567</v>
      </c>
    </row>
    <row r="97" spans="1:4" x14ac:dyDescent="0.25">
      <c r="A97" s="40">
        <v>54.5</v>
      </c>
      <c r="B97" s="41">
        <v>1.4756749327734973</v>
      </c>
      <c r="C97" s="1">
        <v>1.3006709999999999</v>
      </c>
      <c r="D97" s="1">
        <v>1.7191669999999999</v>
      </c>
    </row>
    <row r="98" spans="1:4" x14ac:dyDescent="0.25">
      <c r="A98" s="40">
        <v>54.6</v>
      </c>
      <c r="B98" s="41">
        <v>1.4789510770712637</v>
      </c>
      <c r="C98" s="1">
        <v>1.3034520000000001</v>
      </c>
      <c r="D98" s="1">
        <v>1.722658</v>
      </c>
    </row>
    <row r="99" spans="1:4" x14ac:dyDescent="0.25">
      <c r="A99" s="40">
        <v>54.7</v>
      </c>
      <c r="B99" s="41">
        <v>1.4822221261779009</v>
      </c>
      <c r="C99" s="1">
        <v>1.3062290000000001</v>
      </c>
      <c r="D99" s="1">
        <v>1.726145</v>
      </c>
    </row>
    <row r="100" spans="1:4" x14ac:dyDescent="0.25">
      <c r="A100" s="40">
        <v>54.8</v>
      </c>
      <c r="B100" s="41">
        <v>1.4854880141730651</v>
      </c>
      <c r="C100" s="1">
        <v>1.3090010000000001</v>
      </c>
      <c r="D100" s="1">
        <v>1.7296279999999999</v>
      </c>
    </row>
    <row r="101" spans="1:4" x14ac:dyDescent="0.25">
      <c r="A101" s="40">
        <v>54.9</v>
      </c>
      <c r="B101" s="41">
        <v>1.4887486751202301</v>
      </c>
      <c r="C101" s="1">
        <v>1.311769</v>
      </c>
      <c r="D101" s="1">
        <v>1.7331049999999999</v>
      </c>
    </row>
    <row r="102" spans="1:4" x14ac:dyDescent="0.25">
      <c r="A102" s="40">
        <v>55</v>
      </c>
      <c r="B102" s="41">
        <v>1.4920040430688633</v>
      </c>
      <c r="C102" s="1">
        <v>1.314533</v>
      </c>
      <c r="D102" s="1">
        <v>1.736577</v>
      </c>
    </row>
    <row r="103" spans="1:4" x14ac:dyDescent="0.25">
      <c r="A103" s="40">
        <v>55.1</v>
      </c>
      <c r="B103" s="41">
        <v>1.4952540520565891</v>
      </c>
      <c r="C103" s="1">
        <v>1.3172919999999999</v>
      </c>
      <c r="D103" s="1">
        <v>1.7400439999999999</v>
      </c>
    </row>
    <row r="104" spans="1:4" x14ac:dyDescent="0.25">
      <c r="A104" s="40">
        <v>55.2</v>
      </c>
      <c r="B104" s="41">
        <v>1.4984986361113761</v>
      </c>
      <c r="C104" s="1">
        <v>1.320047</v>
      </c>
      <c r="D104" s="1">
        <v>1.743506</v>
      </c>
    </row>
    <row r="105" spans="1:4" x14ac:dyDescent="0.25">
      <c r="A105" s="40">
        <v>55.3</v>
      </c>
      <c r="B105" s="41">
        <v>1.5017377292537131</v>
      </c>
      <c r="C105" s="1">
        <v>1.322797</v>
      </c>
      <c r="D105" s="1">
        <v>1.7469619999999999</v>
      </c>
    </row>
    <row r="106" spans="1:4" x14ac:dyDescent="0.25">
      <c r="A106" s="40">
        <v>55.4</v>
      </c>
      <c r="B106" s="41">
        <v>1.5049712654988032</v>
      </c>
      <c r="C106" s="1">
        <v>1.325542</v>
      </c>
      <c r="D106" s="1">
        <v>1.750413</v>
      </c>
    </row>
    <row r="107" spans="1:4" x14ac:dyDescent="0.25">
      <c r="A107" s="40">
        <v>55.5</v>
      </c>
      <c r="B107" s="41">
        <v>1.5081991788587528</v>
      </c>
      <c r="C107" s="1">
        <v>1.328282</v>
      </c>
      <c r="D107" s="1">
        <v>1.7538590000000001</v>
      </c>
    </row>
    <row r="108" spans="1:4" x14ac:dyDescent="0.25">
      <c r="A108" s="40">
        <v>55.6</v>
      </c>
      <c r="B108" s="41">
        <v>1.5114214033447737</v>
      </c>
      <c r="C108" s="1">
        <v>1.331018</v>
      </c>
      <c r="D108" s="1">
        <v>1.7572989999999999</v>
      </c>
    </row>
    <row r="109" spans="1:4" x14ac:dyDescent="0.25">
      <c r="A109" s="40">
        <v>55.7</v>
      </c>
      <c r="B109" s="41">
        <v>1.5146378729693812</v>
      </c>
      <c r="C109" s="1">
        <v>1.3337490000000001</v>
      </c>
      <c r="D109" s="1">
        <v>1.760734</v>
      </c>
    </row>
    <row r="110" spans="1:4" x14ac:dyDescent="0.25">
      <c r="A110" s="40">
        <v>55.8</v>
      </c>
      <c r="B110" s="41">
        <v>1.5178485217486075</v>
      </c>
      <c r="C110" s="1">
        <v>1.3364750000000001</v>
      </c>
      <c r="D110" s="1">
        <v>1.7641629999999999</v>
      </c>
    </row>
    <row r="111" spans="1:4" x14ac:dyDescent="0.25">
      <c r="A111" s="40">
        <v>55.9</v>
      </c>
      <c r="B111" s="41">
        <v>1.5210532837042119</v>
      </c>
      <c r="C111" s="1">
        <v>1.3391960000000001</v>
      </c>
      <c r="D111" s="1">
        <v>1.767587</v>
      </c>
    </row>
    <row r="112" spans="1:4" x14ac:dyDescent="0.25">
      <c r="A112" s="40">
        <v>56</v>
      </c>
      <c r="B112" s="41">
        <v>1.5242520928658931</v>
      </c>
      <c r="C112" s="1">
        <v>1.341912</v>
      </c>
      <c r="D112" s="1">
        <v>1.771004</v>
      </c>
    </row>
    <row r="113" spans="1:4" x14ac:dyDescent="0.25">
      <c r="A113" s="40">
        <v>56.1</v>
      </c>
      <c r="B113" s="41">
        <v>1.5274448832735181</v>
      </c>
      <c r="C113" s="1">
        <v>1.3446229999999999</v>
      </c>
      <c r="D113" s="1">
        <v>1.774416</v>
      </c>
    </row>
    <row r="114" spans="1:4" x14ac:dyDescent="0.25">
      <c r="A114" s="40">
        <v>56.2</v>
      </c>
      <c r="B114" s="41">
        <v>1.5306315889793389</v>
      </c>
      <c r="C114" s="1">
        <v>1.3473280000000001</v>
      </c>
      <c r="D114" s="1">
        <v>1.777822</v>
      </c>
    </row>
    <row r="115" spans="1:4" x14ac:dyDescent="0.25">
      <c r="A115" s="40">
        <v>56.3</v>
      </c>
      <c r="B115" s="41">
        <v>1.5338121440502313</v>
      </c>
      <c r="C115" s="1">
        <v>1.3500289999999999</v>
      </c>
      <c r="D115" s="1">
        <v>1.7812220000000001</v>
      </c>
    </row>
    <row r="116" spans="1:4" x14ac:dyDescent="0.25">
      <c r="A116" s="40">
        <v>56.4</v>
      </c>
      <c r="B116" s="41">
        <v>1.5369864825699191</v>
      </c>
      <c r="C116" s="1">
        <v>1.352725</v>
      </c>
      <c r="D116" s="1">
        <v>1.784616</v>
      </c>
    </row>
    <row r="117" spans="1:4" x14ac:dyDescent="0.25">
      <c r="A117" s="40">
        <v>56.5</v>
      </c>
      <c r="B117" s="41">
        <v>1.5401545386412208</v>
      </c>
      <c r="C117" s="1">
        <v>1.355415</v>
      </c>
      <c r="D117" s="1">
        <v>1.7880039999999999</v>
      </c>
    </row>
    <row r="118" spans="1:4" x14ac:dyDescent="0.25">
      <c r="A118" s="40">
        <v>56.6</v>
      </c>
      <c r="B118" s="41">
        <v>1.5433162463882806</v>
      </c>
      <c r="C118" s="1">
        <v>1.3581000000000001</v>
      </c>
      <c r="D118" s="1">
        <v>1.791385</v>
      </c>
    </row>
    <row r="119" spans="1:4" x14ac:dyDescent="0.25">
      <c r="A119" s="40">
        <v>56.7</v>
      </c>
      <c r="B119" s="41">
        <v>1.5464715399588234</v>
      </c>
      <c r="C119" s="1">
        <v>1.360779</v>
      </c>
      <c r="D119" s="1">
        <v>1.7947610000000001</v>
      </c>
    </row>
    <row r="120" spans="1:4" x14ac:dyDescent="0.25">
      <c r="A120" s="40">
        <v>56.8</v>
      </c>
      <c r="B120" s="41">
        <v>1.5496203535263957</v>
      </c>
      <c r="C120" s="1">
        <v>1.3634539999999999</v>
      </c>
      <c r="D120" s="1">
        <v>1.79813</v>
      </c>
    </row>
    <row r="121" spans="1:4" x14ac:dyDescent="0.25">
      <c r="A121" s="40">
        <v>56.9</v>
      </c>
      <c r="B121" s="41">
        <v>1.5527626212926258</v>
      </c>
      <c r="C121" s="1">
        <v>1.3661220000000001</v>
      </c>
      <c r="D121" s="1">
        <v>1.8014920000000001</v>
      </c>
    </row>
    <row r="122" spans="1:4" x14ac:dyDescent="0.25">
      <c r="A122" s="40">
        <v>57</v>
      </c>
      <c r="B122" s="41">
        <v>1.5558982774894685</v>
      </c>
      <c r="C122" s="1">
        <v>1.3687860000000001</v>
      </c>
      <c r="D122" s="1">
        <v>1.804848</v>
      </c>
    </row>
    <row r="123" spans="1:4" x14ac:dyDescent="0.25">
      <c r="A123" s="40">
        <v>57.1</v>
      </c>
      <c r="B123" s="41">
        <v>1.5590272563814755</v>
      </c>
      <c r="C123" s="1">
        <v>1.371443</v>
      </c>
      <c r="D123" s="1">
        <v>1.808198</v>
      </c>
    </row>
    <row r="124" spans="1:4" x14ac:dyDescent="0.25">
      <c r="A124" s="40">
        <v>57.2</v>
      </c>
      <c r="B124" s="41">
        <v>1.562149492268051</v>
      </c>
      <c r="C124" s="1">
        <v>1.3740950000000001</v>
      </c>
      <c r="D124" s="1">
        <v>1.8115399999999999</v>
      </c>
    </row>
    <row r="125" spans="1:4" x14ac:dyDescent="0.25">
      <c r="A125" s="40">
        <v>57.3</v>
      </c>
      <c r="B125" s="41">
        <v>1.5652649194857158</v>
      </c>
      <c r="C125" s="1">
        <v>1.3767419999999999</v>
      </c>
      <c r="D125" s="1">
        <v>1.8148759999999999</v>
      </c>
    </row>
    <row r="126" spans="1:4" x14ac:dyDescent="0.25">
      <c r="A126" s="40">
        <v>57.4</v>
      </c>
      <c r="B126" s="41">
        <v>1.5683734724103819</v>
      </c>
      <c r="C126" s="1">
        <v>1.3793820000000001</v>
      </c>
      <c r="D126" s="1">
        <v>1.818206</v>
      </c>
    </row>
    <row r="127" spans="1:4" x14ac:dyDescent="0.25">
      <c r="A127" s="40">
        <v>57.5</v>
      </c>
      <c r="B127" s="41">
        <v>1.5714750854596162</v>
      </c>
      <c r="C127" s="1">
        <v>1.3820170000000001</v>
      </c>
      <c r="D127" s="1">
        <v>1.821528</v>
      </c>
    </row>
    <row r="128" spans="1:4" x14ac:dyDescent="0.25">
      <c r="A128" s="40">
        <v>57.6</v>
      </c>
      <c r="B128" s="41">
        <v>1.5745696930949218</v>
      </c>
      <c r="C128" s="1">
        <v>1.384646</v>
      </c>
      <c r="D128" s="1">
        <v>1.8248439999999999</v>
      </c>
    </row>
    <row r="129" spans="1:4" x14ac:dyDescent="0.25">
      <c r="A129" s="40">
        <v>57.7</v>
      </c>
      <c r="B129" s="41">
        <v>1.5776572298240061</v>
      </c>
      <c r="C129" s="1">
        <v>1.3872690000000001</v>
      </c>
      <c r="D129" s="1">
        <v>1.828152</v>
      </c>
    </row>
    <row r="130" spans="1:4" x14ac:dyDescent="0.25">
      <c r="A130" s="40">
        <v>57.8</v>
      </c>
      <c r="B130" s="41">
        <v>1.5807376302030698</v>
      </c>
      <c r="C130" s="1">
        <v>1.389886</v>
      </c>
      <c r="D130" s="1">
        <v>1.8314539999999999</v>
      </c>
    </row>
    <row r="131" spans="1:4" x14ac:dyDescent="0.25">
      <c r="A131" s="40">
        <v>57.9</v>
      </c>
      <c r="B131" s="41">
        <v>1.5838108288390798</v>
      </c>
      <c r="C131" s="1">
        <v>1.392498</v>
      </c>
      <c r="D131" s="1">
        <v>1.834748</v>
      </c>
    </row>
    <row r="132" spans="1:4" x14ac:dyDescent="0.25">
      <c r="A132" s="40">
        <v>58</v>
      </c>
      <c r="B132" s="41">
        <v>1.5868767603920582</v>
      </c>
      <c r="C132" s="1">
        <v>1.395103</v>
      </c>
      <c r="D132" s="1">
        <v>1.8380350000000001</v>
      </c>
    </row>
    <row r="133" spans="1:4" x14ac:dyDescent="0.25">
      <c r="A133" s="40">
        <v>58.1</v>
      </c>
      <c r="B133" s="41">
        <v>1.5899353595773655</v>
      </c>
      <c r="C133" s="1">
        <v>1.397702</v>
      </c>
      <c r="D133" s="1">
        <v>1.841315</v>
      </c>
    </row>
    <row r="134" spans="1:4" x14ac:dyDescent="0.25">
      <c r="A134" s="40">
        <v>58.2</v>
      </c>
      <c r="B134" s="41">
        <v>1.5929865611679928</v>
      </c>
      <c r="C134" s="1">
        <v>1.4002950000000001</v>
      </c>
      <c r="D134" s="1">
        <v>1.844587</v>
      </c>
    </row>
    <row r="135" spans="1:4" x14ac:dyDescent="0.25">
      <c r="A135" s="40">
        <v>58.3</v>
      </c>
      <c r="B135" s="41">
        <v>1.5960302999968479</v>
      </c>
      <c r="C135" s="1">
        <v>1.402882</v>
      </c>
      <c r="D135" s="1">
        <v>1.8478520000000001</v>
      </c>
    </row>
    <row r="136" spans="1:4" x14ac:dyDescent="0.25">
      <c r="A136" s="40">
        <v>58.4</v>
      </c>
      <c r="B136" s="41">
        <v>1.5990665109590505</v>
      </c>
      <c r="C136" s="1">
        <v>1.405462</v>
      </c>
      <c r="D136" s="1">
        <v>1.85111</v>
      </c>
    </row>
    <row r="137" spans="1:4" x14ac:dyDescent="0.25">
      <c r="A137" s="40">
        <v>58.5</v>
      </c>
      <c r="B137" s="41">
        <v>1.6020951290142247</v>
      </c>
      <c r="C137" s="1">
        <v>1.4080360000000001</v>
      </c>
      <c r="D137" s="1">
        <v>1.85436</v>
      </c>
    </row>
    <row r="138" spans="1:4" x14ac:dyDescent="0.25">
      <c r="A138" s="40">
        <v>58.6</v>
      </c>
      <c r="B138" s="41">
        <v>1.6051160891887937</v>
      </c>
      <c r="C138" s="1">
        <v>1.410604</v>
      </c>
      <c r="D138" s="1">
        <v>1.857602</v>
      </c>
    </row>
    <row r="139" spans="1:4" x14ac:dyDescent="0.25">
      <c r="A139" s="40">
        <v>58.7</v>
      </c>
      <c r="B139" s="41">
        <v>1.6081293265782814</v>
      </c>
      <c r="C139" s="1">
        <v>1.4131659999999999</v>
      </c>
      <c r="D139" s="1">
        <v>1.8608370000000001</v>
      </c>
    </row>
    <row r="140" spans="1:4" x14ac:dyDescent="0.25">
      <c r="A140" s="40">
        <v>58.8</v>
      </c>
      <c r="B140" s="41">
        <v>1.6111347763496044</v>
      </c>
      <c r="C140" s="1">
        <v>1.415721</v>
      </c>
      <c r="D140" s="1">
        <v>1.864063</v>
      </c>
    </row>
    <row r="141" spans="1:4" x14ac:dyDescent="0.25">
      <c r="A141" s="40">
        <v>58.9</v>
      </c>
      <c r="B141" s="41">
        <v>1.6141323737433799</v>
      </c>
      <c r="C141" s="1">
        <v>1.418269</v>
      </c>
      <c r="D141" s="1">
        <v>1.8672820000000001</v>
      </c>
    </row>
    <row r="142" spans="1:4" x14ac:dyDescent="0.25">
      <c r="A142" s="40">
        <v>59</v>
      </c>
      <c r="B142" s="41">
        <v>1.6171220540762199</v>
      </c>
      <c r="C142" s="1">
        <v>1.420811</v>
      </c>
      <c r="D142" s="1">
        <v>1.870493</v>
      </c>
    </row>
    <row r="143" spans="1:4" x14ac:dyDescent="0.25">
      <c r="A143" s="40">
        <v>59.1</v>
      </c>
      <c r="B143" s="41">
        <v>1.6201037527430382</v>
      </c>
      <c r="C143" s="1">
        <v>1.4233469999999999</v>
      </c>
      <c r="D143" s="1">
        <v>1.873696</v>
      </c>
    </row>
    <row r="144" spans="1:4" x14ac:dyDescent="0.25">
      <c r="A144" s="40">
        <v>59.2</v>
      </c>
      <c r="B144" s="41">
        <v>1.6230774052193504</v>
      </c>
      <c r="C144" s="1">
        <v>1.425875</v>
      </c>
      <c r="D144" s="1">
        <v>1.8768910000000001</v>
      </c>
    </row>
    <row r="145" spans="1:4" x14ac:dyDescent="0.25">
      <c r="A145" s="40">
        <v>59.3</v>
      </c>
      <c r="B145" s="41">
        <v>1.6260429470635829</v>
      </c>
      <c r="C145" s="1">
        <v>1.4283969999999999</v>
      </c>
      <c r="D145" s="1">
        <v>1.880077</v>
      </c>
    </row>
    <row r="146" spans="1:4" x14ac:dyDescent="0.25">
      <c r="A146" s="40">
        <v>59.4</v>
      </c>
      <c r="B146" s="41">
        <v>1.6290003139193725</v>
      </c>
      <c r="C146" s="1">
        <v>1.430912</v>
      </c>
      <c r="D146" s="1">
        <v>1.883256</v>
      </c>
    </row>
    <row r="147" spans="1:4" x14ac:dyDescent="0.25">
      <c r="A147" s="40">
        <v>59.5</v>
      </c>
      <c r="B147" s="41">
        <v>1.6319494415178761</v>
      </c>
      <c r="C147" s="1">
        <v>1.4334210000000001</v>
      </c>
      <c r="D147" s="1">
        <v>1.8864259999999999</v>
      </c>
    </row>
    <row r="148" spans="1:4" x14ac:dyDescent="0.25">
      <c r="A148" s="40">
        <v>59.6</v>
      </c>
      <c r="B148" s="41">
        <v>1.6348902656800768</v>
      </c>
      <c r="C148" s="1">
        <v>1.4359219999999999</v>
      </c>
      <c r="D148" s="1">
        <v>1.8895869999999999</v>
      </c>
    </row>
    <row r="149" spans="1:4" x14ac:dyDescent="0.25">
      <c r="A149" s="40">
        <v>59.7</v>
      </c>
      <c r="B149" s="41">
        <v>1.6378227223190867</v>
      </c>
      <c r="C149" s="1">
        <v>1.4384170000000001</v>
      </c>
      <c r="D149" s="1">
        <v>1.8927400000000001</v>
      </c>
    </row>
    <row r="150" spans="1:4" x14ac:dyDescent="0.25">
      <c r="A150" s="40">
        <v>59.8</v>
      </c>
      <c r="B150" s="41">
        <v>1.6407467474424586</v>
      </c>
      <c r="C150" s="1">
        <v>1.440904</v>
      </c>
      <c r="D150" s="1">
        <v>1.895885</v>
      </c>
    </row>
    <row r="151" spans="1:4" x14ac:dyDescent="0.25">
      <c r="A151" s="40">
        <v>59.9</v>
      </c>
      <c r="B151" s="41">
        <v>1.6436622771544906</v>
      </c>
      <c r="C151" s="1">
        <v>1.4433849999999999</v>
      </c>
      <c r="D151" s="1">
        <v>1.8990210000000001</v>
      </c>
    </row>
    <row r="152" spans="1:4" x14ac:dyDescent="0.25">
      <c r="A152" s="40">
        <v>60</v>
      </c>
      <c r="B152" s="41">
        <v>1.6465692476585363</v>
      </c>
      <c r="C152" s="1">
        <v>1.4458580000000001</v>
      </c>
      <c r="D152" s="1">
        <v>1.9021479999999999</v>
      </c>
    </row>
    <row r="153" spans="1:4" x14ac:dyDescent="0.25">
      <c r="A153" s="40">
        <v>60.1</v>
      </c>
      <c r="B153" s="41">
        <v>1.6494675952593063</v>
      </c>
      <c r="C153" s="1">
        <v>1.4483250000000001</v>
      </c>
      <c r="D153" s="1">
        <v>1.905267</v>
      </c>
    </row>
    <row r="154" spans="1:4" x14ac:dyDescent="0.25">
      <c r="A154" s="40">
        <v>60.2</v>
      </c>
      <c r="B154" s="41">
        <v>1.6523572563651832</v>
      </c>
      <c r="C154" s="1">
        <v>1.4507840000000001</v>
      </c>
      <c r="D154" s="1">
        <v>1.908377</v>
      </c>
    </row>
    <row r="155" spans="1:4" x14ac:dyDescent="0.25">
      <c r="A155" s="40">
        <v>60.3</v>
      </c>
      <c r="B155" s="41">
        <v>1.6552381674905206</v>
      </c>
      <c r="C155" s="1">
        <v>1.453236</v>
      </c>
      <c r="D155" s="1">
        <v>1.911478</v>
      </c>
    </row>
    <row r="156" spans="1:4" x14ac:dyDescent="0.25">
      <c r="A156" s="40">
        <v>60.4</v>
      </c>
      <c r="B156" s="41">
        <v>1.6581102652579578</v>
      </c>
      <c r="C156" s="1">
        <v>1.4556800000000001</v>
      </c>
      <c r="D156" s="1">
        <v>1.914569</v>
      </c>
    </row>
    <row r="157" spans="1:4" x14ac:dyDescent="0.25">
      <c r="A157" s="40">
        <v>60.5</v>
      </c>
      <c r="B157" s="41">
        <v>1.6609734864007171</v>
      </c>
      <c r="C157" s="1">
        <v>1.458118</v>
      </c>
      <c r="D157" s="1">
        <v>1.9176519999999999</v>
      </c>
    </row>
    <row r="158" spans="1:4" x14ac:dyDescent="0.25">
      <c r="A158" s="40">
        <v>60.6</v>
      </c>
      <c r="B158" s="41">
        <v>1.663827767764916</v>
      </c>
      <c r="C158" s="1">
        <v>1.460548</v>
      </c>
      <c r="D158" s="1">
        <v>1.9207259999999999</v>
      </c>
    </row>
    <row r="159" spans="1:4" x14ac:dyDescent="0.25">
      <c r="A159" s="40">
        <v>60.7</v>
      </c>
      <c r="B159" s="41">
        <v>1.6666730463118711</v>
      </c>
      <c r="C159" s="1">
        <v>1.4629700000000001</v>
      </c>
      <c r="D159" s="1">
        <v>1.923791</v>
      </c>
    </row>
    <row r="160" spans="1:4" x14ac:dyDescent="0.25">
      <c r="A160" s="40">
        <v>60.8</v>
      </c>
      <c r="B160" s="41">
        <v>1.6695092591203957</v>
      </c>
      <c r="C160" s="1">
        <v>1.4653849999999999</v>
      </c>
      <c r="D160" s="1">
        <v>1.9268460000000001</v>
      </c>
    </row>
    <row r="161" spans="1:4" x14ac:dyDescent="0.25">
      <c r="A161" s="40">
        <v>60.9</v>
      </c>
      <c r="B161" s="41">
        <v>1.6723363433891134</v>
      </c>
      <c r="C161" s="1">
        <v>1.467792</v>
      </c>
      <c r="D161" s="1">
        <v>1.9298919999999999</v>
      </c>
    </row>
    <row r="162" spans="1:4" x14ac:dyDescent="0.25">
      <c r="A162" s="40">
        <v>61</v>
      </c>
      <c r="B162" s="41">
        <v>1.6751542364387482</v>
      </c>
      <c r="C162" s="1">
        <v>1.4701919999999999</v>
      </c>
      <c r="D162" s="1">
        <v>1.932928</v>
      </c>
    </row>
    <row r="163" spans="1:4" x14ac:dyDescent="0.25">
      <c r="A163" s="40">
        <v>61.1</v>
      </c>
      <c r="B163" s="41">
        <v>1.6779628757144369</v>
      </c>
      <c r="C163" s="1">
        <v>1.4725839999999999</v>
      </c>
      <c r="D163" s="1">
        <v>1.9359550000000001</v>
      </c>
    </row>
    <row r="164" spans="1:4" x14ac:dyDescent="0.25">
      <c r="A164" s="40">
        <v>61.2</v>
      </c>
      <c r="B164" s="41">
        <v>1.6807621987880164</v>
      </c>
      <c r="C164" s="1">
        <v>1.474969</v>
      </c>
      <c r="D164" s="1">
        <v>1.9389730000000001</v>
      </c>
    </row>
    <row r="165" spans="1:4" x14ac:dyDescent="0.25">
      <c r="A165" s="40">
        <v>61.3</v>
      </c>
      <c r="B165" s="41">
        <v>1.6835521433603333</v>
      </c>
      <c r="C165" s="1">
        <v>1.4773449999999999</v>
      </c>
      <c r="D165" s="1">
        <v>1.941981</v>
      </c>
    </row>
    <row r="166" spans="1:4" x14ac:dyDescent="0.25">
      <c r="A166" s="40">
        <v>61.4</v>
      </c>
      <c r="B166" s="41">
        <v>1.68633264726353</v>
      </c>
      <c r="C166" s="1">
        <v>1.479714</v>
      </c>
      <c r="D166" s="1">
        <v>1.944979</v>
      </c>
    </row>
    <row r="167" spans="1:4" x14ac:dyDescent="0.25">
      <c r="A167" s="40">
        <v>61.5</v>
      </c>
      <c r="B167" s="41">
        <v>1.6891036484633493</v>
      </c>
      <c r="C167" s="1">
        <v>1.482075</v>
      </c>
      <c r="D167" s="1">
        <v>1.947967</v>
      </c>
    </row>
    <row r="168" spans="1:4" x14ac:dyDescent="0.25">
      <c r="A168" s="40">
        <v>61.6</v>
      </c>
      <c r="B168" s="41">
        <v>1.6918650850614156</v>
      </c>
      <c r="C168" s="1">
        <v>1.4844280000000001</v>
      </c>
      <c r="D168" s="1">
        <v>1.9509460000000001</v>
      </c>
    </row>
    <row r="169" spans="1:4" x14ac:dyDescent="0.25">
      <c r="A169" s="40">
        <v>61.7</v>
      </c>
      <c r="B169" s="41">
        <v>1.6946168952975382</v>
      </c>
      <c r="C169" s="1">
        <v>1.4867729999999999</v>
      </c>
      <c r="D169" s="1">
        <v>1.9539139999999999</v>
      </c>
    </row>
    <row r="170" spans="1:4" x14ac:dyDescent="0.25">
      <c r="A170" s="40">
        <v>61.8</v>
      </c>
      <c r="B170" s="41">
        <v>1.6973590175519926</v>
      </c>
      <c r="C170" s="1">
        <v>1.4891099999999999</v>
      </c>
      <c r="D170" s="1">
        <v>1.9568730000000001</v>
      </c>
    </row>
    <row r="171" spans="1:4" x14ac:dyDescent="0.25">
      <c r="A171" s="40">
        <v>61.9</v>
      </c>
      <c r="B171" s="41">
        <v>1.7000913903478083</v>
      </c>
      <c r="C171" s="1">
        <v>1.4914400000000001</v>
      </c>
      <c r="D171" s="1">
        <v>1.959822</v>
      </c>
    </row>
    <row r="172" spans="1:4" x14ac:dyDescent="0.25">
      <c r="A172" s="40">
        <v>62</v>
      </c>
      <c r="B172" s="41">
        <v>1.702813952353057</v>
      </c>
      <c r="C172" s="1">
        <v>1.49376</v>
      </c>
      <c r="D172" s="1">
        <v>1.9627600000000001</v>
      </c>
    </row>
    <row r="173" spans="1:4" x14ac:dyDescent="0.25">
      <c r="A173" s="40">
        <v>62.1</v>
      </c>
      <c r="B173" s="41">
        <v>1.7055266423831295</v>
      </c>
      <c r="C173" s="1">
        <v>1.496073</v>
      </c>
      <c r="D173" s="1">
        <v>1.965689</v>
      </c>
    </row>
    <row r="174" spans="1:4" x14ac:dyDescent="0.25">
      <c r="A174" s="40">
        <v>62.2</v>
      </c>
      <c r="B174" s="41">
        <v>1.7082293994030213</v>
      </c>
      <c r="C174" s="1">
        <v>1.498378</v>
      </c>
      <c r="D174" s="1">
        <v>1.968607</v>
      </c>
    </row>
    <row r="175" spans="1:4" x14ac:dyDescent="0.25">
      <c r="A175" s="40">
        <v>62.3</v>
      </c>
      <c r="B175" s="41">
        <v>1.7109221625296036</v>
      </c>
      <c r="C175" s="1">
        <v>1.5006740000000001</v>
      </c>
      <c r="D175" s="1">
        <v>1.971514</v>
      </c>
    </row>
    <row r="176" spans="1:4" x14ac:dyDescent="0.25">
      <c r="A176" s="40">
        <v>62.4</v>
      </c>
      <c r="B176" s="41">
        <v>1.7136048710339049</v>
      </c>
      <c r="C176" s="1">
        <v>1.5029619999999999</v>
      </c>
      <c r="D176" s="1">
        <v>1.9744120000000001</v>
      </c>
    </row>
    <row r="177" spans="1:4" x14ac:dyDescent="0.25">
      <c r="A177" s="40">
        <v>62.5</v>
      </c>
      <c r="B177" s="41">
        <v>1.7162774643433751</v>
      </c>
      <c r="C177" s="1">
        <v>1.505242</v>
      </c>
      <c r="D177" s="1">
        <v>1.977298</v>
      </c>
    </row>
    <row r="178" spans="1:4" x14ac:dyDescent="0.25">
      <c r="A178" s="40">
        <v>62.6</v>
      </c>
      <c r="B178" s="41">
        <v>1.7189398820441615</v>
      </c>
      <c r="C178" s="1">
        <v>1.5075130000000001</v>
      </c>
      <c r="D178" s="1">
        <v>1.980175</v>
      </c>
    </row>
    <row r="179" spans="1:4" x14ac:dyDescent="0.25">
      <c r="A179" s="40">
        <v>62.7</v>
      </c>
      <c r="B179" s="41">
        <v>1.7215920638833657</v>
      </c>
      <c r="C179" s="1">
        <v>1.5097750000000001</v>
      </c>
      <c r="D179" s="1">
        <v>1.9830399999999999</v>
      </c>
    </row>
    <row r="180" spans="1:4" x14ac:dyDescent="0.25">
      <c r="A180" s="40">
        <v>62.8</v>
      </c>
      <c r="B180" s="41">
        <v>1.7242339497713168</v>
      </c>
      <c r="C180" s="1">
        <v>1.5120290000000001</v>
      </c>
      <c r="D180" s="1">
        <v>1.985895</v>
      </c>
    </row>
    <row r="181" spans="1:4" x14ac:dyDescent="0.25">
      <c r="A181" s="40">
        <v>62.9</v>
      </c>
      <c r="B181" s="41">
        <v>1.7268654797838197</v>
      </c>
      <c r="C181" s="1">
        <v>1.514275</v>
      </c>
      <c r="D181" s="1">
        <v>1.988739</v>
      </c>
    </row>
    <row r="182" spans="1:4" x14ac:dyDescent="0.25">
      <c r="A182" s="40">
        <v>63</v>
      </c>
      <c r="B182" s="41">
        <v>1.7294865941644182</v>
      </c>
      <c r="C182" s="1">
        <v>1.5165120000000001</v>
      </c>
      <c r="D182" s="1">
        <v>1.991573</v>
      </c>
    </row>
    <row r="183" spans="1:4" x14ac:dyDescent="0.25">
      <c r="A183" s="40">
        <v>63.1</v>
      </c>
      <c r="B183" s="41">
        <v>1.7320972333266444</v>
      </c>
      <c r="C183" s="1">
        <v>1.51874</v>
      </c>
      <c r="D183" s="1">
        <v>1.9943949999999999</v>
      </c>
    </row>
    <row r="184" spans="1:4" x14ac:dyDescent="0.25">
      <c r="A184" s="40">
        <v>63.2</v>
      </c>
      <c r="B184" s="41">
        <v>1.7346973378562656</v>
      </c>
      <c r="C184" s="1">
        <v>1.5209600000000001</v>
      </c>
      <c r="D184" s="1">
        <v>1.997207</v>
      </c>
    </row>
    <row r="185" spans="1:4" x14ac:dyDescent="0.25">
      <c r="A185" s="40">
        <v>63.3</v>
      </c>
      <c r="B185" s="41">
        <v>1.7372868485135329</v>
      </c>
      <c r="C185" s="1">
        <v>1.5231710000000001</v>
      </c>
      <c r="D185" s="1">
        <v>2.0000070000000001</v>
      </c>
    </row>
    <row r="186" spans="1:4" x14ac:dyDescent="0.25">
      <c r="A186" s="40">
        <v>63.4</v>
      </c>
      <c r="B186" s="41">
        <v>1.7398657062354168</v>
      </c>
      <c r="C186" s="1">
        <v>1.5253730000000001</v>
      </c>
      <c r="D186" s="1">
        <v>2.002796</v>
      </c>
    </row>
    <row r="187" spans="1:4" x14ac:dyDescent="0.25">
      <c r="A187" s="40">
        <v>63.5</v>
      </c>
      <c r="B187" s="41">
        <v>1.7424338521378506</v>
      </c>
      <c r="C187" s="1">
        <v>1.527566</v>
      </c>
      <c r="D187" s="1">
        <v>2.0055749999999999</v>
      </c>
    </row>
    <row r="188" spans="1:4" x14ac:dyDescent="0.25">
      <c r="A188" s="40">
        <v>63.6</v>
      </c>
      <c r="B188" s="41">
        <v>1.7449912275179535</v>
      </c>
      <c r="C188" s="1">
        <v>1.5297499999999999</v>
      </c>
      <c r="D188" s="1">
        <v>2.0083410000000002</v>
      </c>
    </row>
    <row r="189" spans="1:4" x14ac:dyDescent="0.25">
      <c r="A189" s="40">
        <v>63.7</v>
      </c>
      <c r="B189" s="41">
        <v>1.7475377738562692</v>
      </c>
      <c r="C189" s="1">
        <v>1.531925</v>
      </c>
      <c r="D189" s="1">
        <v>2.0110969999999999</v>
      </c>
    </row>
    <row r="190" spans="1:4" x14ac:dyDescent="0.25">
      <c r="A190" s="40">
        <v>63.8</v>
      </c>
      <c r="B190" s="41">
        <v>1.7500734328189818</v>
      </c>
      <c r="C190" s="1">
        <v>1.5340910000000001</v>
      </c>
      <c r="D190" s="1">
        <v>2.0138410000000002</v>
      </c>
    </row>
    <row r="191" spans="1:4" x14ac:dyDescent="0.25">
      <c r="A191" s="40">
        <v>63.9</v>
      </c>
      <c r="B191" s="41">
        <v>1.7525981462601414</v>
      </c>
      <c r="C191" s="1">
        <v>1.5362480000000001</v>
      </c>
      <c r="D191" s="1">
        <v>2.0165739999999999</v>
      </c>
    </row>
    <row r="192" spans="1:4" x14ac:dyDescent="0.25">
      <c r="A192" s="40">
        <v>64</v>
      </c>
      <c r="B192" s="41">
        <v>1.7551118562238728</v>
      </c>
      <c r="C192" s="1">
        <v>1.5383960000000001</v>
      </c>
      <c r="D192" s="1">
        <v>2.0192950000000001</v>
      </c>
    </row>
    <row r="193" spans="1:4" x14ac:dyDescent="0.25">
      <c r="A193" s="40">
        <v>64.099999999999994</v>
      </c>
      <c r="B193" s="41">
        <v>1.7576145049465899</v>
      </c>
      <c r="C193" s="1">
        <v>1.540535</v>
      </c>
      <c r="D193" s="1">
        <v>2.0220050000000001</v>
      </c>
    </row>
    <row r="194" spans="1:4" x14ac:dyDescent="0.25">
      <c r="A194" s="40">
        <v>64.2</v>
      </c>
      <c r="B194" s="41">
        <v>1.7601060348592006</v>
      </c>
      <c r="C194" s="1">
        <v>1.542664</v>
      </c>
      <c r="D194" s="1">
        <v>2.0247030000000001</v>
      </c>
    </row>
    <row r="195" spans="1:4" x14ac:dyDescent="0.25">
      <c r="A195" s="40">
        <v>64.3</v>
      </c>
      <c r="B195" s="41">
        <v>1.7625863885893036</v>
      </c>
      <c r="C195" s="1">
        <v>1.5447850000000001</v>
      </c>
      <c r="D195" s="1">
        <v>2.0273889999999999</v>
      </c>
    </row>
    <row r="196" spans="1:4" x14ac:dyDescent="0.25">
      <c r="A196" s="40">
        <v>64.400000000000006</v>
      </c>
      <c r="B196" s="41">
        <v>1.7650555089633897</v>
      </c>
      <c r="C196" s="1">
        <v>1.546896</v>
      </c>
      <c r="D196" s="1">
        <v>2.0300630000000002</v>
      </c>
    </row>
    <row r="197" spans="1:4" x14ac:dyDescent="0.25">
      <c r="A197" s="40">
        <v>64.5</v>
      </c>
      <c r="B197" s="41">
        <v>1.7675133390090236</v>
      </c>
      <c r="C197" s="1">
        <v>1.548997</v>
      </c>
      <c r="D197" s="1">
        <v>2.0327259999999998</v>
      </c>
    </row>
    <row r="198" spans="1:4" x14ac:dyDescent="0.25">
      <c r="A198" s="40">
        <v>64.599999999999994</v>
      </c>
      <c r="B198" s="41">
        <v>1.7699598219570378</v>
      </c>
      <c r="C198" s="1">
        <v>1.5510889999999999</v>
      </c>
      <c r="D198" s="1">
        <v>2.0353759999999999</v>
      </c>
    </row>
    <row r="199" spans="1:4" x14ac:dyDescent="0.25">
      <c r="A199" s="40">
        <v>64.7</v>
      </c>
      <c r="B199" s="41">
        <v>1.7723949012437024</v>
      </c>
      <c r="C199" s="1">
        <v>1.553172</v>
      </c>
      <c r="D199" s="1">
        <v>2.0380150000000001</v>
      </c>
    </row>
    <row r="200" spans="1:4" x14ac:dyDescent="0.25">
      <c r="A200" s="40">
        <v>64.8</v>
      </c>
      <c r="B200" s="41">
        <v>1.774818520512907</v>
      </c>
      <c r="C200" s="1">
        <v>1.555245</v>
      </c>
      <c r="D200" s="1">
        <v>2.0406420000000001</v>
      </c>
    </row>
    <row r="201" spans="1:4" x14ac:dyDescent="0.25">
      <c r="A201" s="40">
        <v>64.900000000000006</v>
      </c>
      <c r="B201" s="41">
        <v>1.7772306236183233</v>
      </c>
      <c r="C201" s="1">
        <v>1.5573090000000001</v>
      </c>
      <c r="D201" s="1">
        <v>2.043256</v>
      </c>
    </row>
    <row r="202" spans="1:4" x14ac:dyDescent="0.25">
      <c r="A202" s="40">
        <v>65</v>
      </c>
      <c r="B202" s="41">
        <v>1.7796311546255703</v>
      </c>
      <c r="C202" s="1">
        <v>1.5593630000000001</v>
      </c>
      <c r="D202" s="1">
        <v>2.045858</v>
      </c>
    </row>
    <row r="203" spans="1:4" x14ac:dyDescent="0.25">
      <c r="A203" s="40">
        <v>65.099999999999994</v>
      </c>
      <c r="B203" s="41">
        <v>1.7820200578143668</v>
      </c>
      <c r="C203" s="1">
        <v>1.561407</v>
      </c>
      <c r="D203" s="1">
        <v>2.048448</v>
      </c>
    </row>
    <row r="204" spans="1:4" x14ac:dyDescent="0.25">
      <c r="A204" s="40">
        <v>65.2</v>
      </c>
      <c r="B204" s="41">
        <v>1.784397277680688</v>
      </c>
      <c r="C204" s="1">
        <v>1.563442</v>
      </c>
      <c r="D204" s="1">
        <v>2.0510259999999998</v>
      </c>
    </row>
    <row r="205" spans="1:4" x14ac:dyDescent="0.25">
      <c r="A205" s="40">
        <v>65.3</v>
      </c>
      <c r="B205" s="41">
        <v>1.7867627589389035</v>
      </c>
      <c r="C205" s="1">
        <v>1.565466</v>
      </c>
      <c r="D205" s="1">
        <v>2.0535909999999999</v>
      </c>
    </row>
    <row r="206" spans="1:4" x14ac:dyDescent="0.25">
      <c r="A206" s="40">
        <v>65.400000000000006</v>
      </c>
      <c r="B206" s="41">
        <v>1.7891164465239162</v>
      </c>
      <c r="C206" s="1">
        <v>1.5674809999999999</v>
      </c>
      <c r="D206" s="1">
        <v>2.0561440000000002</v>
      </c>
    </row>
    <row r="207" spans="1:4" x14ac:dyDescent="0.25">
      <c r="A207" s="40">
        <v>65.5</v>
      </c>
      <c r="B207" s="41">
        <v>1.7914582855933001</v>
      </c>
      <c r="C207" s="1">
        <v>1.5694870000000001</v>
      </c>
      <c r="D207" s="1">
        <v>2.058684</v>
      </c>
    </row>
    <row r="208" spans="1:4" x14ac:dyDescent="0.25">
      <c r="A208" s="40">
        <v>65.599999999999994</v>
      </c>
      <c r="B208" s="41">
        <v>1.7937882215294145</v>
      </c>
      <c r="C208" s="1">
        <v>1.571482</v>
      </c>
      <c r="D208" s="1">
        <v>2.0612110000000001</v>
      </c>
    </row>
    <row r="209" spans="1:4" x14ac:dyDescent="0.25">
      <c r="A209" s="40">
        <v>65.7</v>
      </c>
      <c r="B209" s="41">
        <v>1.7961061999415351</v>
      </c>
      <c r="C209" s="1">
        <v>1.5734669999999999</v>
      </c>
      <c r="D209" s="1">
        <v>2.0637259999999999</v>
      </c>
    </row>
    <row r="210" spans="1:4" x14ac:dyDescent="0.25">
      <c r="A210" s="40">
        <v>65.8</v>
      </c>
      <c r="B210" s="41">
        <v>1.7984121666679522</v>
      </c>
      <c r="C210" s="1">
        <v>1.5754429999999999</v>
      </c>
      <c r="D210" s="1">
        <v>2.0662289999999999</v>
      </c>
    </row>
    <row r="211" spans="1:4" x14ac:dyDescent="0.25">
      <c r="A211" s="40">
        <v>65.900000000000006</v>
      </c>
      <c r="B211" s="41">
        <v>1.8007060677780886</v>
      </c>
      <c r="C211" s="1">
        <v>1.5774079999999999</v>
      </c>
      <c r="D211" s="1">
        <v>2.0687180000000001</v>
      </c>
    </row>
    <row r="212" spans="1:4" x14ac:dyDescent="0.25">
      <c r="A212" s="40">
        <v>66</v>
      </c>
      <c r="B212" s="41">
        <v>1.8029878495745848</v>
      </c>
      <c r="C212" s="1">
        <v>1.5793630000000001</v>
      </c>
      <c r="D212" s="1">
        <v>2.0711949999999999</v>
      </c>
    </row>
    <row r="213" spans="1:4" x14ac:dyDescent="0.25">
      <c r="A213" s="40">
        <v>66.099999999999994</v>
      </c>
      <c r="B213" s="41">
        <v>1.8052574585954047</v>
      </c>
      <c r="C213" s="1">
        <v>1.5813079999999999</v>
      </c>
      <c r="D213" s="1">
        <v>2.073658</v>
      </c>
    </row>
    <row r="214" spans="1:4" x14ac:dyDescent="0.25">
      <c r="A214" s="40">
        <v>66.2</v>
      </c>
      <c r="B214" s="41">
        <v>1.8075148416159053</v>
      </c>
      <c r="C214" s="1">
        <v>1.583243</v>
      </c>
      <c r="D214" s="1">
        <v>2.0761090000000002</v>
      </c>
    </row>
    <row r="215" spans="1:4" x14ac:dyDescent="0.25">
      <c r="A215" s="40">
        <v>66.3</v>
      </c>
      <c r="B215" s="41">
        <v>1.8097599456509221</v>
      </c>
      <c r="C215" s="1">
        <v>1.5851679999999999</v>
      </c>
      <c r="D215" s="1">
        <v>2.0785469999999999</v>
      </c>
    </row>
    <row r="216" spans="1:4" x14ac:dyDescent="0.25">
      <c r="A216" s="40">
        <v>66.400000000000006</v>
      </c>
      <c r="B216" s="41">
        <v>1.8119927179568329</v>
      </c>
      <c r="C216" s="1">
        <v>1.5870820000000001</v>
      </c>
      <c r="D216" s="1">
        <v>2.0809709999999999</v>
      </c>
    </row>
    <row r="217" spans="1:4" x14ac:dyDescent="0.25">
      <c r="A217" s="40">
        <v>66.5</v>
      </c>
      <c r="B217" s="41">
        <v>1.814213106033624</v>
      </c>
      <c r="C217" s="1">
        <v>1.588986</v>
      </c>
      <c r="D217" s="1">
        <v>2.0833819999999998</v>
      </c>
    </row>
    <row r="218" spans="1:4" x14ac:dyDescent="0.25">
      <c r="A218" s="40">
        <v>66.599999999999994</v>
      </c>
      <c r="B218" s="41">
        <v>1.8164210576269424</v>
      </c>
      <c r="C218" s="1">
        <v>1.5908800000000001</v>
      </c>
      <c r="D218" s="1">
        <v>2.0857809999999999</v>
      </c>
    </row>
    <row r="219" spans="1:4" x14ac:dyDescent="0.25">
      <c r="A219" s="40">
        <v>66.7</v>
      </c>
      <c r="B219" s="41">
        <v>1.8186165207301397</v>
      </c>
      <c r="C219" s="1">
        <v>1.5927629999999999</v>
      </c>
      <c r="D219" s="1">
        <v>2.088165</v>
      </c>
    </row>
    <row r="220" spans="1:4" x14ac:dyDescent="0.25">
      <c r="A220" s="40">
        <v>66.8</v>
      </c>
      <c r="B220" s="41">
        <v>1.8207994435863135</v>
      </c>
      <c r="C220" s="1">
        <v>1.5946359999999999</v>
      </c>
      <c r="D220" s="1">
        <v>2.0905369999999999</v>
      </c>
    </row>
    <row r="221" spans="1:4" x14ac:dyDescent="0.25">
      <c r="A221" s="40">
        <v>66.900000000000006</v>
      </c>
      <c r="B221" s="41">
        <v>1.8229697746903366</v>
      </c>
      <c r="C221" s="1">
        <v>1.596498</v>
      </c>
      <c r="D221" s="1">
        <v>2.0928949999999999</v>
      </c>
    </row>
    <row r="222" spans="1:4" x14ac:dyDescent="0.25">
      <c r="A222" s="40">
        <v>67</v>
      </c>
      <c r="B222" s="41">
        <v>1.8251274627908793</v>
      </c>
      <c r="C222" s="1">
        <v>1.5983499999999999</v>
      </c>
      <c r="D222" s="1">
        <v>2.0952389999999999</v>
      </c>
    </row>
    <row r="223" spans="1:4" x14ac:dyDescent="0.25">
      <c r="A223" s="40">
        <v>67.099999999999994</v>
      </c>
      <c r="B223" s="41">
        <v>1.8272724568924241</v>
      </c>
      <c r="C223" s="1">
        <v>1.6001909999999999</v>
      </c>
      <c r="D223" s="1">
        <v>2.0975700000000002</v>
      </c>
    </row>
    <row r="224" spans="1:4" x14ac:dyDescent="0.25">
      <c r="A224" s="40">
        <v>67.2</v>
      </c>
      <c r="B224" s="41">
        <v>1.8294047062572731</v>
      </c>
      <c r="C224" s="1">
        <v>1.6020220000000001</v>
      </c>
      <c r="D224" s="1">
        <v>2.099888</v>
      </c>
    </row>
    <row r="225" spans="1:4" x14ac:dyDescent="0.25">
      <c r="A225" s="40">
        <v>67.3</v>
      </c>
      <c r="B225" s="41">
        <v>1.8315241604075387</v>
      </c>
      <c r="C225" s="1">
        <v>1.603842</v>
      </c>
      <c r="D225" s="1">
        <v>2.1021909999999999</v>
      </c>
    </row>
    <row r="226" spans="1:4" x14ac:dyDescent="0.25">
      <c r="A226" s="40">
        <v>67.400000000000006</v>
      </c>
      <c r="B226" s="41">
        <v>1.833630769127145</v>
      </c>
      <c r="C226" s="1">
        <v>1.6056509999999999</v>
      </c>
      <c r="D226" s="1">
        <v>2.1044809999999998</v>
      </c>
    </row>
    <row r="227" spans="1:4" x14ac:dyDescent="0.25">
      <c r="A227" s="40">
        <v>67.5</v>
      </c>
      <c r="B227" s="41">
        <v>1.8357244824637946</v>
      </c>
      <c r="C227" s="1">
        <v>1.6074489999999999</v>
      </c>
      <c r="D227" s="1">
        <v>2.106757</v>
      </c>
    </row>
    <row r="228" spans="1:4" x14ac:dyDescent="0.25">
      <c r="A228" s="40">
        <v>67.599999999999994</v>
      </c>
      <c r="B228" s="41">
        <v>1.8378052507309508</v>
      </c>
      <c r="C228" s="1">
        <v>1.609237</v>
      </c>
      <c r="D228" s="1">
        <v>2.1090200000000001</v>
      </c>
    </row>
    <row r="229" spans="1:4" x14ac:dyDescent="0.25">
      <c r="A229" s="40">
        <v>67.7</v>
      </c>
      <c r="B229" s="41">
        <v>1.8398730245097943</v>
      </c>
      <c r="C229" s="1">
        <v>1.611013</v>
      </c>
      <c r="D229" s="1">
        <v>2.1112679999999999</v>
      </c>
    </row>
    <row r="230" spans="1:4" x14ac:dyDescent="0.25">
      <c r="A230" s="40">
        <v>67.8</v>
      </c>
      <c r="B230" s="41">
        <v>1.8419277546511779</v>
      </c>
      <c r="C230" s="1">
        <v>1.612779</v>
      </c>
      <c r="D230" s="1">
        <v>2.113502</v>
      </c>
    </row>
    <row r="231" spans="1:4" x14ac:dyDescent="0.25">
      <c r="A231" s="40">
        <v>67.900000000000006</v>
      </c>
      <c r="B231" s="41">
        <v>1.8439693922775762</v>
      </c>
      <c r="C231" s="1">
        <v>1.6145339999999999</v>
      </c>
      <c r="D231" s="1">
        <v>2.115723</v>
      </c>
    </row>
    <row r="232" spans="1:4" x14ac:dyDescent="0.25">
      <c r="A232" s="40">
        <v>68</v>
      </c>
      <c r="B232" s="41">
        <v>1.8459978887850128</v>
      </c>
      <c r="C232" s="1">
        <v>1.6162780000000001</v>
      </c>
      <c r="D232" s="1">
        <v>2.1179290000000002</v>
      </c>
    </row>
    <row r="233" spans="1:4" x14ac:dyDescent="0.25">
      <c r="A233" s="40">
        <v>68.099999999999994</v>
      </c>
      <c r="B233" s="41">
        <v>1.848013195844997</v>
      </c>
      <c r="C233" s="1">
        <v>1.6180099999999999</v>
      </c>
      <c r="D233" s="1">
        <v>2.1201210000000001</v>
      </c>
    </row>
    <row r="234" spans="1:4" x14ac:dyDescent="0.25">
      <c r="A234" s="40">
        <v>68.2</v>
      </c>
      <c r="B234" s="41">
        <v>1.8500152654064301</v>
      </c>
      <c r="C234" s="1">
        <v>1.6197319999999999</v>
      </c>
      <c r="D234" s="1">
        <v>2.1222989999999999</v>
      </c>
    </row>
    <row r="235" spans="1:4" x14ac:dyDescent="0.25">
      <c r="A235" s="40">
        <v>68.3</v>
      </c>
      <c r="B235" s="41">
        <v>1.8520040496975214</v>
      </c>
      <c r="C235" s="1">
        <v>1.621443</v>
      </c>
      <c r="D235" s="1">
        <v>2.124463</v>
      </c>
    </row>
    <row r="236" spans="1:4" x14ac:dyDescent="0.25">
      <c r="A236" s="40">
        <v>68.400000000000006</v>
      </c>
      <c r="B236" s="41">
        <v>1.8539795012276841</v>
      </c>
      <c r="C236" s="1">
        <v>1.6231420000000001</v>
      </c>
      <c r="D236" s="1">
        <v>2.1266120000000002</v>
      </c>
    </row>
    <row r="237" spans="1:4" x14ac:dyDescent="0.25">
      <c r="A237" s="40">
        <v>68.5</v>
      </c>
      <c r="B237" s="41">
        <v>1.8559415727894153</v>
      </c>
      <c r="C237" s="1">
        <v>1.62483</v>
      </c>
      <c r="D237" s="1">
        <v>2.1287470000000002</v>
      </c>
    </row>
    <row r="238" spans="1:4" x14ac:dyDescent="0.25">
      <c r="A238" s="40">
        <v>68.599999999999994</v>
      </c>
      <c r="B238" s="41">
        <v>1.8578902174601897</v>
      </c>
      <c r="C238" s="1">
        <v>1.6265069999999999</v>
      </c>
      <c r="D238" s="1">
        <v>2.130868</v>
      </c>
    </row>
    <row r="239" spans="1:4" x14ac:dyDescent="0.25">
      <c r="A239" s="40">
        <v>68.7</v>
      </c>
      <c r="B239" s="41">
        <v>1.8598253886043179</v>
      </c>
      <c r="C239" s="1">
        <v>1.6281730000000001</v>
      </c>
      <c r="D239" s="1">
        <v>2.1329739999999999</v>
      </c>
    </row>
    <row r="240" spans="1:4" x14ac:dyDescent="0.25">
      <c r="A240" s="40">
        <v>68.8</v>
      </c>
      <c r="B240" s="41">
        <v>1.8617470398748057</v>
      </c>
      <c r="C240" s="1">
        <v>1.6298269999999999</v>
      </c>
      <c r="D240" s="1">
        <v>2.135065</v>
      </c>
    </row>
    <row r="241" spans="1:4" x14ac:dyDescent="0.25">
      <c r="A241" s="40">
        <v>68.900000000000006</v>
      </c>
      <c r="B241" s="41">
        <v>1.8636551252152078</v>
      </c>
      <c r="C241" s="1">
        <v>1.63147</v>
      </c>
      <c r="D241" s="1">
        <v>2.1371419999999999</v>
      </c>
    </row>
    <row r="242" spans="1:4" x14ac:dyDescent="0.25">
      <c r="A242" s="40">
        <v>69</v>
      </c>
      <c r="B242" s="41">
        <v>1.8655495988614548</v>
      </c>
      <c r="C242" s="1">
        <v>1.6331020000000001</v>
      </c>
      <c r="D242" s="1">
        <v>2.1392039999999999</v>
      </c>
    </row>
    <row r="243" spans="1:4" x14ac:dyDescent="0.25">
      <c r="A243" s="40">
        <v>69.099999999999994</v>
      </c>
      <c r="B243" s="41">
        <v>1.8674304153436958</v>
      </c>
      <c r="C243" s="1">
        <v>1.634722</v>
      </c>
      <c r="D243" s="1">
        <v>2.1412520000000002</v>
      </c>
    </row>
    <row r="244" spans="1:4" x14ac:dyDescent="0.25">
      <c r="A244" s="40">
        <v>69.2</v>
      </c>
      <c r="B244" s="41">
        <v>1.869297529488108</v>
      </c>
      <c r="C244" s="1">
        <v>1.6363300000000001</v>
      </c>
      <c r="D244" s="1">
        <v>2.143284</v>
      </c>
    </row>
    <row r="245" spans="1:4" x14ac:dyDescent="0.25">
      <c r="A245" s="40">
        <v>69.3</v>
      </c>
      <c r="B245" s="41">
        <v>1.8711508964187029</v>
      </c>
      <c r="C245" s="1">
        <v>1.6379269999999999</v>
      </c>
      <c r="D245" s="1">
        <v>2.145302</v>
      </c>
    </row>
    <row r="246" spans="1:4" x14ac:dyDescent="0.25">
      <c r="A246" s="40">
        <v>69.400000000000006</v>
      </c>
      <c r="B246" s="41">
        <v>1.8729904715591241</v>
      </c>
      <c r="C246" s="1">
        <v>1.639513</v>
      </c>
      <c r="D246" s="1">
        <v>2.1473049999999998</v>
      </c>
    </row>
    <row r="247" spans="1:4" x14ac:dyDescent="0.25">
      <c r="A247" s="40">
        <v>69.5</v>
      </c>
      <c r="B247" s="41">
        <v>1.874816210634433</v>
      </c>
      <c r="C247" s="1">
        <v>1.641087</v>
      </c>
      <c r="D247" s="1">
        <v>2.1492930000000001</v>
      </c>
    </row>
    <row r="248" spans="1:4" x14ac:dyDescent="0.25">
      <c r="A248" s="40">
        <v>69.599999999999994</v>
      </c>
      <c r="B248" s="41">
        <v>1.8766280696728876</v>
      </c>
      <c r="C248" s="1">
        <v>1.642649</v>
      </c>
      <c r="D248" s="1">
        <v>2.1512660000000001</v>
      </c>
    </row>
    <row r="249" spans="1:4" x14ac:dyDescent="0.25">
      <c r="A249" s="40">
        <v>69.7</v>
      </c>
      <c r="B249" s="41">
        <v>1.8784260050077011</v>
      </c>
      <c r="C249" s="1">
        <v>1.644199</v>
      </c>
      <c r="D249" s="1">
        <v>2.1532239999999998</v>
      </c>
    </row>
    <row r="250" spans="1:4" x14ac:dyDescent="0.25">
      <c r="A250" s="40">
        <v>69.8</v>
      </c>
      <c r="B250" s="41">
        <v>1.8802099732787911</v>
      </c>
      <c r="C250" s="1">
        <v>1.6457379999999999</v>
      </c>
      <c r="D250" s="1">
        <v>2.1551670000000001</v>
      </c>
    </row>
    <row r="251" spans="1:4" x14ac:dyDescent="0.25">
      <c r="A251" s="40">
        <v>69.900000000000006</v>
      </c>
      <c r="B251" s="41">
        <v>1.8819799314345362</v>
      </c>
      <c r="C251" s="1">
        <v>1.647265</v>
      </c>
      <c r="D251" s="1">
        <v>2.1570939999999998</v>
      </c>
    </row>
    <row r="252" spans="1:4" x14ac:dyDescent="0.25">
      <c r="A252" s="40">
        <v>70</v>
      </c>
      <c r="B252" s="41">
        <v>1.8837358367334909</v>
      </c>
      <c r="C252" s="1">
        <v>1.6487799999999999</v>
      </c>
      <c r="D252" s="1">
        <v>2.1590069999999999</v>
      </c>
    </row>
    <row r="253" spans="1:4" x14ac:dyDescent="0.25">
      <c r="A253" s="40">
        <v>70.099999999999994</v>
      </c>
      <c r="B253" s="41">
        <v>1.8854776467461138</v>
      </c>
      <c r="C253" s="1">
        <v>1.6502840000000001</v>
      </c>
      <c r="D253" s="1">
        <v>2.1609039999999999</v>
      </c>
    </row>
    <row r="254" spans="1:4" x14ac:dyDescent="0.25">
      <c r="A254" s="40">
        <v>70.2</v>
      </c>
      <c r="B254" s="41">
        <v>1.8872053193564746</v>
      </c>
      <c r="C254" s="1">
        <v>1.651775</v>
      </c>
      <c r="D254" s="1">
        <v>2.1627860000000001</v>
      </c>
    </row>
    <row r="255" spans="1:4" x14ac:dyDescent="0.25">
      <c r="A255" s="40">
        <v>70.3</v>
      </c>
      <c r="B255" s="41">
        <v>1.8889188127639422</v>
      </c>
      <c r="C255" s="1">
        <v>1.653254</v>
      </c>
      <c r="D255" s="1">
        <v>2.1646529999999999</v>
      </c>
    </row>
    <row r="256" spans="1:4" x14ac:dyDescent="0.25">
      <c r="A256" s="40">
        <v>70.400000000000006</v>
      </c>
      <c r="B256" s="41">
        <v>1.890618085484882</v>
      </c>
      <c r="C256" s="1">
        <v>1.654722</v>
      </c>
      <c r="D256" s="1">
        <v>2.1665040000000002</v>
      </c>
    </row>
    <row r="257" spans="1:4" x14ac:dyDescent="0.25">
      <c r="A257" s="40">
        <v>70.5</v>
      </c>
      <c r="B257" s="41">
        <v>1.8923030963543226</v>
      </c>
      <c r="C257" s="1">
        <v>1.656177</v>
      </c>
      <c r="D257" s="1">
        <v>2.168339</v>
      </c>
    </row>
    <row r="258" spans="1:4" x14ac:dyDescent="0.25">
      <c r="A258" s="40">
        <v>70.599999999999994</v>
      </c>
      <c r="B258" s="41">
        <v>1.8939738045276184</v>
      </c>
      <c r="C258" s="1">
        <v>1.657621</v>
      </c>
      <c r="D258" s="1">
        <v>2.1701589999999999</v>
      </c>
    </row>
    <row r="259" spans="1:4" x14ac:dyDescent="0.25">
      <c r="A259" s="40">
        <v>70.7</v>
      </c>
      <c r="B259" s="41">
        <v>1.8956301694820925</v>
      </c>
      <c r="C259" s="1">
        <v>1.659052</v>
      </c>
      <c r="D259" s="1">
        <v>2.171964</v>
      </c>
    </row>
    <row r="260" spans="1:4" x14ac:dyDescent="0.25">
      <c r="A260" s="40">
        <v>70.8</v>
      </c>
      <c r="B260" s="41">
        <v>1.8972721510186858</v>
      </c>
      <c r="C260" s="1">
        <v>1.660471</v>
      </c>
      <c r="D260" s="1">
        <v>2.173753</v>
      </c>
    </row>
    <row r="261" spans="1:4" x14ac:dyDescent="0.25">
      <c r="A261" s="40">
        <v>70.900000000000006</v>
      </c>
      <c r="B261" s="41">
        <v>1.8988997092635749</v>
      </c>
      <c r="C261" s="1">
        <v>1.661878</v>
      </c>
      <c r="D261" s="1">
        <v>2.1755260000000001</v>
      </c>
    </row>
    <row r="262" spans="1:4" x14ac:dyDescent="0.25">
      <c r="A262" s="40">
        <v>71</v>
      </c>
      <c r="B262" s="41">
        <v>1.9005128046697874</v>
      </c>
      <c r="C262" s="1">
        <v>1.663273</v>
      </c>
      <c r="D262" s="1">
        <v>2.1772840000000002</v>
      </c>
    </row>
    <row r="263" spans="1:4" x14ac:dyDescent="0.25">
      <c r="A263" s="40">
        <v>71.099999999999994</v>
      </c>
      <c r="B263" s="41">
        <v>1.9021113980187985</v>
      </c>
      <c r="C263" s="1">
        <v>1.6646559999999999</v>
      </c>
      <c r="D263" s="1">
        <v>2.1790250000000002</v>
      </c>
    </row>
    <row r="264" spans="1:4" x14ac:dyDescent="0.25">
      <c r="A264" s="40">
        <v>71.2</v>
      </c>
      <c r="B264" s="41">
        <v>1.9036954504221273</v>
      </c>
      <c r="C264" s="1">
        <v>1.666026</v>
      </c>
      <c r="D264" s="1">
        <v>2.1807509999999999</v>
      </c>
    </row>
    <row r="265" spans="1:4" x14ac:dyDescent="0.25">
      <c r="A265" s="40">
        <v>71.3</v>
      </c>
      <c r="B265" s="41">
        <v>1.9052649233229086</v>
      </c>
      <c r="C265" s="1">
        <v>1.667384</v>
      </c>
      <c r="D265" s="1">
        <v>2.182461</v>
      </c>
    </row>
    <row r="266" spans="1:4" x14ac:dyDescent="0.25">
      <c r="A266" s="40">
        <v>71.400000000000006</v>
      </c>
      <c r="B266" s="41">
        <v>1.9068197784974563</v>
      </c>
      <c r="C266" s="1">
        <v>1.66873</v>
      </c>
      <c r="D266" s="1">
        <v>2.1841560000000002</v>
      </c>
    </row>
    <row r="267" spans="1:4" x14ac:dyDescent="0.25">
      <c r="A267" s="40">
        <v>71.5</v>
      </c>
      <c r="B267" s="41">
        <v>1.9083599780568163</v>
      </c>
      <c r="C267" s="1">
        <v>1.670064</v>
      </c>
      <c r="D267" s="1">
        <v>2.1858339999999998</v>
      </c>
    </row>
    <row r="268" spans="1:4" x14ac:dyDescent="0.25">
      <c r="A268" s="40">
        <v>71.599999999999994</v>
      </c>
      <c r="B268" s="41">
        <v>1.9098854844482998</v>
      </c>
      <c r="C268" s="1">
        <v>1.6713849999999999</v>
      </c>
      <c r="D268" s="1">
        <v>2.1874959999999999</v>
      </c>
    </row>
    <row r="269" spans="1:4" x14ac:dyDescent="0.25">
      <c r="A269" s="40">
        <v>71.7</v>
      </c>
      <c r="B269" s="41">
        <v>1.9113962604570174</v>
      </c>
      <c r="C269" s="1">
        <v>1.672693</v>
      </c>
      <c r="D269" s="1">
        <v>2.1891419999999999</v>
      </c>
    </row>
    <row r="270" spans="1:4" x14ac:dyDescent="0.25">
      <c r="A270" s="40">
        <v>71.8</v>
      </c>
      <c r="B270" s="41">
        <v>1.9128922692073846</v>
      </c>
      <c r="C270" s="1">
        <v>1.6739889999999999</v>
      </c>
      <c r="D270" s="1">
        <v>2.1907719999999999</v>
      </c>
    </row>
    <row r="271" spans="1:4" x14ac:dyDescent="0.25">
      <c r="A271" s="40">
        <v>71.900000000000006</v>
      </c>
      <c r="B271" s="41">
        <v>1.9143734741646281</v>
      </c>
      <c r="C271" s="1">
        <v>1.675273</v>
      </c>
      <c r="D271" s="1">
        <v>2.1923859999999999</v>
      </c>
    </row>
    <row r="272" spans="1:4" x14ac:dyDescent="0.25">
      <c r="A272" s="40">
        <v>72</v>
      </c>
      <c r="B272" s="41">
        <v>1.9158398391362599</v>
      </c>
      <c r="C272" s="1">
        <v>1.676544</v>
      </c>
      <c r="D272" s="1">
        <v>2.1939839999999999</v>
      </c>
    </row>
    <row r="273" spans="1:4" x14ac:dyDescent="0.25">
      <c r="A273" s="40">
        <v>72.099999999999994</v>
      </c>
      <c r="B273" s="41">
        <v>1.9172913282735675</v>
      </c>
      <c r="C273" s="1">
        <v>1.677802</v>
      </c>
      <c r="D273" s="1">
        <v>2.1955650000000002</v>
      </c>
    </row>
    <row r="274" spans="1:4" x14ac:dyDescent="0.25">
      <c r="A274" s="40">
        <v>72.2</v>
      </c>
      <c r="B274" s="41">
        <v>1.9187279060730631</v>
      </c>
      <c r="C274" s="1">
        <v>1.6790480000000001</v>
      </c>
      <c r="D274" s="1">
        <v>2.19713</v>
      </c>
    </row>
    <row r="275" spans="1:4" x14ac:dyDescent="0.25">
      <c r="A275" s="40">
        <v>72.3</v>
      </c>
      <c r="B275" s="41">
        <v>1.9201495373779349</v>
      </c>
      <c r="C275" s="1">
        <v>1.6802809999999999</v>
      </c>
      <c r="D275" s="1">
        <v>2.1986789999999998</v>
      </c>
    </row>
    <row r="276" spans="1:4" x14ac:dyDescent="0.25">
      <c r="A276" s="40">
        <v>72.400000000000006</v>
      </c>
      <c r="B276" s="41">
        <v>1.9215561873794771</v>
      </c>
      <c r="C276" s="1">
        <v>1.6815009999999999</v>
      </c>
      <c r="D276" s="1">
        <v>2.2002120000000001</v>
      </c>
    </row>
    <row r="277" spans="1:4" x14ac:dyDescent="0.25">
      <c r="A277" s="40">
        <v>72.5</v>
      </c>
      <c r="B277" s="41">
        <v>1.9229478216185134</v>
      </c>
      <c r="C277" s="1">
        <v>1.682709</v>
      </c>
      <c r="D277" s="1">
        <v>2.2017280000000001</v>
      </c>
    </row>
    <row r="278" spans="1:4" x14ac:dyDescent="0.25">
      <c r="A278" s="40">
        <v>72.599999999999994</v>
      </c>
      <c r="B278" s="41">
        <v>1.9243244059868043</v>
      </c>
      <c r="C278" s="1">
        <v>1.6839040000000001</v>
      </c>
      <c r="D278" s="1">
        <v>2.203227</v>
      </c>
    </row>
    <row r="279" spans="1:4" x14ac:dyDescent="0.25">
      <c r="A279" s="40">
        <v>72.7</v>
      </c>
      <c r="B279" s="41">
        <v>1.925685906728438</v>
      </c>
      <c r="C279" s="1">
        <v>1.6850860000000001</v>
      </c>
      <c r="D279" s="1">
        <v>2.2047099999999999</v>
      </c>
    </row>
    <row r="280" spans="1:4" x14ac:dyDescent="0.25">
      <c r="A280" s="40">
        <v>72.8</v>
      </c>
      <c r="B280" s="41">
        <v>1.9270322904412114</v>
      </c>
      <c r="C280" s="1">
        <v>1.686256</v>
      </c>
      <c r="D280" s="1">
        <v>2.2061769999999998</v>
      </c>
    </row>
    <row r="281" spans="1:4" x14ac:dyDescent="0.25">
      <c r="A281" s="40">
        <v>72.900000000000006</v>
      </c>
      <c r="B281" s="41">
        <v>1.9283635240779895</v>
      </c>
      <c r="C281" s="1">
        <v>1.6874130000000001</v>
      </c>
      <c r="D281" s="1">
        <v>2.207627</v>
      </c>
    </row>
    <row r="282" spans="1:4" x14ac:dyDescent="0.25">
      <c r="A282" s="40">
        <v>73</v>
      </c>
      <c r="B282" s="41">
        <v>1.9296795749480677</v>
      </c>
      <c r="C282" s="1">
        <v>1.6885559999999999</v>
      </c>
      <c r="D282" s="1">
        <v>2.20906</v>
      </c>
    </row>
    <row r="283" spans="1:4" x14ac:dyDescent="0.25">
      <c r="A283" s="40">
        <v>73.099999999999994</v>
      </c>
      <c r="B283" s="41">
        <v>1.9309804107185029</v>
      </c>
      <c r="C283" s="1">
        <v>1.6896869999999999</v>
      </c>
      <c r="D283" s="1">
        <v>2.210477</v>
      </c>
    </row>
    <row r="284" spans="1:4" x14ac:dyDescent="0.25">
      <c r="A284" s="40">
        <v>73.2</v>
      </c>
      <c r="B284" s="41">
        <v>1.9322659994154392</v>
      </c>
      <c r="C284" s="1">
        <v>1.6908049999999999</v>
      </c>
      <c r="D284" s="1">
        <v>2.2118769999999999</v>
      </c>
    </row>
    <row r="285" spans="1:4" x14ac:dyDescent="0.25">
      <c r="A285" s="40">
        <v>73.3</v>
      </c>
      <c r="B285" s="41">
        <v>1.9335363094254121</v>
      </c>
      <c r="C285" s="1">
        <v>1.69191</v>
      </c>
      <c r="D285" s="1">
        <v>2.21326</v>
      </c>
    </row>
    <row r="286" spans="1:4" x14ac:dyDescent="0.25">
      <c r="A286" s="40">
        <v>73.400000000000006</v>
      </c>
      <c r="B286" s="41">
        <v>1.9347913094966533</v>
      </c>
      <c r="C286" s="1">
        <v>1.6930019999999999</v>
      </c>
      <c r="D286" s="1">
        <v>2.2146270000000001</v>
      </c>
    </row>
    <row r="287" spans="1:4" x14ac:dyDescent="0.25">
      <c r="A287" s="40">
        <v>73.5</v>
      </c>
      <c r="B287" s="41">
        <v>1.936030968740365</v>
      </c>
      <c r="C287" s="1">
        <v>1.6940809999999999</v>
      </c>
      <c r="D287" s="1">
        <v>2.2159759999999999</v>
      </c>
    </row>
    <row r="288" spans="1:4" x14ac:dyDescent="0.25">
      <c r="A288" s="40">
        <v>73.599999999999994</v>
      </c>
      <c r="B288" s="41">
        <v>1.9372552566319907</v>
      </c>
      <c r="C288" s="1">
        <v>1.695147</v>
      </c>
      <c r="D288" s="1">
        <v>2.2173090000000002</v>
      </c>
    </row>
    <row r="289" spans="1:4" x14ac:dyDescent="0.25">
      <c r="A289" s="40">
        <v>73.7</v>
      </c>
      <c r="B289" s="41">
        <v>1.9384641430124681</v>
      </c>
      <c r="C289" s="1">
        <v>1.696199</v>
      </c>
      <c r="D289" s="1">
        <v>2.2186249999999998</v>
      </c>
    </row>
    <row r="290" spans="1:4" x14ac:dyDescent="0.25">
      <c r="A290" s="40">
        <v>73.8</v>
      </c>
      <c r="B290" s="41">
        <v>1.9396575980894575</v>
      </c>
      <c r="C290" s="1">
        <v>1.6972389999999999</v>
      </c>
      <c r="D290" s="1">
        <v>2.2199239999999998</v>
      </c>
    </row>
    <row r="291" spans="1:4" x14ac:dyDescent="0.25">
      <c r="A291" s="40">
        <v>73.900000000000006</v>
      </c>
      <c r="B291" s="41">
        <v>1.9408355924385805</v>
      </c>
      <c r="C291" s="1">
        <v>1.6982660000000001</v>
      </c>
      <c r="D291" s="1">
        <v>2.221206</v>
      </c>
    </row>
    <row r="292" spans="1:4" x14ac:dyDescent="0.25">
      <c r="A292" s="40">
        <v>74</v>
      </c>
      <c r="B292" s="41">
        <v>1.94199809700462</v>
      </c>
      <c r="C292" s="1">
        <v>1.699279</v>
      </c>
      <c r="D292" s="1">
        <v>2.2224710000000001</v>
      </c>
    </row>
    <row r="293" spans="1:4" x14ac:dyDescent="0.25">
      <c r="A293" s="40">
        <v>74.099999999999994</v>
      </c>
      <c r="B293" s="41">
        <v>1.9431450831027162</v>
      </c>
      <c r="C293" s="1">
        <v>1.7002790000000001</v>
      </c>
      <c r="D293" s="1">
        <v>2.223719</v>
      </c>
    </row>
    <row r="294" spans="1:4" x14ac:dyDescent="0.25">
      <c r="A294" s="40">
        <v>74.2</v>
      </c>
      <c r="B294" s="41">
        <v>1.9442765224195431</v>
      </c>
      <c r="C294" s="1">
        <v>1.7012659999999999</v>
      </c>
      <c r="D294" s="1">
        <v>2.2249490000000001</v>
      </c>
    </row>
    <row r="295" spans="1:4" x14ac:dyDescent="0.25">
      <c r="A295" s="40">
        <v>74.3</v>
      </c>
      <c r="B295" s="41">
        <v>1.9453923870144783</v>
      </c>
      <c r="C295" s="1">
        <v>1.70224</v>
      </c>
      <c r="D295" s="1">
        <v>2.2261630000000001</v>
      </c>
    </row>
    <row r="296" spans="1:4" x14ac:dyDescent="0.25">
      <c r="A296" s="40">
        <v>74.400000000000006</v>
      </c>
      <c r="B296" s="41">
        <v>1.9464926493207528</v>
      </c>
      <c r="C296" s="1">
        <v>1.7032</v>
      </c>
      <c r="D296" s="1">
        <v>2.22736</v>
      </c>
    </row>
    <row r="297" spans="1:4" x14ac:dyDescent="0.25">
      <c r="A297" s="40">
        <v>74.5</v>
      </c>
      <c r="B297" s="41">
        <v>1.9475772821465822</v>
      </c>
      <c r="C297" s="1">
        <v>1.704148</v>
      </c>
      <c r="D297" s="1">
        <v>2.228539</v>
      </c>
    </row>
    <row r="298" spans="1:4" x14ac:dyDescent="0.25">
      <c r="A298" s="40">
        <v>74.599999999999994</v>
      </c>
      <c r="B298" s="41">
        <v>1.9486462586762856</v>
      </c>
      <c r="C298" s="1">
        <v>1.7050810000000001</v>
      </c>
      <c r="D298" s="1">
        <v>2.2297009999999999</v>
      </c>
    </row>
    <row r="299" spans="1:4" x14ac:dyDescent="0.25">
      <c r="A299" s="40">
        <v>74.7</v>
      </c>
      <c r="B299" s="41">
        <v>1.9496995524713971</v>
      </c>
      <c r="C299" s="1">
        <v>1.706002</v>
      </c>
      <c r="D299" s="1">
        <v>2.2308460000000001</v>
      </c>
    </row>
    <row r="300" spans="1:4" x14ac:dyDescent="0.25">
      <c r="A300" s="40">
        <v>74.8</v>
      </c>
      <c r="B300" s="41">
        <v>1.950737137471751</v>
      </c>
      <c r="C300" s="1">
        <v>1.706909</v>
      </c>
      <c r="D300" s="1">
        <v>2.231973</v>
      </c>
    </row>
    <row r="301" spans="1:4" x14ac:dyDescent="0.25">
      <c r="A301" s="40">
        <v>74.900000000000006</v>
      </c>
      <c r="B301" s="41">
        <v>1.9517589879965582</v>
      </c>
      <c r="C301" s="1">
        <v>1.707803</v>
      </c>
      <c r="D301" s="1">
        <v>2.2330830000000002</v>
      </c>
    </row>
    <row r="302" spans="1:4" x14ac:dyDescent="0.25">
      <c r="A302" s="40">
        <v>75</v>
      </c>
      <c r="B302" s="41">
        <v>1.9527650787454633</v>
      </c>
      <c r="C302" s="1">
        <v>1.708683</v>
      </c>
      <c r="D302" s="1">
        <v>2.2341760000000002</v>
      </c>
    </row>
    <row r="303" spans="1:4" x14ac:dyDescent="0.25">
      <c r="A303" s="40">
        <v>75.099999999999994</v>
      </c>
      <c r="B303" s="41">
        <v>1.9537553847995843</v>
      </c>
      <c r="C303" s="1">
        <v>1.7095499999999999</v>
      </c>
      <c r="D303" s="1">
        <v>2.235252</v>
      </c>
    </row>
    <row r="304" spans="1:4" x14ac:dyDescent="0.25">
      <c r="A304" s="40">
        <v>75.2</v>
      </c>
      <c r="B304" s="41">
        <v>1.9547298816225565</v>
      </c>
      <c r="C304" s="1">
        <v>1.7104029999999999</v>
      </c>
      <c r="D304" s="1">
        <v>2.23631</v>
      </c>
    </row>
    <row r="305" spans="1:4" x14ac:dyDescent="0.25">
      <c r="A305" s="40">
        <v>75.3</v>
      </c>
      <c r="B305" s="41">
        <v>1.9556885450615287</v>
      </c>
      <c r="C305" s="1">
        <v>1.7112430000000001</v>
      </c>
      <c r="D305" s="1">
        <v>2.2373500000000002</v>
      </c>
    </row>
    <row r="306" spans="1:4" x14ac:dyDescent="0.25">
      <c r="A306" s="40">
        <v>75.400000000000006</v>
      </c>
      <c r="B306" s="41">
        <v>1.9566313513481719</v>
      </c>
      <c r="C306" s="1">
        <v>1.7120690000000001</v>
      </c>
      <c r="D306" s="1">
        <v>2.2383730000000002</v>
      </c>
    </row>
    <row r="307" spans="1:4" x14ac:dyDescent="0.25">
      <c r="A307" s="40">
        <v>75.5</v>
      </c>
      <c r="B307" s="41">
        <v>1.9575582770996527</v>
      </c>
      <c r="C307" s="1">
        <v>1.712882</v>
      </c>
      <c r="D307" s="1">
        <v>2.239379</v>
      </c>
    </row>
    <row r="308" spans="1:4" x14ac:dyDescent="0.25">
      <c r="A308" s="40">
        <v>75.599999999999994</v>
      </c>
      <c r="B308" s="41">
        <v>1.9584692993196084</v>
      </c>
      <c r="C308" s="1">
        <v>1.713681</v>
      </c>
      <c r="D308" s="1">
        <v>2.240367</v>
      </c>
    </row>
    <row r="309" spans="1:4" x14ac:dyDescent="0.25">
      <c r="A309" s="40">
        <v>75.7</v>
      </c>
      <c r="B309" s="41">
        <v>1.9593643953990929</v>
      </c>
      <c r="C309" s="1">
        <v>1.714467</v>
      </c>
      <c r="D309" s="1">
        <v>2.2413370000000001</v>
      </c>
    </row>
    <row r="310" spans="1:4" x14ac:dyDescent="0.25">
      <c r="A310" s="40">
        <v>75.8</v>
      </c>
      <c r="B310" s="41">
        <v>1.960243543117516</v>
      </c>
      <c r="C310" s="1">
        <v>1.715239</v>
      </c>
      <c r="D310" s="1">
        <v>2.2422900000000001</v>
      </c>
    </row>
    <row r="311" spans="1:4" x14ac:dyDescent="0.25">
      <c r="A311" s="40">
        <v>75.900000000000006</v>
      </c>
      <c r="B311" s="41">
        <v>1.9611067206435511</v>
      </c>
      <c r="C311" s="1">
        <v>1.715997</v>
      </c>
      <c r="D311" s="1">
        <v>2.2432249999999998</v>
      </c>
    </row>
    <row r="312" spans="1:4" x14ac:dyDescent="0.25">
      <c r="A312" s="40">
        <v>76</v>
      </c>
      <c r="B312" s="41">
        <v>1.9619539065360563</v>
      </c>
      <c r="C312" s="1">
        <v>1.716742</v>
      </c>
      <c r="D312" s="1">
        <v>2.2441420000000001</v>
      </c>
    </row>
    <row r="313" spans="1:4" x14ac:dyDescent="0.25">
      <c r="A313" s="40">
        <v>76.099999999999994</v>
      </c>
      <c r="B313" s="41">
        <v>1.9627850797449478</v>
      </c>
      <c r="C313" s="1">
        <v>1.717473</v>
      </c>
      <c r="D313" s="1">
        <v>2.2450420000000002</v>
      </c>
    </row>
    <row r="314" spans="1:4" x14ac:dyDescent="0.25">
      <c r="A314" s="40">
        <v>76.2</v>
      </c>
      <c r="B314" s="41">
        <v>1.9636002196120796</v>
      </c>
      <c r="C314" s="1">
        <v>1.7181900000000001</v>
      </c>
      <c r="D314" s="1">
        <v>2.245924</v>
      </c>
    </row>
    <row r="315" spans="1:4" x14ac:dyDescent="0.25">
      <c r="A315" s="40">
        <v>76.3</v>
      </c>
      <c r="B315" s="41">
        <v>1.964399305872095</v>
      </c>
      <c r="C315" s="1">
        <v>1.7188939999999999</v>
      </c>
      <c r="D315" s="1">
        <v>2.246788</v>
      </c>
    </row>
    <row r="316" spans="1:4" x14ac:dyDescent="0.25">
      <c r="A316" s="40">
        <v>76.400000000000006</v>
      </c>
      <c r="B316" s="41">
        <v>1.9651823186532666</v>
      </c>
      <c r="C316" s="1">
        <v>1.719584</v>
      </c>
      <c r="D316" s="1">
        <v>2.2476349999999998</v>
      </c>
    </row>
    <row r="317" spans="1:4" x14ac:dyDescent="0.25">
      <c r="A317" s="40">
        <v>76.5</v>
      </c>
      <c r="B317" s="41">
        <v>1.9659492384783226</v>
      </c>
      <c r="C317" s="1">
        <v>1.7202599999999999</v>
      </c>
      <c r="D317" s="1">
        <v>2.2484630000000001</v>
      </c>
    </row>
    <row r="318" spans="1:4" x14ac:dyDescent="0.25">
      <c r="A318" s="40">
        <v>76.599999999999994</v>
      </c>
      <c r="B318" s="41">
        <v>1.9667000462652506</v>
      </c>
      <c r="C318" s="1">
        <v>1.7209220000000001</v>
      </c>
      <c r="D318" s="1">
        <v>2.2492740000000002</v>
      </c>
    </row>
    <row r="319" spans="1:4" x14ac:dyDescent="0.25">
      <c r="A319" s="40">
        <v>76.7</v>
      </c>
      <c r="B319" s="41">
        <v>1.9674347233280978</v>
      </c>
      <c r="C319" s="1">
        <v>1.72157</v>
      </c>
      <c r="D319" s="1">
        <v>2.250067</v>
      </c>
    </row>
    <row r="320" spans="1:4" x14ac:dyDescent="0.25">
      <c r="A320" s="40">
        <v>76.8</v>
      </c>
      <c r="B320" s="41">
        <v>1.9681532513777282</v>
      </c>
      <c r="C320" s="1">
        <v>1.722205</v>
      </c>
      <c r="D320" s="1">
        <v>2.250842</v>
      </c>
    </row>
    <row r="321" spans="1:4" x14ac:dyDescent="0.25">
      <c r="A321" s="40">
        <v>76.900000000000006</v>
      </c>
      <c r="B321" s="41">
        <v>1.9688556125226004</v>
      </c>
      <c r="C321" s="1">
        <v>1.722826</v>
      </c>
      <c r="D321" s="1">
        <v>2.2515990000000001</v>
      </c>
    </row>
    <row r="322" spans="1:4" x14ac:dyDescent="0.25">
      <c r="A322" s="40">
        <v>77</v>
      </c>
      <c r="B322" s="41">
        <v>1.9695417892694986</v>
      </c>
      <c r="C322" s="1">
        <v>1.723433</v>
      </c>
      <c r="D322" s="1">
        <v>2.2523390000000001</v>
      </c>
    </row>
    <row r="323" spans="1:4" x14ac:dyDescent="0.25">
      <c r="A323" s="40">
        <v>77.099999999999994</v>
      </c>
      <c r="B323" s="41">
        <v>1.970211764524268</v>
      </c>
      <c r="C323" s="1">
        <v>1.7240260000000001</v>
      </c>
      <c r="D323" s="1">
        <v>2.2530600000000001</v>
      </c>
    </row>
    <row r="324" spans="1:4" x14ac:dyDescent="0.25">
      <c r="A324" s="40">
        <v>77.2</v>
      </c>
      <c r="B324" s="41">
        <v>1.9708655215925075</v>
      </c>
      <c r="C324" s="1">
        <v>1.7246049999999999</v>
      </c>
      <c r="D324" s="1">
        <v>2.2537630000000002</v>
      </c>
    </row>
    <row r="325" spans="1:4" x14ac:dyDescent="0.25">
      <c r="A325" s="40">
        <v>77.3</v>
      </c>
      <c r="B325" s="41">
        <v>1.9715030441802854</v>
      </c>
      <c r="C325" s="1">
        <v>1.7251700000000001</v>
      </c>
      <c r="D325" s="1">
        <v>2.2544490000000001</v>
      </c>
    </row>
    <row r="326" spans="1:4" x14ac:dyDescent="0.25">
      <c r="A326" s="40">
        <v>77.400000000000006</v>
      </c>
      <c r="B326" s="41">
        <v>1.9721243163947997</v>
      </c>
      <c r="C326" s="1">
        <v>1.725722</v>
      </c>
      <c r="D326" s="1">
        <v>2.2551160000000001</v>
      </c>
    </row>
    <row r="327" spans="1:4" x14ac:dyDescent="0.25">
      <c r="A327" s="40">
        <v>77.5</v>
      </c>
      <c r="B327" s="41">
        <v>1.9727293227450458</v>
      </c>
      <c r="C327" s="1">
        <v>1.726259</v>
      </c>
      <c r="D327" s="1">
        <v>2.2557649999999998</v>
      </c>
    </row>
    <row r="328" spans="1:4" x14ac:dyDescent="0.25">
      <c r="A328" s="40">
        <v>77.599999999999994</v>
      </c>
      <c r="B328" s="41">
        <v>1.973318048142459</v>
      </c>
      <c r="C328" s="1">
        <v>1.726783</v>
      </c>
      <c r="D328" s="1">
        <v>2.2563960000000001</v>
      </c>
    </row>
    <row r="329" spans="1:4" x14ac:dyDescent="0.25">
      <c r="A329" s="40">
        <v>77.7</v>
      </c>
      <c r="B329" s="41">
        <v>1.9738904779015363</v>
      </c>
      <c r="C329" s="1">
        <v>1.727292</v>
      </c>
      <c r="D329" s="1">
        <v>2.2570100000000002</v>
      </c>
    </row>
    <row r="330" spans="1:4" x14ac:dyDescent="0.25">
      <c r="A330" s="40">
        <v>77.8</v>
      </c>
      <c r="B330" s="41">
        <v>1.9744465977404557</v>
      </c>
      <c r="C330" s="1">
        <v>1.7277880000000001</v>
      </c>
      <c r="D330" s="1">
        <v>2.2576049999999999</v>
      </c>
    </row>
    <row r="331" spans="1:4" x14ac:dyDescent="0.25">
      <c r="A331" s="40">
        <v>77.900000000000006</v>
      </c>
      <c r="B331" s="41">
        <v>1.9749863937816663</v>
      </c>
      <c r="C331" s="1">
        <v>1.7282690000000001</v>
      </c>
      <c r="D331" s="1">
        <v>2.258181</v>
      </c>
    </row>
    <row r="332" spans="1:4" x14ac:dyDescent="0.25">
      <c r="A332" s="40">
        <v>78</v>
      </c>
      <c r="B332" s="41">
        <v>1.9755098525524655</v>
      </c>
      <c r="C332" s="1">
        <v>1.728737</v>
      </c>
      <c r="D332" s="1">
        <v>2.25874</v>
      </c>
    </row>
    <row r="333" spans="1:4" x14ac:dyDescent="0.25">
      <c r="A333" s="40">
        <v>78.099999999999994</v>
      </c>
      <c r="B333" s="41">
        <v>1.9760169609855527</v>
      </c>
      <c r="C333" s="1">
        <v>1.72919</v>
      </c>
      <c r="D333" s="1">
        <v>2.2592810000000001</v>
      </c>
    </row>
    <row r="334" spans="1:4" x14ac:dyDescent="0.25">
      <c r="A334" s="40">
        <v>78.2</v>
      </c>
      <c r="B334" s="41">
        <v>1.9765077064195864</v>
      </c>
      <c r="C334" s="1">
        <v>1.72963</v>
      </c>
      <c r="D334" s="1">
        <v>2.2598029999999998</v>
      </c>
    </row>
    <row r="335" spans="1:4" x14ac:dyDescent="0.25">
      <c r="A335" s="40">
        <v>78.3</v>
      </c>
      <c r="B335" s="41">
        <v>1.9769820765997044</v>
      </c>
      <c r="C335" s="1">
        <v>1.7300549999999999</v>
      </c>
      <c r="D335" s="1">
        <v>2.2603070000000001</v>
      </c>
    </row>
    <row r="336" spans="1:4" x14ac:dyDescent="0.25">
      <c r="A336" s="40">
        <v>78.400000000000006</v>
      </c>
      <c r="B336" s="41">
        <v>1.9774400596780273</v>
      </c>
      <c r="C336" s="1">
        <v>1.7304660000000001</v>
      </c>
      <c r="D336" s="1">
        <v>2.2607930000000001</v>
      </c>
    </row>
    <row r="337" spans="1:4" x14ac:dyDescent="0.25">
      <c r="A337" s="40">
        <v>78.5</v>
      </c>
      <c r="B337" s="41">
        <v>1.9778816442141662</v>
      </c>
      <c r="C337" s="1">
        <v>1.730863</v>
      </c>
      <c r="D337" s="1">
        <v>2.2612610000000002</v>
      </c>
    </row>
    <row r="338" spans="1:4" x14ac:dyDescent="0.25">
      <c r="A338" s="40">
        <v>78.599999999999994</v>
      </c>
      <c r="B338" s="41">
        <v>1.9783068191756803</v>
      </c>
      <c r="C338" s="1">
        <v>1.7312460000000001</v>
      </c>
      <c r="D338" s="1">
        <v>2.261711</v>
      </c>
    </row>
    <row r="339" spans="1:4" x14ac:dyDescent="0.25">
      <c r="A339" s="40">
        <v>78.7</v>
      </c>
      <c r="B339" s="41">
        <v>1.9787155739385556</v>
      </c>
      <c r="C339" s="1">
        <v>1.7316149999999999</v>
      </c>
      <c r="D339" s="1">
        <v>2.2621419999999999</v>
      </c>
    </row>
    <row r="340" spans="1:4" x14ac:dyDescent="0.25">
      <c r="A340" s="40">
        <v>78.8</v>
      </c>
      <c r="B340" s="41">
        <v>1.979107898287634</v>
      </c>
      <c r="C340" s="1">
        <v>1.73197</v>
      </c>
      <c r="D340" s="1">
        <v>2.2625549999999999</v>
      </c>
    </row>
    <row r="341" spans="1:4" x14ac:dyDescent="0.25">
      <c r="A341" s="40">
        <v>78.900000000000006</v>
      </c>
      <c r="B341" s="41">
        <v>1.979483782417047</v>
      </c>
      <c r="C341" s="1">
        <v>1.7323109999999999</v>
      </c>
      <c r="D341" s="1">
        <v>2.26295</v>
      </c>
    </row>
    <row r="342" spans="1:4" x14ac:dyDescent="0.25">
      <c r="A342" s="40">
        <v>79</v>
      </c>
      <c r="B342" s="41">
        <v>1.979843216930613</v>
      </c>
      <c r="C342" s="1">
        <v>1.732637</v>
      </c>
      <c r="D342" s="1">
        <v>2.2633260000000002</v>
      </c>
    </row>
    <row r="343" spans="1:4" x14ac:dyDescent="0.25">
      <c r="A343" s="40">
        <v>79.099999999999994</v>
      </c>
      <c r="B343" s="41">
        <v>1.9801861928422424</v>
      </c>
      <c r="C343" s="1">
        <v>1.73295</v>
      </c>
      <c r="D343" s="1">
        <v>2.263684</v>
      </c>
    </row>
    <row r="344" spans="1:4" x14ac:dyDescent="0.25">
      <c r="A344" s="40">
        <v>79.2</v>
      </c>
      <c r="B344" s="41">
        <v>1.9805127015763051</v>
      </c>
      <c r="C344" s="1">
        <v>1.7332479999999999</v>
      </c>
      <c r="D344" s="1">
        <v>2.264024</v>
      </c>
    </row>
    <row r="345" spans="1:4" x14ac:dyDescent="0.25">
      <c r="A345" s="40">
        <v>79.3</v>
      </c>
      <c r="B345" s="41">
        <v>1.9808227349679883</v>
      </c>
      <c r="C345" s="1">
        <v>1.7335320000000001</v>
      </c>
      <c r="D345" s="1">
        <v>2.2643450000000001</v>
      </c>
    </row>
    <row r="346" spans="1:4" x14ac:dyDescent="0.25">
      <c r="A346" s="40">
        <v>79.400000000000006</v>
      </c>
      <c r="B346" s="41">
        <v>1.9811162852636335</v>
      </c>
      <c r="C346" s="1">
        <v>1.7338020000000001</v>
      </c>
      <c r="D346" s="1">
        <v>2.2646480000000002</v>
      </c>
    </row>
    <row r="347" spans="1:4" x14ac:dyDescent="0.25">
      <c r="A347" s="40">
        <v>79.5</v>
      </c>
      <c r="B347" s="41">
        <v>1.9813933451210661</v>
      </c>
      <c r="C347" s="1">
        <v>1.734057</v>
      </c>
      <c r="D347" s="1">
        <v>2.2649330000000001</v>
      </c>
    </row>
    <row r="348" spans="1:4" x14ac:dyDescent="0.25">
      <c r="A348" s="40">
        <v>79.599999999999994</v>
      </c>
      <c r="B348" s="41">
        <v>1.9816539076098989</v>
      </c>
      <c r="C348" s="1">
        <v>1.734299</v>
      </c>
      <c r="D348" s="1">
        <v>2.265199</v>
      </c>
    </row>
    <row r="349" spans="1:4" x14ac:dyDescent="0.25">
      <c r="A349" s="40">
        <v>79.7</v>
      </c>
      <c r="B349" s="41">
        <v>1.9818979662118208</v>
      </c>
      <c r="C349" s="1">
        <v>1.734526</v>
      </c>
      <c r="D349" s="1">
        <v>2.265447</v>
      </c>
    </row>
    <row r="350" spans="1:4" x14ac:dyDescent="0.25">
      <c r="A350" s="40">
        <v>79.8</v>
      </c>
      <c r="B350" s="41">
        <v>1.9821255148208685</v>
      </c>
      <c r="C350" s="1">
        <v>1.734739</v>
      </c>
      <c r="D350" s="1">
        <v>2.265676</v>
      </c>
    </row>
    <row r="351" spans="1:4" x14ac:dyDescent="0.25">
      <c r="A351" s="40">
        <v>79.900000000000006</v>
      </c>
      <c r="B351" s="41">
        <v>1.9823365477436774</v>
      </c>
      <c r="C351" s="1">
        <v>1.7349380000000001</v>
      </c>
      <c r="D351" s="1">
        <v>2.2658870000000002</v>
      </c>
    </row>
    <row r="352" spans="1:4" x14ac:dyDescent="0.25">
      <c r="A352" s="40">
        <v>80</v>
      </c>
      <c r="B352" s="41">
        <v>1.9825310596997259</v>
      </c>
      <c r="C352" s="1">
        <v>1.7351220000000001</v>
      </c>
      <c r="D352" s="1">
        <v>2.2660800000000001</v>
      </c>
    </row>
    <row r="353" spans="1:4" x14ac:dyDescent="0.25">
      <c r="A353" s="40">
        <v>80.099999999999994</v>
      </c>
      <c r="B353" s="41">
        <v>1.9827090458215526</v>
      </c>
      <c r="C353" s="1">
        <v>1.7352920000000001</v>
      </c>
      <c r="D353" s="1">
        <v>2.266254</v>
      </c>
    </row>
    <row r="354" spans="1:4" x14ac:dyDescent="0.25">
      <c r="A354" s="40">
        <v>80.2</v>
      </c>
      <c r="B354" s="41">
        <v>1.9828705016549615</v>
      </c>
      <c r="C354" s="1">
        <v>1.7354480000000001</v>
      </c>
      <c r="D354" s="1">
        <v>2.26641</v>
      </c>
    </row>
    <row r="355" spans="1:4" x14ac:dyDescent="0.25">
      <c r="A355" s="40">
        <v>80.3</v>
      </c>
      <c r="B355" s="41">
        <v>1.9830154231591977</v>
      </c>
      <c r="C355" s="1">
        <v>1.73559</v>
      </c>
      <c r="D355" s="1">
        <v>2.2665470000000001</v>
      </c>
    </row>
    <row r="356" spans="1:4" x14ac:dyDescent="0.25">
      <c r="A356" s="40">
        <v>80.400000000000006</v>
      </c>
      <c r="B356" s="41">
        <v>1.9831438067071283</v>
      </c>
      <c r="C356" s="1">
        <v>1.735717</v>
      </c>
      <c r="D356" s="1">
        <v>2.2666659999999998</v>
      </c>
    </row>
    <row r="357" spans="1:4" x14ac:dyDescent="0.25">
      <c r="A357" s="40">
        <v>80.5</v>
      </c>
      <c r="B357" s="41">
        <v>1.9832556490853912</v>
      </c>
      <c r="C357" s="1">
        <v>1.7358309999999999</v>
      </c>
      <c r="D357" s="1">
        <v>2.2667660000000001</v>
      </c>
    </row>
    <row r="358" spans="1:4" x14ac:dyDescent="0.25">
      <c r="A358" s="40">
        <v>80.599999999999994</v>
      </c>
      <c r="B358" s="41">
        <v>1.9833509474945266</v>
      </c>
      <c r="C358" s="1">
        <v>1.73593</v>
      </c>
      <c r="D358" s="1">
        <v>2.266848</v>
      </c>
    </row>
    <row r="359" spans="1:4" x14ac:dyDescent="0.25">
      <c r="A359" s="40">
        <v>80.7</v>
      </c>
      <c r="B359" s="41">
        <v>1.9834296995490861</v>
      </c>
      <c r="C359" s="1">
        <v>1.7360139999999999</v>
      </c>
      <c r="D359" s="1">
        <v>2.2669109999999999</v>
      </c>
    </row>
    <row r="360" spans="1:4" x14ac:dyDescent="0.25">
      <c r="A360" s="40">
        <v>80.8</v>
      </c>
      <c r="B360" s="41">
        <v>1.9834919032777514</v>
      </c>
      <c r="C360" s="1">
        <v>1.736084</v>
      </c>
      <c r="D360" s="1">
        <v>2.266956</v>
      </c>
    </row>
    <row r="361" spans="1:4" x14ac:dyDescent="0.25">
      <c r="A361" s="40">
        <v>80.900000000000006</v>
      </c>
      <c r="B361" s="41">
        <v>1.9835375571233973</v>
      </c>
      <c r="C361" s="1">
        <v>1.73614</v>
      </c>
      <c r="D361" s="1">
        <v>2.2669830000000002</v>
      </c>
    </row>
    <row r="362" spans="1:4" x14ac:dyDescent="0.25">
      <c r="A362" s="40">
        <v>81</v>
      </c>
      <c r="B362" s="41">
        <v>1.9835666599431707</v>
      </c>
      <c r="C362" s="1">
        <v>1.7361819999999999</v>
      </c>
      <c r="D362" s="1">
        <v>2.266991</v>
      </c>
    </row>
    <row r="363" spans="1:4" x14ac:dyDescent="0.25">
      <c r="A363" s="40">
        <v>81.099999999999994</v>
      </c>
      <c r="B363" s="41">
        <v>1.9835792110085293</v>
      </c>
      <c r="C363" s="1">
        <v>1.73621</v>
      </c>
      <c r="D363" s="1">
        <v>2.2669800000000002</v>
      </c>
    </row>
    <row r="364" spans="1:4" x14ac:dyDescent="0.25">
      <c r="A364" s="40">
        <v>81.2</v>
      </c>
      <c r="B364" s="41">
        <v>1.9835792110085293</v>
      </c>
      <c r="C364" s="1">
        <v>1.736227</v>
      </c>
      <c r="D364" s="1">
        <v>2.266956</v>
      </c>
    </row>
    <row r="365" spans="1:4" x14ac:dyDescent="0.25">
      <c r="A365" s="40">
        <v>81.3</v>
      </c>
      <c r="B365" s="41">
        <v>1.9835792110085293</v>
      </c>
      <c r="C365" s="1">
        <v>1.736243</v>
      </c>
      <c r="D365" s="1">
        <v>2.2669320000000002</v>
      </c>
    </row>
    <row r="366" spans="1:4" x14ac:dyDescent="0.25">
      <c r="A366" s="40">
        <v>81.400000000000006</v>
      </c>
      <c r="B366" s="41">
        <v>1.9835792110085293</v>
      </c>
      <c r="C366" s="1">
        <v>1.7362599999999999</v>
      </c>
      <c r="D366" s="1">
        <v>2.2669069999999998</v>
      </c>
    </row>
    <row r="367" spans="1:4" x14ac:dyDescent="0.25">
      <c r="A367" s="40">
        <v>81.5</v>
      </c>
      <c r="B367" s="41">
        <v>1.9835792110085293</v>
      </c>
      <c r="C367" s="1">
        <v>1.7362759999999999</v>
      </c>
      <c r="D367" s="1">
        <v>2.266883</v>
      </c>
    </row>
    <row r="368" spans="1:4" x14ac:dyDescent="0.25">
      <c r="A368" s="40">
        <v>81.599999999999994</v>
      </c>
      <c r="B368" s="41">
        <v>1.9835792110085293</v>
      </c>
      <c r="C368" s="1">
        <v>1.7362919999999999</v>
      </c>
      <c r="D368" s="1">
        <v>2.2668590000000002</v>
      </c>
    </row>
    <row r="369" spans="1:4" x14ac:dyDescent="0.25">
      <c r="A369" s="40">
        <v>81.7</v>
      </c>
      <c r="B369" s="41">
        <v>1.9835792110085293</v>
      </c>
      <c r="C369" s="1">
        <v>1.7363090000000001</v>
      </c>
      <c r="D369" s="1">
        <v>2.2668349999999999</v>
      </c>
    </row>
    <row r="370" spans="1:4" x14ac:dyDescent="0.25">
      <c r="A370" s="40">
        <v>81.8</v>
      </c>
      <c r="B370" s="41">
        <v>1.9835792110085293</v>
      </c>
      <c r="C370" s="1">
        <v>1.7363249999999999</v>
      </c>
      <c r="D370" s="1">
        <v>2.26681</v>
      </c>
    </row>
    <row r="371" spans="1:4" x14ac:dyDescent="0.25">
      <c r="A371" s="40">
        <v>81.900000000000006</v>
      </c>
      <c r="B371" s="41">
        <v>1.9835792110085293</v>
      </c>
      <c r="C371" s="1">
        <v>1.7363409999999999</v>
      </c>
      <c r="D371" s="1">
        <v>2.2667869999999999</v>
      </c>
    </row>
    <row r="372" spans="1:4" x14ac:dyDescent="0.25">
      <c r="A372" s="40">
        <v>82</v>
      </c>
      <c r="B372" s="41">
        <v>1.9835792110085293</v>
      </c>
      <c r="C372" s="1">
        <v>1.7363569999999999</v>
      </c>
      <c r="D372" s="1">
        <v>2.2667630000000001</v>
      </c>
    </row>
    <row r="373" spans="1:4" x14ac:dyDescent="0.25">
      <c r="A373" s="40">
        <v>82.1</v>
      </c>
      <c r="B373" s="41">
        <v>1.9835792110085293</v>
      </c>
      <c r="C373" s="1">
        <v>1.7363729999999999</v>
      </c>
      <c r="D373" s="1">
        <v>2.2667389999999998</v>
      </c>
    </row>
    <row r="374" spans="1:4" x14ac:dyDescent="0.25">
      <c r="A374" s="40">
        <v>82.2</v>
      </c>
      <c r="B374" s="41">
        <v>1.9835792110085293</v>
      </c>
      <c r="C374" s="1">
        <v>1.736389</v>
      </c>
      <c r="D374" s="1">
        <v>2.266715</v>
      </c>
    </row>
    <row r="375" spans="1:4" x14ac:dyDescent="0.25">
      <c r="A375" s="40">
        <v>82.3</v>
      </c>
      <c r="B375" s="41">
        <v>1.9835792110085293</v>
      </c>
      <c r="C375" s="1">
        <v>1.736405</v>
      </c>
      <c r="D375" s="1">
        <v>2.2666919999999999</v>
      </c>
    </row>
    <row r="376" spans="1:4" x14ac:dyDescent="0.25">
      <c r="A376" s="40">
        <v>82.4</v>
      </c>
      <c r="B376" s="41">
        <v>1.9835792110085293</v>
      </c>
      <c r="C376" s="1">
        <v>1.736421</v>
      </c>
      <c r="D376" s="1">
        <v>2.2666680000000001</v>
      </c>
    </row>
    <row r="377" spans="1:4" x14ac:dyDescent="0.25">
      <c r="A377" s="40">
        <v>82.5</v>
      </c>
      <c r="B377" s="41">
        <v>1.9835792110085293</v>
      </c>
      <c r="C377" s="1">
        <v>1.736437</v>
      </c>
      <c r="D377" s="1">
        <v>2.266645</v>
      </c>
    </row>
    <row r="378" spans="1:4" x14ac:dyDescent="0.25">
      <c r="A378" s="40">
        <v>82.6</v>
      </c>
      <c r="B378" s="41">
        <v>1.9835792110085293</v>
      </c>
      <c r="C378" s="1">
        <v>1.7364520000000001</v>
      </c>
      <c r="D378" s="1">
        <v>2.2666210000000002</v>
      </c>
    </row>
    <row r="379" spans="1:4" x14ac:dyDescent="0.25">
      <c r="A379" s="40">
        <v>82.7</v>
      </c>
      <c r="B379" s="41">
        <v>1.9835792110085293</v>
      </c>
      <c r="C379" s="1">
        <v>1.7364679999999999</v>
      </c>
      <c r="D379" s="1">
        <v>2.2665980000000001</v>
      </c>
    </row>
    <row r="380" spans="1:4" x14ac:dyDescent="0.25">
      <c r="A380" s="40">
        <v>82.8</v>
      </c>
      <c r="B380" s="41">
        <v>1.9835792110085293</v>
      </c>
      <c r="C380" s="1">
        <v>1.7364839999999999</v>
      </c>
      <c r="D380" s="1">
        <v>2.266575</v>
      </c>
    </row>
    <row r="381" spans="1:4" x14ac:dyDescent="0.25">
      <c r="A381" s="40">
        <v>82.9</v>
      </c>
      <c r="B381" s="41">
        <v>1.9835792110085293</v>
      </c>
      <c r="C381" s="1">
        <v>1.736499</v>
      </c>
      <c r="D381" s="1">
        <v>2.2665519999999999</v>
      </c>
    </row>
    <row r="382" spans="1:4" x14ac:dyDescent="0.25">
      <c r="A382" s="40">
        <v>83</v>
      </c>
      <c r="B382" s="41">
        <v>1.9835792110085293</v>
      </c>
      <c r="C382" s="1">
        <v>1.736515</v>
      </c>
      <c r="D382" s="1">
        <v>2.2665289999999998</v>
      </c>
    </row>
    <row r="383" spans="1:4" x14ac:dyDescent="0.25">
      <c r="A383" s="40">
        <v>83.1</v>
      </c>
      <c r="B383" s="41">
        <v>1.9835792110085293</v>
      </c>
      <c r="C383" s="1">
        <v>1.7365299999999999</v>
      </c>
      <c r="D383" s="1">
        <v>2.2665060000000001</v>
      </c>
    </row>
    <row r="384" spans="1:4" x14ac:dyDescent="0.25">
      <c r="A384" s="40">
        <v>83.2</v>
      </c>
      <c r="B384" s="41">
        <v>1.9835792110085293</v>
      </c>
      <c r="C384" s="1">
        <v>1.7365459999999999</v>
      </c>
      <c r="D384" s="1">
        <v>2.266483</v>
      </c>
    </row>
    <row r="385" spans="1:4" x14ac:dyDescent="0.25">
      <c r="A385" s="40">
        <v>83.3</v>
      </c>
      <c r="B385" s="41">
        <v>1.9835792110085293</v>
      </c>
      <c r="C385" s="1">
        <v>1.736561</v>
      </c>
      <c r="D385" s="1">
        <v>2.2664599999999999</v>
      </c>
    </row>
    <row r="386" spans="1:4" x14ac:dyDescent="0.25">
      <c r="A386" s="40">
        <v>83.4</v>
      </c>
      <c r="B386" s="41">
        <v>1.9835792110085293</v>
      </c>
      <c r="C386" s="1">
        <v>1.7365759999999999</v>
      </c>
      <c r="D386" s="1">
        <v>2.266438</v>
      </c>
    </row>
    <row r="387" spans="1:4" x14ac:dyDescent="0.25">
      <c r="A387" s="40">
        <v>83.5</v>
      </c>
      <c r="B387" s="41">
        <v>1.9835792110085293</v>
      </c>
      <c r="C387" s="1">
        <v>1.736591</v>
      </c>
      <c r="D387" s="1">
        <v>2.2664149999999998</v>
      </c>
    </row>
    <row r="388" spans="1:4" x14ac:dyDescent="0.25">
      <c r="A388" s="40">
        <v>83.6</v>
      </c>
      <c r="B388" s="41">
        <v>1.9835792110085293</v>
      </c>
      <c r="C388" s="1">
        <v>1.736607</v>
      </c>
      <c r="D388" s="1">
        <v>2.2663929999999999</v>
      </c>
    </row>
    <row r="389" spans="1:4" x14ac:dyDescent="0.25">
      <c r="A389" s="40">
        <v>83.7</v>
      </c>
      <c r="B389" s="41">
        <v>1.9835792110085293</v>
      </c>
      <c r="C389" s="1">
        <v>1.7366220000000001</v>
      </c>
      <c r="D389" s="1">
        <v>2.2663700000000002</v>
      </c>
    </row>
    <row r="390" spans="1:4" x14ac:dyDescent="0.25">
      <c r="A390" s="40">
        <v>83.8</v>
      </c>
      <c r="B390" s="41">
        <v>1.9835792110085293</v>
      </c>
      <c r="C390" s="1">
        <v>1.736637</v>
      </c>
      <c r="D390" s="1">
        <v>2.2663479999999998</v>
      </c>
    </row>
    <row r="391" spans="1:4" x14ac:dyDescent="0.25">
      <c r="A391" s="40">
        <v>83.9</v>
      </c>
      <c r="B391" s="41">
        <v>1.9835792110085293</v>
      </c>
      <c r="C391" s="1">
        <v>1.7366520000000001</v>
      </c>
      <c r="D391" s="1">
        <v>2.2663259999999998</v>
      </c>
    </row>
    <row r="392" spans="1:4" x14ac:dyDescent="0.25">
      <c r="A392" s="40">
        <v>84</v>
      </c>
      <c r="B392" s="41">
        <v>1.9835792110085293</v>
      </c>
      <c r="C392" s="1">
        <v>1.736667</v>
      </c>
      <c r="D392" s="1">
        <v>2.2663039999999999</v>
      </c>
    </row>
    <row r="393" spans="1:4" x14ac:dyDescent="0.25">
      <c r="A393" s="40">
        <v>84.1</v>
      </c>
      <c r="B393" s="41">
        <v>1.9835792110085293</v>
      </c>
      <c r="C393" s="1">
        <v>1.7366809999999999</v>
      </c>
      <c r="D393" s="1">
        <v>2.2662819999999999</v>
      </c>
    </row>
    <row r="394" spans="1:4" x14ac:dyDescent="0.25">
      <c r="A394" s="40">
        <v>84.2</v>
      </c>
      <c r="B394" s="41">
        <v>1.9835792110085293</v>
      </c>
      <c r="C394" s="1">
        <v>1.736696</v>
      </c>
      <c r="D394" s="1">
        <v>2.2662599999999999</v>
      </c>
    </row>
    <row r="395" spans="1:4" x14ac:dyDescent="0.25">
      <c r="A395" s="40">
        <v>84.3</v>
      </c>
      <c r="B395" s="41">
        <v>1.9835792110085293</v>
      </c>
      <c r="C395" s="1">
        <v>1.7367109999999999</v>
      </c>
      <c r="D395" s="1">
        <v>2.266238</v>
      </c>
    </row>
    <row r="396" spans="1:4" x14ac:dyDescent="0.25">
      <c r="A396" s="40">
        <v>84.4</v>
      </c>
      <c r="B396" s="41">
        <v>1.9835792110085293</v>
      </c>
      <c r="C396" s="1">
        <v>1.736726</v>
      </c>
      <c r="D396" s="1">
        <v>2.266216</v>
      </c>
    </row>
    <row r="397" spans="1:4" x14ac:dyDescent="0.25">
      <c r="A397" s="40">
        <v>84.5</v>
      </c>
      <c r="B397" s="41">
        <v>1.9835792110085293</v>
      </c>
      <c r="C397" s="1">
        <v>1.73674</v>
      </c>
      <c r="D397" s="1">
        <v>2.266194</v>
      </c>
    </row>
    <row r="398" spans="1:4" x14ac:dyDescent="0.25">
      <c r="A398" s="40">
        <v>84.6</v>
      </c>
      <c r="B398" s="41">
        <v>1.9835792110085293</v>
      </c>
      <c r="C398" s="1">
        <v>1.736755</v>
      </c>
      <c r="D398" s="1">
        <v>2.2661720000000001</v>
      </c>
    </row>
    <row r="399" spans="1:4" x14ac:dyDescent="0.25">
      <c r="A399" s="40">
        <v>84.7</v>
      </c>
      <c r="B399" s="41">
        <v>1.9835792110085293</v>
      </c>
      <c r="C399" s="1">
        <v>1.7367699999999999</v>
      </c>
      <c r="D399" s="1">
        <v>2.2661509999999998</v>
      </c>
    </row>
    <row r="400" spans="1:4" x14ac:dyDescent="0.25">
      <c r="A400" s="40">
        <v>84.8</v>
      </c>
      <c r="B400" s="41">
        <v>1.9835792110085293</v>
      </c>
      <c r="C400" s="1">
        <v>1.7367840000000001</v>
      </c>
      <c r="D400" s="1">
        <v>2.2661289999999998</v>
      </c>
    </row>
    <row r="401" spans="1:4" x14ac:dyDescent="0.25">
      <c r="A401" s="40">
        <v>84.9</v>
      </c>
      <c r="B401" s="41">
        <v>1.9835792110085293</v>
      </c>
      <c r="C401" s="1">
        <v>1.736799</v>
      </c>
      <c r="D401" s="1">
        <v>2.266108</v>
      </c>
    </row>
    <row r="402" spans="1:4" x14ac:dyDescent="0.25">
      <c r="A402" s="40">
        <v>85</v>
      </c>
      <c r="B402" s="41">
        <v>1.9835792110085293</v>
      </c>
      <c r="C402" s="1">
        <v>1.7368129999999999</v>
      </c>
      <c r="D402" s="1">
        <v>2.2660870000000002</v>
      </c>
    </row>
  </sheetData>
  <sheetProtection algorithmName="SHA-512" hashValue="kXQhMnuA7IB8Qo49zEG4u3s8YWoHzqh2WeFkHjpwyQmwwT234lqoZqq28Ij5cIXJ/lbsvHS+ayy0SOfyZiKayw==" saltValue="tMKXW8vHaP9DlVi1bgKYmQ==" spinCount="100000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C7EBA-50B3-45B8-AD13-F5C54F121224}">
  <dimension ref="A1:B18"/>
  <sheetViews>
    <sheetView workbookViewId="0">
      <selection sqref="A1:XFD1048576"/>
    </sheetView>
  </sheetViews>
  <sheetFormatPr defaultColWidth="8.7109375" defaultRowHeight="15" x14ac:dyDescent="0.25"/>
  <cols>
    <col min="1" max="1" width="8.7109375" style="1"/>
    <col min="2" max="2" width="18" style="1" customWidth="1"/>
    <col min="3" max="16384" width="8.7109375" style="1"/>
  </cols>
  <sheetData>
    <row r="1" spans="1:2" x14ac:dyDescent="0.25">
      <c r="A1" s="42" t="s">
        <v>21</v>
      </c>
      <c r="B1" s="1">
        <v>-0.89510000000000001</v>
      </c>
    </row>
    <row r="2" spans="1:2" x14ac:dyDescent="0.25">
      <c r="A2" s="42" t="s">
        <v>22</v>
      </c>
      <c r="B2" s="1">
        <v>2.9399999999999999E-2</v>
      </c>
    </row>
    <row r="3" spans="1:2" x14ac:dyDescent="0.25">
      <c r="A3" s="43" t="s">
        <v>23</v>
      </c>
      <c r="B3" s="1">
        <v>-1.8120000000000001E-4</v>
      </c>
    </row>
    <row r="4" spans="1:2" x14ac:dyDescent="0.25">
      <c r="A4" s="43" t="s">
        <v>24</v>
      </c>
      <c r="B4" s="1">
        <f>B2/(-2*B3)</f>
        <v>81.125827814569533</v>
      </c>
    </row>
    <row r="5" spans="1:2" x14ac:dyDescent="0.25">
      <c r="A5" s="42" t="s">
        <v>40</v>
      </c>
      <c r="B5" s="1">
        <v>7.9000000000000001E-2</v>
      </c>
    </row>
    <row r="6" spans="1:2" x14ac:dyDescent="0.25">
      <c r="A6" s="42" t="s">
        <v>8</v>
      </c>
    </row>
    <row r="7" spans="1:2" x14ac:dyDescent="0.25">
      <c r="A7" s="42" t="s">
        <v>9</v>
      </c>
    </row>
    <row r="8" spans="1:2" x14ac:dyDescent="0.25">
      <c r="A8" s="42" t="s">
        <v>10</v>
      </c>
    </row>
    <row r="9" spans="1:2" x14ac:dyDescent="0.25">
      <c r="A9" s="42" t="s">
        <v>11</v>
      </c>
    </row>
    <row r="10" spans="1:2" x14ac:dyDescent="0.25">
      <c r="A10" s="42" t="s">
        <v>12</v>
      </c>
    </row>
    <row r="11" spans="1:2" x14ac:dyDescent="0.25">
      <c r="A11" s="42" t="s">
        <v>13</v>
      </c>
    </row>
    <row r="12" spans="1:2" x14ac:dyDescent="0.25">
      <c r="A12" s="42" t="s">
        <v>14</v>
      </c>
    </row>
    <row r="13" spans="1:2" x14ac:dyDescent="0.25">
      <c r="A13" s="42" t="s">
        <v>15</v>
      </c>
    </row>
    <row r="14" spans="1:2" x14ac:dyDescent="0.25">
      <c r="A14" s="42" t="s">
        <v>16</v>
      </c>
    </row>
    <row r="15" spans="1:2" x14ac:dyDescent="0.25">
      <c r="A15" s="42" t="s">
        <v>17</v>
      </c>
    </row>
    <row r="16" spans="1:2" x14ac:dyDescent="0.25">
      <c r="A16" s="42" t="s">
        <v>18</v>
      </c>
    </row>
    <row r="17" spans="1:1" x14ac:dyDescent="0.25">
      <c r="A17" s="42" t="s">
        <v>19</v>
      </c>
    </row>
    <row r="18" spans="1:1" x14ac:dyDescent="0.25">
      <c r="A18" s="42" t="s">
        <v>20</v>
      </c>
    </row>
  </sheetData>
  <sheetProtection algorithmName="SHA-512" hashValue="nTUIzcA3QpGslJnKNDW941ME+E+qnf4XjasufzP4qC9ylPmxv6+s62H0bNEzJ+H46RISAWH4MmPFKAsLai26fw==" saltValue="olfWBt1mktv9ojF40K70uw==" spinCount="100000" sheet="1" objects="1" scenarios="1" selectLockedCells="1" selectUn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NT QA</vt:lpstr>
      <vt:lpstr>Version</vt:lpstr>
      <vt:lpstr>Percentiles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Nadia Permalloo</cp:lastModifiedBy>
  <dcterms:created xsi:type="dcterms:W3CDTF">2021-11-16T14:08:34Z</dcterms:created>
  <dcterms:modified xsi:type="dcterms:W3CDTF">2022-04-22T07:40:04Z</dcterms:modified>
</cp:coreProperties>
</file>