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ducationgovuk.sharepoint.com/sites/ifdanalysis/Shared Documents/NFF_Schools_Block/NFF_2020-21/Publication Tables/"/>
    </mc:Choice>
  </mc:AlternateContent>
  <xr:revisionPtr revIDLastSave="29" documentId="8_{7DE65221-5098-4574-AC60-67AB64F4F44E}" xr6:coauthVersionLast="45" xr6:coauthVersionMax="45" xr10:uidLastSave="{C4D41BC0-A20B-4C04-9AB8-DD3D54A016B7}"/>
  <bookViews>
    <workbookView xWindow="-120" yWindow="-120" windowWidth="29040" windowHeight="15840" xr2:uid="{00000000-000D-0000-FFFF-FFFF00000000}"/>
  </bookViews>
  <sheets>
    <sheet name="Information" sheetId="10" r:id="rId1"/>
    <sheet name="Summary" sheetId="11" r:id="rId2"/>
    <sheet name="Funding rates for 2020-21" sheetId="8" r:id="rId3"/>
    <sheet name="CentralSchoolServicesBlock" sheetId="5" r:id="rId4"/>
  </sheets>
  <definedNames>
    <definedName name="_xlnm._FilterDatabase" localSheetId="2" hidden="1">'Funding rates for 2020-21'!$A$9:$G$158</definedName>
    <definedName name="solver_adj" localSheetId="3" hidden="1">CentralSchoolServicesBlock!$S$14</definedName>
    <definedName name="solver_cvg" localSheetId="3" hidden="1">0.0001</definedName>
    <definedName name="solver_drv" localSheetId="3" hidden="1">1</definedName>
    <definedName name="solver_eng" localSheetId="3" hidden="1">3</definedName>
    <definedName name="solver_est" localSheetId="3" hidden="1">1</definedName>
    <definedName name="solver_itr" localSheetId="3" hidden="1">2147483647</definedName>
    <definedName name="solver_lhs1" localSheetId="3" hidden="1">CentralSchoolServicesBlock!#REF!</definedName>
    <definedName name="solver_lhs2" localSheetId="3" hidden="1">CentralSchoolServicesBlock!$S$14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CentralSchoolServicesBlock!#REF!</definedName>
    <definedName name="solver_pre" localSheetId="3" hidden="1">0.000001</definedName>
    <definedName name="solver_rbv" localSheetId="3" hidden="1">1</definedName>
    <definedName name="solver_rel1" localSheetId="3" hidden="1">1</definedName>
    <definedName name="solver_rel2" localSheetId="3" hidden="1">3</definedName>
    <definedName name="solver_rhs1" localSheetId="3" hidden="1">0</definedName>
    <definedName name="solver_rhs2" localSheetId="3" hidden="1">0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3</definedName>
    <definedName name="solver_val" localSheetId="3" hidden="1">0</definedName>
    <definedName name="solver_ver" localSheetId="3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92" i="5" l="1"/>
  <c r="Y92" i="5"/>
  <c r="P92" i="5"/>
  <c r="Q92" i="5" s="1"/>
  <c r="R92" i="5" s="1"/>
  <c r="O92" i="5"/>
  <c r="H92" i="5"/>
  <c r="F92" i="5"/>
  <c r="I92" i="5" s="1"/>
  <c r="Z92" i="5" l="1"/>
  <c r="AA92" i="5" s="1"/>
  <c r="T92" i="5"/>
  <c r="S92" i="5"/>
  <c r="U92" i="5" s="1"/>
  <c r="M92" i="5"/>
  <c r="N92" i="5" s="1"/>
  <c r="W92" i="5" l="1"/>
  <c r="AB92" i="5" s="1"/>
  <c r="V92" i="5"/>
  <c r="AA21" i="5"/>
  <c r="I21" i="5"/>
  <c r="C21" i="11"/>
  <c r="C22" i="11"/>
  <c r="C20" i="11"/>
  <c r="C17" i="11"/>
  <c r="C16" i="1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0" i="8"/>
  <c r="Z21" i="5"/>
  <c r="M21" i="5"/>
  <c r="N21" i="5"/>
  <c r="K21" i="5"/>
  <c r="J21" i="5"/>
  <c r="H21" i="5"/>
  <c r="F21" i="5"/>
  <c r="D21" i="5"/>
  <c r="D80" i="8" l="1"/>
  <c r="W21" i="5" l="1"/>
  <c r="G80" i="8" l="1"/>
  <c r="AB21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Sheet1 (2)" description="Connection to the 'Sheet1 (2)' query in the workbook." type="5" refreshedVersion="6" background="1" saveData="1">
    <dbPr connection="Provider=Microsoft.Mashup.OleDb.1;Data Source=$Workbook$;Location=&quot;Sheet1 (2)&quot;;Extended Properties=&quot;&quot;" command="SELECT * FROM [Sheet1 (2)]"/>
  </connection>
</connections>
</file>

<file path=xl/sharedStrings.xml><?xml version="1.0" encoding="utf-8"?>
<sst xmlns="http://schemas.openxmlformats.org/spreadsheetml/2006/main" count="748" uniqueCount="307">
  <si>
    <t>National funding formula (NFF): central school services block funding</t>
  </si>
  <si>
    <t>Central school services block: local authority (LA) summary</t>
  </si>
  <si>
    <t xml:space="preserve"> - On this page you can see the estimated impact on an LA's funding. To view an LA's data, please select the relevant LA from the blue box below. 
</t>
  </si>
  <si>
    <t xml:space="preserve"> - Below, you will see the LA's 2019-20 CSSB funding baseline and the change in funding under the NFF.</t>
  </si>
  <si>
    <t xml:space="preserve"> - At the top of the page are the baseline and 2020-21 allocation for historic commitments.</t>
  </si>
  <si>
    <t xml:space="preserve"> - LAs' historic commitments funding will be reduced by 20% with a protection so that no LA sees a reduction greater than 0.5% 
of their 2019-20 schools block.</t>
  </si>
  <si>
    <t xml:space="preserve"> - At the bottom of the page, you will see the provisional change to the LA's funding for ongoing responsibilities in 2020-21 as a result of the national funding formula. </t>
  </si>
  <si>
    <t xml:space="preserve"> - Funding for ongoing responsibilities will be allocated on a per-pupil basis. No LA's per-pupil funding for 2020-21 will fall more than 2.5% compared to its 2019-20 per-pupil funding. </t>
  </si>
  <si>
    <t>Cell colour guide</t>
  </si>
  <si>
    <t>Please select your local authority from the drop down menu</t>
  </si>
  <si>
    <t>Derbyshire</t>
  </si>
  <si>
    <t>User Input</t>
  </si>
  <si>
    <t>Calculation</t>
  </si>
  <si>
    <t>Explanation</t>
  </si>
  <si>
    <t>2019-20 baseline for historic commitments</t>
  </si>
  <si>
    <t>This shows the 2019-20 LA allocation for historic commitments.</t>
  </si>
  <si>
    <t>NFF funding for historic commitments</t>
  </si>
  <si>
    <t>This shows what the LA will receive for historic commitments in 2020-21.</t>
  </si>
  <si>
    <t>Table 1: 2020-21 funding for historic commitments</t>
  </si>
  <si>
    <t>2019-20 baseline for ongoing responsibilities</t>
  </si>
  <si>
    <t>This shows the LA's allocation for ongoing responsibilities in the 2019-20 DSG allocations.</t>
  </si>
  <si>
    <t>2020-21 total funding for ongoing responsibilities</t>
  </si>
  <si>
    <t xml:space="preserve">This shows what the LA would provisionally receive for ongoing responsibilities in 2020-21.
</t>
  </si>
  <si>
    <t>Percentage change in per pupil funding in 2020-21</t>
  </si>
  <si>
    <t>This shows the percentage change in what the LA would provisionally receive per pupil in 2020-21 compared with the 2019-20 baseline for ongoing responsibilities.</t>
  </si>
  <si>
    <t>Table 2: Provisional 2020-21 funding for ongoing responsibilities, under the NFF</t>
  </si>
  <si>
    <t>National funding formula: Local authority (LA) funding rates for 2020-21</t>
  </si>
  <si>
    <t>Provisional NFF funding in 2020-21</t>
  </si>
  <si>
    <t>Region</t>
  </si>
  <si>
    <t>LA number</t>
  </si>
  <si>
    <t>LA name</t>
  </si>
  <si>
    <t>Per-pupil rate for ongoing responsibilities</t>
  </si>
  <si>
    <t>2019-20 DSG schools' block pupil count</t>
  </si>
  <si>
    <t>Total funding for historic commitments</t>
  </si>
  <si>
    <t>Total central school services block funding</t>
  </si>
  <si>
    <t>East Midlands</t>
  </si>
  <si>
    <t>Derby</t>
  </si>
  <si>
    <t>Leicestershire</t>
  </si>
  <si>
    <t>Leicester</t>
  </si>
  <si>
    <t>Rutland</t>
  </si>
  <si>
    <t>Nottinghamshire</t>
  </si>
  <si>
    <t>Nottingham</t>
  </si>
  <si>
    <t>Lincolnshire</t>
  </si>
  <si>
    <t>Northamptonshire</t>
  </si>
  <si>
    <t>East of England</t>
  </si>
  <si>
    <t>Luton</t>
  </si>
  <si>
    <t>Bedford Borough</t>
  </si>
  <si>
    <t>Central Bedfordshire</t>
  </si>
  <si>
    <t>Cambridgeshire</t>
  </si>
  <si>
    <t>Peterborough</t>
  </si>
  <si>
    <t>Essex</t>
  </si>
  <si>
    <t>Southend-on-Sea</t>
  </si>
  <si>
    <t>Thurrock</t>
  </si>
  <si>
    <t>Hertfordshire</t>
  </si>
  <si>
    <t>Norfolk</t>
  </si>
  <si>
    <t>Suffolk</t>
  </si>
  <si>
    <t>Inner London</t>
  </si>
  <si>
    <t>Camden</t>
  </si>
  <si>
    <t>Hackney</t>
  </si>
  <si>
    <t>Hammersmith and Fulham</t>
  </si>
  <si>
    <t>Islington</t>
  </si>
  <si>
    <t>Kensington and Chelsea</t>
  </si>
  <si>
    <t>Lambeth</t>
  </si>
  <si>
    <t>Lewisham</t>
  </si>
  <si>
    <t>Southwark</t>
  </si>
  <si>
    <t>Tower Hamlets</t>
  </si>
  <si>
    <t>Wandsworth</t>
  </si>
  <si>
    <t>Westminster</t>
  </si>
  <si>
    <t>Haringey</t>
  </si>
  <si>
    <t>Newham</t>
  </si>
  <si>
    <t>North East</t>
  </si>
  <si>
    <t>Gateshead</t>
  </si>
  <si>
    <t>Newcastle upon Tyne</t>
  </si>
  <si>
    <t>North Tyneside</t>
  </si>
  <si>
    <t>South Tyneside</t>
  </si>
  <si>
    <t>Sunderland</t>
  </si>
  <si>
    <t>Hartlepool</t>
  </si>
  <si>
    <t>Middlesbrough</t>
  </si>
  <si>
    <t>Redcar and Cleveland</t>
  </si>
  <si>
    <t>Stockton-on-Tees</t>
  </si>
  <si>
    <t>Durham</t>
  </si>
  <si>
    <t>Darlington</t>
  </si>
  <si>
    <t>Northumberland</t>
  </si>
  <si>
    <t>North West</t>
  </si>
  <si>
    <t>Knowsley</t>
  </si>
  <si>
    <t>Liverpool</t>
  </si>
  <si>
    <t>St Helens</t>
  </si>
  <si>
    <t>Sefton</t>
  </si>
  <si>
    <t>Wirral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</si>
  <si>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</si>
  <si>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</si>
  <si>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</si>
  <si>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</si>
  <si>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</si>
  <si>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</si>
  <si>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</si>
  <si>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</si>
  <si>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</si>
  <si>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</si>
  <si>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Halton</t>
  </si>
  <si>
    <t>Warrington</t>
  </si>
  <si>
    <t>Lancashire</t>
  </si>
  <si>
    <t>Blackburn with Darwen</t>
  </si>
  <si>
    <t>Blackpool</t>
  </si>
  <si>
    <t>Cheshire East</t>
  </si>
  <si>
    <t>Cheshire West And Chester</t>
  </si>
  <si>
    <t>Cumbria</t>
  </si>
  <si>
    <t>Outer London</t>
  </si>
  <si>
    <t>Greenwich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</si>
  <si>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</si>
  <si>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</si>
  <si>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</si>
  <si>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</si>
  <si>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</si>
  <si>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</si>
  <si>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</si>
  <si>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</si>
  <si>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</si>
  <si>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</si>
  <si>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</si>
  <si>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</si>
  <si>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</si>
  <si>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</si>
  <si>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</si>
  <si>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</si>
  <si>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</si>
  <si>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</si>
  <si>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</si>
  <si>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Buckinghamshire</t>
  </si>
  <si>
    <t>Milton Keynes</t>
  </si>
  <si>
    <t>East Sussex</t>
  </si>
  <si>
    <t>Brighton and Hove</t>
  </si>
  <si>
    <t>Hampshire</t>
  </si>
  <si>
    <t>Portsmouth</t>
  </si>
  <si>
    <t>Southampton</t>
  </si>
  <si>
    <t>Bracknell Forest</t>
  </si>
  <si>
    <t>Windsor and Maidenhead</t>
  </si>
  <si>
    <t>West Berkshire</t>
  </si>
  <si>
    <t>Reading</t>
  </si>
  <si>
    <t>Slough</t>
  </si>
  <si>
    <t>Wokingham</t>
  </si>
  <si>
    <t>Kent</t>
  </si>
  <si>
    <t>Medway</t>
  </si>
  <si>
    <t>Isle of Wight</t>
  </si>
  <si>
    <t>Oxfordshire</t>
  </si>
  <si>
    <t>Surrey</t>
  </si>
  <si>
    <t>West Sussex</t>
  </si>
  <si>
    <t>South West</t>
  </si>
  <si>
    <t>Bath and North East Somerset</t>
  </si>
  <si>
    <t>Bristol, City of</t>
  </si>
  <si>
    <t>North Somerset</t>
  </si>
  <si>
    <t>South Gloucestershire</t>
  </si>
  <si>
    <t>Dorset</t>
  </si>
  <si>
    <t>Bournemouth, Christchurch &amp; Poole</t>
  </si>
  <si>
    <t>Wiltshire</t>
  </si>
  <si>
    <t>Swindon</t>
  </si>
  <si>
    <t>Devon</t>
  </si>
  <si>
    <t>Plymouth</t>
  </si>
  <si>
    <t>Torbay</t>
  </si>
  <si>
    <t>Cornwall</t>
  </si>
  <si>
    <t>Gloucestershire</t>
  </si>
  <si>
    <t>Somerset</t>
  </si>
  <si>
    <t>West Midlands</t>
  </si>
  <si>
    <t>Birmingham</t>
  </si>
  <si>
    <t>Coventry</t>
  </si>
  <si>
    <t>Dudley</t>
  </si>
  <si>
    <t>Sandwell</t>
  </si>
  <si>
    <t>Solihull</t>
  </si>
  <si>
    <t>Walsall</t>
  </si>
  <si>
    <t>Wolverhampton</t>
  </si>
  <si>
    <t>Staffordshire</t>
  </si>
  <si>
    <t>Stoke-on-Trent</t>
  </si>
  <si>
    <t>Herefordshire</t>
  </si>
  <si>
    <t>Worcestershire</t>
  </si>
  <si>
    <t>Shropshire</t>
  </si>
  <si>
    <t>Telford and Wrekin</t>
  </si>
  <si>
    <t>Warwickshire</t>
  </si>
  <si>
    <t>Yorkshire and the Humber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</si>
  <si>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</si>
  <si>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</si>
  <si>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</si>
  <si>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</si>
  <si>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</si>
  <si>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</si>
  <si>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</si>
  <si>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</si>
  <si>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</si>
  <si>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Kingston upon Hull, City of</t>
  </si>
  <si>
    <t>East Riding of Yorkshire</t>
  </si>
  <si>
    <t>North East Lincolnshire</t>
  </si>
  <si>
    <t>North Lincolnshire</t>
  </si>
  <si>
    <t>North Yorkshire</t>
  </si>
  <si>
    <t>York</t>
  </si>
  <si>
    <t>Central school services block national funding formula - impact on local authorities (LAs)</t>
  </si>
  <si>
    <t>KEY:</t>
  </si>
  <si>
    <t>Calculation cells</t>
  </si>
  <si>
    <t>This workbook provides a detailed explanation of the calculations involved in working out an LA's allocation through the CSSB.</t>
  </si>
  <si>
    <t>The baseline data used is from the 2019-20 DSG allocations.</t>
  </si>
  <si>
    <t>NFF budget for basic per pupil funding                                       [1]</t>
  </si>
  <si>
    <t>NFF budget for deprivation funding                                                  [2]</t>
  </si>
  <si>
    <t xml:space="preserve">= 90% x (sum of [j]) </t>
  </si>
  <si>
    <t xml:space="preserve">= 10% x (sum of [j]) </t>
  </si>
  <si>
    <t>NFF basic per-pupil funding for ongoing responsibilities - pre ACA                                      [3]</t>
  </si>
  <si>
    <t>NFF per Ever6 pupil funding for deprivation - pre ACA                            [4]</t>
  </si>
  <si>
    <t>Maximum loss allowed for 2020-21</t>
  </si>
  <si>
    <t>Maximum gain allowed for 2020-21</t>
  </si>
  <si>
    <t xml:space="preserve"> = [1] / sum of [e]</t>
  </si>
  <si>
    <t>= [2] / sum of [f]</t>
  </si>
  <si>
    <t>[5]</t>
  </si>
  <si>
    <t>[6]</t>
  </si>
  <si>
    <t>Calculating the NFF funding for ongoing functions in each LA in 2020-21</t>
  </si>
  <si>
    <t>Calculating the NFF funding for historic commitments in each LA in 2020-21</t>
  </si>
  <si>
    <t>Provisional 2020-21 total CSSB allocation</t>
  </si>
  <si>
    <t>Region
(alphabetical order)</t>
  </si>
  <si>
    <t>LA name 
(alphabetical order within region)</t>
  </si>
  <si>
    <t>2019-20 DSG schools block pupils</t>
  </si>
  <si>
    <t>2019-20 DSG Schools Block FSM Ever6 Proportion</t>
  </si>
  <si>
    <t>2019-20 FSM Ever6 pupils</t>
  </si>
  <si>
    <t>Area Cost Adjustment (ACA)</t>
  </si>
  <si>
    <t>2019-20 ACA-weighted DSG schools block pupils</t>
  </si>
  <si>
    <t>2019-20 ACA-weighted FSM Ever6 pupils</t>
  </si>
  <si>
    <t>2019-20 baseline allocation for school's block</t>
  </si>
  <si>
    <t xml:space="preserve">2019-20 baseline allocation for historic commitments
</t>
  </si>
  <si>
    <t>2019-20 baseline per-pupil allocation for ongoing responsibilities</t>
  </si>
  <si>
    <t>2019-20 baseline allocation for ongoing responsibilities</t>
  </si>
  <si>
    <t>2019-20 total CSSB baseline allocation</t>
  </si>
  <si>
    <t>Basic per-pupil funding for ongoing responsibilities - post ACA, before protection or gains cap</t>
  </si>
  <si>
    <t>Ever6 per-pupil funding for deprivation - post ACA, before protection or gains cap</t>
  </si>
  <si>
    <t>Per-pupil rate for ongoing responsibilities, prior to protection or gains cap</t>
  </si>
  <si>
    <t>Change betweenl unprotected NFF per-pupil funding and per-pupil baseline for ongoing responsibilities</t>
  </si>
  <si>
    <t>Additional per-pupil funding required to ensure no losses greater than maximum loss allowed for 2020-21</t>
  </si>
  <si>
    <t>Reduction in per-pupil funding required to ensure no gains greater than maximum gains allowed for 2020-21</t>
  </si>
  <si>
    <t>Actual 2020-21 per-pupil rate for ongoing responsibilities</t>
  </si>
  <si>
    <t>Actual percentage change to per pupil funding for ongoing responsibilities in 2020-21</t>
  </si>
  <si>
    <t>Provisional 2020-21 total funding for ongoing responsibilities</t>
  </si>
  <si>
    <t>Reduction to NFF historic commitments funding  (without protection)</t>
  </si>
  <si>
    <t>Maximum possible reduction to NFF historic commiments funding</t>
  </si>
  <si>
    <t>Actual reduction to NFF historic commiments funding (after protection)</t>
  </si>
  <si>
    <t>Actual 2020-21 total funding for historic commitments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</si>
  <si>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</si>
  <si>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</si>
  <si>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</si>
  <si>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</si>
  <si>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</si>
  <si>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</si>
  <si>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</si>
  <si>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</si>
  <si>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</si>
  <si>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</si>
  <si>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[k]</t>
  </si>
  <si>
    <t>[l]</t>
  </si>
  <si>
    <t>[m]</t>
  </si>
  <si>
    <t>[n]</t>
  </si>
  <si>
    <t>[o]</t>
  </si>
  <si>
    <t>[p]</t>
  </si>
  <si>
    <t>[q]</t>
  </si>
  <si>
    <t>[r]</t>
  </si>
  <si>
    <t>[s]</t>
  </si>
  <si>
    <t>[t]</t>
  </si>
  <si>
    <t>[u]</t>
  </si>
  <si>
    <t>[v]</t>
  </si>
  <si>
    <t>[w]</t>
  </si>
  <si>
    <t>[x]</t>
  </si>
  <si>
    <t>[y]</t>
  </si>
  <si>
    <t>= [a] x [b]</t>
  </si>
  <si>
    <t>= [a] x [d]</t>
  </si>
  <si>
    <t>= [c] x [d]</t>
  </si>
  <si>
    <t>from funding rates</t>
  </si>
  <si>
    <t>= [a] x [i]</t>
  </si>
  <si>
    <t>= [h] + [ j ]</t>
  </si>
  <si>
    <t>= [3]  x [d]</t>
  </si>
  <si>
    <t>= [4] x [d]</t>
  </si>
  <si>
    <t>= ([l] * [a] + [m] * [c]) / [a]</t>
  </si>
  <si>
    <t>= [n] / [i] - 1</t>
  </si>
  <si>
    <t>= Max (0, [5]-[o])</t>
  </si>
  <si>
    <t>= Min (0, [6]-[o])</t>
  </si>
  <si>
    <t>= [n] + ([i] x [p]) + ([i] x [q])</t>
  </si>
  <si>
    <t>=[r] / [i] - 1</t>
  </si>
  <si>
    <t>= [a] x [r]</t>
  </si>
  <si>
    <t>= 20% x [h]</t>
  </si>
  <si>
    <t>= 0.5% x [g]</t>
  </si>
  <si>
    <t>= min([u], [v])</t>
  </si>
  <si>
    <t>= [h] - [w]</t>
  </si>
  <si>
    <t>= [t] + [x]</t>
  </si>
  <si>
    <t>England total</t>
  </si>
  <si>
    <t xml:space="preserve">The NFF for central school services provides funding for local authorities to carry out central functions on behalf of compulsory school age pupils in maintained schools and academies in England.
</t>
  </si>
  <si>
    <t>The central schools services block (CSSB) will continue to have two distinct elements:</t>
  </si>
  <si>
    <t>- historic commitments, which funds some local authorities for commitments they made prior to 2013-14 that are unwinding.</t>
  </si>
  <si>
    <t>NFF CSSB provisional allocations</t>
  </si>
  <si>
    <t>The contents of this workbook are:</t>
  </si>
  <si>
    <t>- Summary: baselines and illustrative allocations for the central school services block in 2020-21</t>
  </si>
  <si>
    <t>- LA funding rates for ongoing responsibilities in 2020-21.</t>
  </si>
  <si>
    <t>- ongoing responsibilities, which funds all local authorities for central functions they have to deliver for all pupils in maintained schools and academies</t>
  </si>
  <si>
    <t>- Step-by-Step guide for LAs to understand the calculation of the central school services block illustrative allocations</t>
  </si>
  <si>
    <t xml:space="preserve">These will be finalised in December as normal. </t>
  </si>
  <si>
    <t xml:space="preserve">This page sets out the calculation of the NFF funding under the central school services block for:
</t>
  </si>
  <si>
    <t>- ongoing responsibilities</t>
  </si>
  <si>
    <t>- historic commitments</t>
  </si>
  <si>
    <t>To demonstrate the LA-level impact of the CSSB formula in 2020-21, this workbook contains provisional LA-level allocations.</t>
  </si>
  <si>
    <t>These allocations are subject to changes in pupil numbers and will be updated in LA allocations for 2020-21 in the Dedicated School Grant.</t>
  </si>
  <si>
    <t>Funding for ongoing responsibilities includes a protection to ensure no LA sees losses of greater than 2.5% per pupil, compared to 2019-20.</t>
  </si>
  <si>
    <t xml:space="preserve">The gains cap will be set at 1.94%, the highest possible value within the limits of the available budget. </t>
  </si>
  <si>
    <t>Funding for historic commitments is being reduced by 20% from LAs’ 2019-20 allocations, in line with our previously announced intention to begin to reduce this funding.</t>
  </si>
  <si>
    <t>There is a protection so that no LA loses more than the equivalent of 0.5% of their 2019-20 Schools Block allocation.</t>
  </si>
  <si>
    <t xml:space="preserve">This table shows the per-pupil rate for ongoing responsibilities that LAs will receive in 2020-21.
</t>
  </si>
  <si>
    <t xml:space="preserve">This total will be added to the cash amount for factors funded on a historic basis (historic commitments) to give total LA allocation for 2020-21. </t>
  </si>
  <si>
    <t xml:space="preserve">This per-pupil rate will be multiplied by the LA's schools block pupil count when data from the October 2019 census becomes available later this year.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</si>
</sst>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0.0%"/>
    <numFmt numFmtId="165" formatCode="[$£-809]#,##0"/>
    <numFmt numFmtId="166" formatCode="&quot;£&quot;#,##0"/>
    <numFmt numFmtId="167" formatCode="&quot;£&quot;#,##0.00"/>
    <numFmt numFmtId="168" formatCode="[$£-809]#,##0.00"/>
    <numFmt numFmtId="169" formatCode="#,##0.0"/>
    <numFmt numFmtId="170" formatCode="[$£-809]#,##0.00000"/>
    <numFmt numFmtId="171" formatCode="&quot;£&quot;#,##0.0"/>
    <numFmt numFmtId="172" formatCode="0.0"/>
    <numFmt numFmtId="173" formatCode="0.000000"/>
    <numFmt numFmtId="174" formatCode="_-* #,##0_-;\-* #,##0_-;_-* &quot;-&quot;??_-;_-@_-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Arial"/>
      <family val="2"/>
    </font>
    <font>
      <b/>
      <sz val="20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rgb="FFA6A6A6"/>
      <name val="Arial"/>
      <family val="2"/>
    </font>
    <font>
      <b/>
      <sz val="12"/>
      <color rgb="FFFFFFFF"/>
      <name val="Arial"/>
      <family val="2"/>
    </font>
    <font>
      <b/>
      <sz val="16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b/>
      <sz val="20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FDCE3"/>
        <bgColor rgb="FFCFDCE3"/>
      </patternFill>
    </fill>
    <fill>
      <patternFill patternType="solid">
        <fgColor rgb="FFD4CEDE"/>
        <bgColor rgb="FFD4CEDE"/>
      </patternFill>
    </fill>
    <fill>
      <patternFill patternType="solid">
        <fgColor rgb="FFF3ECCD"/>
        <bgColor rgb="FFF3ECCD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rgb="FF004712"/>
        <bgColor rgb="FFD4CEDE"/>
      </patternFill>
    </fill>
    <fill>
      <patternFill patternType="solid">
        <fgColor rgb="FF004712"/>
        <bgColor rgb="FF336C41"/>
      </patternFill>
    </fill>
    <fill>
      <patternFill patternType="solid">
        <fgColor rgb="FF404040"/>
        <bgColor rgb="FF40404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E6B8B7"/>
      </patternFill>
    </fill>
    <fill>
      <patternFill patternType="solid">
        <fgColor theme="1" tint="0.24994659260841701"/>
        <bgColor theme="1" tint="0.24994659260841701"/>
      </patternFill>
    </fill>
    <fill>
      <patternFill patternType="solid">
        <fgColor rgb="FF004712"/>
        <bgColor indexed="64"/>
      </patternFill>
    </fill>
    <fill>
      <patternFill patternType="solid">
        <fgColor rgb="FF104F75"/>
        <bgColor rgb="FF407291"/>
      </patternFill>
    </fill>
    <fill>
      <patternFill patternType="solid">
        <fgColor rgb="FF8A2529"/>
        <bgColor indexed="64"/>
      </patternFill>
    </fill>
    <fill>
      <patternFill patternType="solid">
        <fgColor rgb="FF8A2529"/>
        <bgColor rgb="FF336C41"/>
      </patternFill>
    </fill>
    <fill>
      <patternFill patternType="solid">
        <fgColor theme="0" tint="-0.249977111117893"/>
        <bgColor rgb="FF336C41"/>
      </patternFill>
    </fill>
  </fills>
  <borders count="58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2">
    <xf numFmtId="0" fontId="0" fillId="0" borderId="0" xfId="0"/>
    <xf numFmtId="0" fontId="1" fillId="0" borderId="0" xfId="0" applyFont="1" applyAlignment="1">
      <alignment vertical="center"/>
    </xf>
    <xf numFmtId="0" fontId="1" fillId="3" borderId="0" xfId="0" applyFont="1" applyFill="1"/>
    <xf numFmtId="0" fontId="3" fillId="4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 wrapText="1"/>
    </xf>
    <xf numFmtId="0" fontId="3" fillId="4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vertical="center" wrapText="1"/>
    </xf>
    <xf numFmtId="0" fontId="6" fillId="3" borderId="0" xfId="0" applyFont="1" applyFill="1"/>
    <xf numFmtId="0" fontId="3" fillId="3" borderId="0" xfId="0" applyFont="1" applyFill="1" applyAlignment="1">
      <alignment horizontal="left" vertical="center" wrapText="1"/>
    </xf>
    <xf numFmtId="164" fontId="1" fillId="3" borderId="0" xfId="0" applyNumberFormat="1" applyFont="1" applyFill="1"/>
    <xf numFmtId="0" fontId="5" fillId="7" borderId="12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165" fontId="3" fillId="5" borderId="8" xfId="0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vertical="center" wrapText="1"/>
    </xf>
    <xf numFmtId="164" fontId="3" fillId="3" borderId="0" xfId="0" applyNumberFormat="1" applyFont="1" applyFill="1"/>
    <xf numFmtId="0" fontId="8" fillId="3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top"/>
    </xf>
    <xf numFmtId="0" fontId="3" fillId="7" borderId="16" xfId="0" applyFont="1" applyFill="1" applyBorder="1" applyAlignment="1">
      <alignment vertical="center" wrapText="1"/>
    </xf>
    <xf numFmtId="0" fontId="3" fillId="7" borderId="17" xfId="0" applyFont="1" applyFill="1" applyBorder="1" applyAlignment="1">
      <alignment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9" fillId="3" borderId="20" xfId="0" applyFont="1" applyFill="1" applyBorder="1"/>
    <xf numFmtId="3" fontId="9" fillId="3" borderId="22" xfId="0" applyNumberFormat="1" applyFont="1" applyFill="1" applyBorder="1"/>
    <xf numFmtId="0" fontId="9" fillId="3" borderId="23" xfId="0" applyFont="1" applyFill="1" applyBorder="1"/>
    <xf numFmtId="0" fontId="9" fillId="3" borderId="24" xfId="0" applyFont="1" applyFill="1" applyBorder="1"/>
    <xf numFmtId="167" fontId="1" fillId="0" borderId="0" xfId="0" applyNumberFormat="1" applyFont="1"/>
    <xf numFmtId="0" fontId="3" fillId="7" borderId="10" xfId="0" applyFont="1" applyFill="1" applyBorder="1" applyAlignment="1">
      <alignment horizontal="center" vertical="center" wrapText="1"/>
    </xf>
    <xf numFmtId="3" fontId="9" fillId="3" borderId="0" xfId="0" applyNumberFormat="1" applyFont="1" applyFill="1"/>
    <xf numFmtId="0" fontId="9" fillId="7" borderId="2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2" fontId="9" fillId="7" borderId="17" xfId="0" applyNumberFormat="1" applyFont="1" applyFill="1" applyBorder="1" applyAlignment="1">
      <alignment vertical="center" wrapText="1"/>
    </xf>
    <xf numFmtId="164" fontId="9" fillId="3" borderId="34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 vertical="center" wrapText="1"/>
    </xf>
    <xf numFmtId="2" fontId="9" fillId="7" borderId="37" xfId="0" applyNumberFormat="1" applyFont="1" applyFill="1" applyBorder="1" applyAlignment="1">
      <alignment horizontal="center" vertical="center" wrapText="1"/>
    </xf>
    <xf numFmtId="167" fontId="9" fillId="5" borderId="34" xfId="0" applyNumberFormat="1" applyFont="1" applyFill="1" applyBorder="1" applyAlignment="1">
      <alignment horizontal="center" vertical="center"/>
    </xf>
    <xf numFmtId="166" fontId="9" fillId="5" borderId="3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3" fillId="3" borderId="0" xfId="0" applyFont="1" applyFill="1"/>
    <xf numFmtId="0" fontId="1" fillId="7" borderId="31" xfId="0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vertical="top" wrapText="1"/>
    </xf>
    <xf numFmtId="0" fontId="3" fillId="13" borderId="0" xfId="0" applyFont="1" applyFill="1" applyAlignment="1">
      <alignment vertical="top" wrapText="1"/>
    </xf>
    <xf numFmtId="2" fontId="9" fillId="7" borderId="20" xfId="0" applyNumberFormat="1" applyFont="1" applyFill="1" applyBorder="1" applyAlignment="1">
      <alignment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168" fontId="1" fillId="3" borderId="0" xfId="0" applyNumberFormat="1" applyFont="1" applyFill="1"/>
    <xf numFmtId="165" fontId="1" fillId="3" borderId="0" xfId="0" applyNumberFormat="1" applyFont="1" applyFill="1"/>
    <xf numFmtId="0" fontId="1" fillId="5" borderId="34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2" fontId="9" fillId="7" borderId="39" xfId="0" applyNumberFormat="1" applyFont="1" applyFill="1" applyBorder="1" applyAlignment="1">
      <alignment vertical="center" wrapText="1"/>
    </xf>
    <xf numFmtId="0" fontId="9" fillId="7" borderId="20" xfId="0" applyFont="1" applyFill="1" applyBorder="1" applyAlignment="1">
      <alignment horizontal="center" vertical="center" wrapText="1"/>
    </xf>
    <xf numFmtId="2" fontId="9" fillId="7" borderId="21" xfId="0" applyNumberFormat="1" applyFont="1" applyFill="1" applyBorder="1" applyAlignment="1">
      <alignment horizontal="center" vertical="center" wrapText="1"/>
    </xf>
    <xf numFmtId="2" fontId="9" fillId="7" borderId="22" xfId="0" applyNumberFormat="1" applyFont="1" applyFill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2" fontId="9" fillId="7" borderId="30" xfId="0" applyNumberFormat="1" applyFont="1" applyFill="1" applyBorder="1" applyAlignment="1">
      <alignment horizontal="center" vertical="center" wrapText="1"/>
    </xf>
    <xf numFmtId="2" fontId="9" fillId="7" borderId="0" xfId="0" applyNumberFormat="1" applyFont="1" applyFill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2" fontId="9" fillId="7" borderId="25" xfId="0" applyNumberFormat="1" applyFont="1" applyFill="1" applyBorder="1" applyAlignment="1">
      <alignment horizontal="center" vertical="center" wrapText="1"/>
    </xf>
    <xf numFmtId="2" fontId="9" fillId="7" borderId="27" xfId="0" applyNumberFormat="1" applyFont="1" applyFill="1" applyBorder="1" applyAlignment="1">
      <alignment horizontal="center" vertical="center" wrapText="1"/>
    </xf>
    <xf numFmtId="0" fontId="14" fillId="0" borderId="0" xfId="1"/>
    <xf numFmtId="0" fontId="11" fillId="12" borderId="22" xfId="0" applyFont="1" applyFill="1" applyBorder="1" applyAlignment="1">
      <alignment horizontal="left"/>
    </xf>
    <xf numFmtId="2" fontId="9" fillId="7" borderId="37" xfId="0" quotePrefix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3" fillId="0" borderId="0" xfId="0" applyFont="1" applyFill="1" applyBorder="1"/>
    <xf numFmtId="167" fontId="1" fillId="0" borderId="0" xfId="0" applyNumberFormat="1" applyFont="1" applyFill="1" applyBorder="1"/>
    <xf numFmtId="167" fontId="3" fillId="0" borderId="0" xfId="0" applyNumberFormat="1" applyFont="1" applyFill="1" applyBorder="1"/>
    <xf numFmtId="0" fontId="3" fillId="0" borderId="0" xfId="0" applyFont="1" applyFill="1" applyBorder="1"/>
    <xf numFmtId="164" fontId="9" fillId="0" borderId="0" xfId="0" applyNumberFormat="1" applyFont="1" applyFill="1" applyBorder="1" applyAlignment="1">
      <alignment horizontal="center"/>
    </xf>
    <xf numFmtId="170" fontId="3" fillId="0" borderId="0" xfId="0" applyNumberFormat="1" applyFont="1" applyFill="1" applyBorder="1"/>
    <xf numFmtId="2" fontId="9" fillId="0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1" fillId="0" borderId="0" xfId="0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7" borderId="42" xfId="0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2" fontId="9" fillId="0" borderId="0" xfId="0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167" fontId="9" fillId="0" borderId="0" xfId="0" applyNumberFormat="1" applyFont="1" applyFill="1" applyBorder="1" applyAlignment="1">
      <alignment horizontal="center" vertical="center"/>
    </xf>
    <xf numFmtId="0" fontId="11" fillId="15" borderId="20" xfId="0" applyFont="1" applyFill="1" applyBorder="1" applyAlignment="1">
      <alignment horizontal="left"/>
    </xf>
    <xf numFmtId="0" fontId="11" fillId="15" borderId="22" xfId="0" applyFont="1" applyFill="1" applyBorder="1" applyAlignment="1">
      <alignment horizontal="left"/>
    </xf>
    <xf numFmtId="0" fontId="5" fillId="3" borderId="0" xfId="0" applyFont="1" applyFill="1"/>
    <xf numFmtId="0" fontId="3" fillId="0" borderId="0" xfId="0" applyFont="1" applyFill="1" applyBorder="1" applyAlignment="1">
      <alignment horizontal="center"/>
    </xf>
    <xf numFmtId="171" fontId="3" fillId="3" borderId="0" xfId="0" applyNumberFormat="1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0" fillId="17" borderId="43" xfId="0" applyFont="1" applyFill="1" applyBorder="1" applyAlignment="1">
      <alignment horizontal="center" vertical="center" wrapText="1"/>
    </xf>
    <xf numFmtId="0" fontId="10" fillId="17" borderId="34" xfId="0" applyFont="1" applyFill="1" applyBorder="1" applyAlignment="1">
      <alignment horizontal="center" vertical="center" wrapText="1"/>
    </xf>
    <xf numFmtId="0" fontId="10" fillId="17" borderId="31" xfId="0" applyFont="1" applyFill="1" applyBorder="1" applyAlignment="1">
      <alignment horizontal="center" vertical="center" wrapText="1"/>
    </xf>
    <xf numFmtId="0" fontId="10" fillId="17" borderId="42" xfId="0" quotePrefix="1" applyFont="1" applyFill="1" applyBorder="1" applyAlignment="1">
      <alignment horizontal="center" vertical="center" wrapText="1"/>
    </xf>
    <xf numFmtId="0" fontId="10" fillId="17" borderId="32" xfId="0" quotePrefix="1" applyFont="1" applyFill="1" applyBorder="1" applyAlignment="1">
      <alignment horizontal="center" vertical="center" wrapText="1"/>
    </xf>
    <xf numFmtId="0" fontId="10" fillId="18" borderId="34" xfId="0" applyFont="1" applyFill="1" applyBorder="1" applyAlignment="1">
      <alignment horizontal="center" vertical="center" wrapText="1"/>
    </xf>
    <xf numFmtId="0" fontId="10" fillId="18" borderId="43" xfId="0" applyFont="1" applyFill="1" applyBorder="1" applyAlignment="1">
      <alignment horizontal="center" vertical="center" wrapText="1"/>
    </xf>
    <xf numFmtId="0" fontId="10" fillId="18" borderId="45" xfId="0" applyFont="1" applyFill="1" applyBorder="1" applyAlignment="1">
      <alignment horizontal="center" vertical="center" wrapText="1"/>
    </xf>
    <xf numFmtId="0" fontId="10" fillId="18" borderId="31" xfId="0" applyFont="1" applyFill="1" applyBorder="1" applyAlignment="1">
      <alignment horizontal="center" vertical="center" wrapText="1"/>
    </xf>
    <xf numFmtId="0" fontId="10" fillId="18" borderId="33" xfId="0" applyFont="1" applyFill="1" applyBorder="1" applyAlignment="1">
      <alignment horizontal="center" vertical="center" wrapText="1"/>
    </xf>
    <xf numFmtId="0" fontId="10" fillId="18" borderId="42" xfId="0" applyFont="1" applyFill="1" applyBorder="1" applyAlignment="1">
      <alignment horizontal="center" vertical="center" wrapText="1"/>
    </xf>
    <xf numFmtId="0" fontId="10" fillId="18" borderId="42" xfId="0" quotePrefix="1" applyFont="1" applyFill="1" applyBorder="1" applyAlignment="1">
      <alignment horizontal="center" vertical="center" wrapText="1"/>
    </xf>
    <xf numFmtId="0" fontId="10" fillId="18" borderId="38" xfId="0" quotePrefix="1" applyFont="1" applyFill="1" applyBorder="1" applyAlignment="1">
      <alignment horizontal="center" vertical="center" wrapText="1"/>
    </xf>
    <xf numFmtId="0" fontId="12" fillId="19" borderId="3" xfId="0" applyFont="1" applyFill="1" applyBorder="1" applyAlignment="1">
      <alignment horizontal="center" vertical="center" wrapText="1"/>
    </xf>
    <xf numFmtId="0" fontId="12" fillId="19" borderId="43" xfId="0" applyFont="1" applyFill="1" applyBorder="1" applyAlignment="1">
      <alignment horizontal="center" vertical="center" wrapText="1"/>
    </xf>
    <xf numFmtId="0" fontId="12" fillId="19" borderId="34" xfId="0" applyFont="1" applyFill="1" applyBorder="1" applyAlignment="1">
      <alignment horizontal="center" vertical="center" wrapText="1"/>
    </xf>
    <xf numFmtId="0" fontId="12" fillId="19" borderId="50" xfId="0" quotePrefix="1" applyFont="1" applyFill="1" applyBorder="1" applyAlignment="1">
      <alignment horizontal="center" vertical="center" wrapText="1"/>
    </xf>
    <xf numFmtId="0" fontId="12" fillId="19" borderId="42" xfId="0" quotePrefix="1" applyFont="1" applyFill="1" applyBorder="1" applyAlignment="1">
      <alignment horizontal="center" vertical="center" wrapText="1"/>
    </xf>
    <xf numFmtId="0" fontId="10" fillId="11" borderId="34" xfId="0" applyFont="1" applyFill="1" applyBorder="1" applyAlignment="1">
      <alignment horizontal="center" vertical="center" wrapText="1"/>
    </xf>
    <xf numFmtId="0" fontId="12" fillId="17" borderId="2" xfId="0" applyFont="1" applyFill="1" applyBorder="1" applyAlignment="1">
      <alignment horizontal="center" vertical="center" wrapText="1"/>
    </xf>
    <xf numFmtId="0" fontId="10" fillId="11" borderId="43" xfId="0" applyFont="1" applyFill="1" applyBorder="1" applyAlignment="1">
      <alignment horizontal="center" vertical="center" wrapText="1"/>
    </xf>
    <xf numFmtId="0" fontId="10" fillId="11" borderId="42" xfId="0" quotePrefix="1" applyFont="1" applyFill="1" applyBorder="1" applyAlignment="1">
      <alignment horizontal="center" vertical="center" wrapText="1"/>
    </xf>
    <xf numFmtId="0" fontId="12" fillId="19" borderId="49" xfId="0" applyFont="1" applyFill="1" applyBorder="1" applyAlignment="1">
      <alignment horizontal="center" vertical="center" wrapText="1"/>
    </xf>
    <xf numFmtId="0" fontId="10" fillId="11" borderId="48" xfId="0" applyFont="1" applyFill="1" applyBorder="1" applyAlignment="1">
      <alignment horizontal="center" vertical="center" wrapText="1"/>
    </xf>
    <xf numFmtId="0" fontId="10" fillId="11" borderId="36" xfId="0" applyFont="1" applyFill="1" applyBorder="1" applyAlignment="1">
      <alignment horizontal="center" vertical="center" wrapText="1"/>
    </xf>
    <xf numFmtId="0" fontId="10" fillId="11" borderId="44" xfId="0" quotePrefix="1" applyFont="1" applyFill="1" applyBorder="1" applyAlignment="1">
      <alignment horizontal="center" vertical="center" wrapText="1"/>
    </xf>
    <xf numFmtId="0" fontId="10" fillId="17" borderId="4" xfId="0" applyFont="1" applyFill="1" applyBorder="1" applyAlignment="1">
      <alignment horizontal="center" vertical="center" wrapText="1"/>
    </xf>
    <xf numFmtId="0" fontId="10" fillId="17" borderId="49" xfId="0" applyFont="1" applyFill="1" applyBorder="1" applyAlignment="1">
      <alignment horizontal="center" vertical="center" wrapText="1"/>
    </xf>
    <xf numFmtId="0" fontId="10" fillId="17" borderId="33" xfId="0" quotePrefix="1" applyFont="1" applyFill="1" applyBorder="1" applyAlignment="1">
      <alignment horizontal="center" vertical="center" wrapText="1"/>
    </xf>
    <xf numFmtId="0" fontId="10" fillId="18" borderId="36" xfId="0" applyFont="1" applyFill="1" applyBorder="1" applyAlignment="1">
      <alignment horizontal="center" vertical="center" wrapText="1"/>
    </xf>
    <xf numFmtId="0" fontId="10" fillId="11" borderId="32" xfId="0" quotePrefix="1" applyFont="1" applyFill="1" applyBorder="1" applyAlignment="1">
      <alignment horizontal="center" vertical="center" wrapText="1"/>
    </xf>
    <xf numFmtId="0" fontId="9" fillId="7" borderId="32" xfId="0" quotePrefix="1" applyFont="1" applyFill="1" applyBorder="1" applyAlignment="1">
      <alignment horizontal="center" vertical="center" wrapText="1"/>
    </xf>
    <xf numFmtId="0" fontId="10" fillId="18" borderId="46" xfId="0" applyFont="1" applyFill="1" applyBorder="1" applyAlignment="1">
      <alignment horizontal="center" vertical="center" wrapText="1"/>
    </xf>
    <xf numFmtId="0" fontId="10" fillId="18" borderId="35" xfId="0" applyFont="1" applyFill="1" applyBorder="1" applyAlignment="1">
      <alignment horizontal="center" vertical="center" wrapText="1"/>
    </xf>
    <xf numFmtId="0" fontId="10" fillId="18" borderId="41" xfId="0" applyFont="1" applyFill="1" applyBorder="1" applyAlignment="1">
      <alignment horizontal="center" vertical="center" wrapText="1"/>
    </xf>
    <xf numFmtId="0" fontId="10" fillId="11" borderId="31" xfId="0" applyFont="1" applyFill="1" applyBorder="1" applyAlignment="1">
      <alignment horizontal="center" vertical="center" wrapText="1"/>
    </xf>
    <xf numFmtId="0" fontId="10" fillId="18" borderId="51" xfId="0" applyFont="1" applyFill="1" applyBorder="1" applyAlignment="1">
      <alignment horizontal="center" vertical="center" wrapText="1"/>
    </xf>
    <xf numFmtId="0" fontId="10" fillId="18" borderId="52" xfId="0" applyFont="1" applyFill="1" applyBorder="1" applyAlignment="1">
      <alignment horizontal="center" vertical="center" wrapText="1"/>
    </xf>
    <xf numFmtId="0" fontId="10" fillId="18" borderId="53" xfId="0" applyFont="1" applyFill="1" applyBorder="1" applyAlignment="1">
      <alignment horizontal="center" vertical="center" wrapText="1"/>
    </xf>
    <xf numFmtId="0" fontId="10" fillId="17" borderId="52" xfId="0" applyFont="1" applyFill="1" applyBorder="1" applyAlignment="1">
      <alignment horizontal="center" vertical="center"/>
    </xf>
    <xf numFmtId="0" fontId="15" fillId="17" borderId="52" xfId="0" applyFont="1" applyFill="1" applyBorder="1"/>
    <xf numFmtId="0" fontId="10" fillId="11" borderId="52" xfId="0" applyFont="1" applyFill="1" applyBorder="1" applyAlignment="1">
      <alignment vertical="center"/>
    </xf>
    <xf numFmtId="0" fontId="10" fillId="20" borderId="48" xfId="0" applyFont="1" applyFill="1" applyBorder="1" applyAlignment="1">
      <alignment horizontal="center" vertical="center" wrapText="1"/>
    </xf>
    <xf numFmtId="0" fontId="10" fillId="20" borderId="36" xfId="0" applyFont="1" applyFill="1" applyBorder="1" applyAlignment="1">
      <alignment horizontal="center" vertical="center" wrapText="1"/>
    </xf>
    <xf numFmtId="0" fontId="10" fillId="20" borderId="44" xfId="0" quotePrefix="1" applyFont="1" applyFill="1" applyBorder="1" applyAlignment="1">
      <alignment horizontal="center" vertical="center" wrapText="1"/>
    </xf>
    <xf numFmtId="3" fontId="9" fillId="3" borderId="27" xfId="0" applyNumberFormat="1" applyFont="1" applyFill="1" applyBorder="1"/>
    <xf numFmtId="3" fontId="9" fillId="3" borderId="0" xfId="0" applyNumberFormat="1" applyFont="1" applyFill="1" applyBorder="1"/>
    <xf numFmtId="172" fontId="9" fillId="0" borderId="0" xfId="0" applyNumberFormat="1" applyFont="1" applyFill="1" applyBorder="1" applyAlignment="1">
      <alignment horizontal="center"/>
    </xf>
    <xf numFmtId="169" fontId="11" fillId="15" borderId="20" xfId="0" applyNumberFormat="1" applyFont="1" applyFill="1" applyBorder="1" applyAlignment="1">
      <alignment horizontal="center" vertical="center" wrapText="1"/>
    </xf>
    <xf numFmtId="0" fontId="11" fillId="12" borderId="54" xfId="0" applyFont="1" applyFill="1" applyBorder="1" applyAlignment="1">
      <alignment horizontal="left"/>
    </xf>
    <xf numFmtId="0" fontId="11" fillId="12" borderId="39" xfId="0" applyFont="1" applyFill="1" applyBorder="1" applyAlignment="1">
      <alignment horizontal="left"/>
    </xf>
    <xf numFmtId="0" fontId="11" fillId="12" borderId="17" xfId="0" applyFont="1" applyFill="1" applyBorder="1" applyAlignment="1">
      <alignment horizontal="left"/>
    </xf>
    <xf numFmtId="166" fontId="11" fillId="15" borderId="20" xfId="0" applyNumberFormat="1" applyFont="1" applyFill="1" applyBorder="1" applyAlignment="1">
      <alignment horizontal="center" vertical="center" wrapText="1"/>
    </xf>
    <xf numFmtId="166" fontId="11" fillId="16" borderId="22" xfId="0" applyNumberFormat="1" applyFont="1" applyFill="1" applyBorder="1" applyAlignment="1">
      <alignment horizontal="center" vertical="center" wrapText="1"/>
    </xf>
    <xf numFmtId="166" fontId="11" fillId="16" borderId="17" xfId="0" applyNumberFormat="1" applyFont="1" applyFill="1" applyBorder="1" applyAlignment="1">
      <alignment horizontal="center" vertical="center" wrapText="1"/>
    </xf>
    <xf numFmtId="10" fontId="9" fillId="3" borderId="34" xfId="0" applyNumberFormat="1" applyFont="1" applyFill="1" applyBorder="1" applyAlignment="1">
      <alignment horizontal="center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0" fillId="11" borderId="47" xfId="0" applyFont="1" applyFill="1" applyBorder="1" applyAlignment="1">
      <alignment horizontal="center" vertical="center" wrapText="1"/>
    </xf>
    <xf numFmtId="1" fontId="9" fillId="3" borderId="21" xfId="0" applyNumberFormat="1" applyFont="1" applyFill="1" applyBorder="1" applyAlignment="1">
      <alignment horizontal="center"/>
    </xf>
    <xf numFmtId="1" fontId="9" fillId="3" borderId="30" xfId="0" applyNumberFormat="1" applyFont="1" applyFill="1" applyBorder="1" applyAlignment="1">
      <alignment horizontal="center"/>
    </xf>
    <xf numFmtId="1" fontId="9" fillId="3" borderId="25" xfId="0" applyNumberFormat="1" applyFont="1" applyFill="1" applyBorder="1" applyAlignment="1">
      <alignment horizontal="center"/>
    </xf>
    <xf numFmtId="10" fontId="3" fillId="5" borderId="8" xfId="0" applyNumberFormat="1" applyFont="1" applyFill="1" applyBorder="1" applyAlignment="1">
      <alignment horizontal="center" vertical="center"/>
    </xf>
    <xf numFmtId="166" fontId="11" fillId="15" borderId="16" xfId="0" applyNumberFormat="1" applyFont="1" applyFill="1" applyBorder="1" applyAlignment="1">
      <alignment horizontal="center" vertical="center" wrapText="1"/>
    </xf>
    <xf numFmtId="0" fontId="16" fillId="21" borderId="44" xfId="0" quotePrefix="1" applyFont="1" applyFill="1" applyBorder="1" applyAlignment="1">
      <alignment horizontal="center" vertical="center" wrapText="1"/>
    </xf>
    <xf numFmtId="0" fontId="16" fillId="21" borderId="36" xfId="0" applyFont="1" applyFill="1" applyBorder="1" applyAlignment="1">
      <alignment horizontal="center" vertical="center" wrapText="1"/>
    </xf>
    <xf numFmtId="167" fontId="0" fillId="0" borderId="20" xfId="0" applyNumberFormat="1" applyFont="1" applyBorder="1" applyAlignment="1">
      <alignment horizontal="right"/>
    </xf>
    <xf numFmtId="166" fontId="0" fillId="0" borderId="22" xfId="0" applyNumberFormat="1" applyFont="1" applyBorder="1" applyAlignment="1">
      <alignment horizontal="right"/>
    </xf>
    <xf numFmtId="166" fontId="0" fillId="0" borderId="29" xfId="0" applyNumberFormat="1" applyFont="1" applyBorder="1" applyAlignment="1">
      <alignment horizontal="right"/>
    </xf>
    <xf numFmtId="167" fontId="0" fillId="0" borderId="23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7" fontId="0" fillId="0" borderId="24" xfId="0" applyNumberFormat="1" applyFont="1" applyBorder="1" applyAlignment="1">
      <alignment horizontal="right"/>
    </xf>
    <xf numFmtId="166" fontId="0" fillId="0" borderId="27" xfId="0" applyNumberFormat="1" applyFont="1" applyBorder="1" applyAlignment="1">
      <alignment horizontal="right"/>
    </xf>
    <xf numFmtId="166" fontId="0" fillId="0" borderId="28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27" xfId="0" applyNumberFormat="1" applyFont="1" applyBorder="1" applyAlignment="1">
      <alignment horizontal="right"/>
    </xf>
    <xf numFmtId="43" fontId="11" fillId="15" borderId="20" xfId="2" applyFont="1" applyFill="1" applyBorder="1" applyAlignment="1">
      <alignment horizontal="center" vertical="center" wrapText="1"/>
    </xf>
    <xf numFmtId="0" fontId="12" fillId="11" borderId="55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/>
    <xf numFmtId="1" fontId="17" fillId="0" borderId="5" xfId="0" applyNumberFormat="1" applyFont="1" applyFill="1" applyBorder="1"/>
    <xf numFmtId="0" fontId="17" fillId="0" borderId="5" xfId="0" applyNumberFormat="1" applyFont="1" applyFill="1" applyBorder="1"/>
    <xf numFmtId="174" fontId="17" fillId="0" borderId="5" xfId="2" applyNumberFormat="1" applyFont="1" applyFill="1" applyBorder="1"/>
    <xf numFmtId="10" fontId="17" fillId="0" borderId="5" xfId="0" applyNumberFormat="1" applyFont="1" applyFill="1" applyBorder="1"/>
    <xf numFmtId="173" fontId="17" fillId="0" borderId="5" xfId="0" applyNumberFormat="1" applyFont="1" applyFill="1" applyBorder="1"/>
    <xf numFmtId="43" fontId="17" fillId="0" borderId="5" xfId="2" applyFont="1" applyFill="1" applyBorder="1"/>
    <xf numFmtId="166" fontId="17" fillId="0" borderId="5" xfId="0" applyNumberFormat="1" applyFont="1" applyFill="1" applyBorder="1"/>
    <xf numFmtId="167" fontId="17" fillId="0" borderId="5" xfId="0" applyNumberFormat="1" applyFont="1" applyFill="1" applyBorder="1"/>
    <xf numFmtId="166" fontId="17" fillId="0" borderId="6" xfId="0" applyNumberFormat="1" applyFont="1" applyFill="1" applyBorder="1"/>
    <xf numFmtId="0" fontId="17" fillId="0" borderId="23" xfId="0" applyNumberFormat="1" applyFont="1" applyFill="1" applyBorder="1"/>
    <xf numFmtId="1" fontId="17" fillId="0" borderId="0" xfId="0" applyNumberFormat="1" applyFont="1" applyFill="1" applyBorder="1"/>
    <xf numFmtId="174" fontId="17" fillId="0" borderId="0" xfId="2" applyNumberFormat="1" applyFont="1" applyFill="1" applyBorder="1"/>
    <xf numFmtId="10" fontId="17" fillId="0" borderId="0" xfId="0" applyNumberFormat="1" applyFont="1" applyFill="1" applyBorder="1"/>
    <xf numFmtId="173" fontId="17" fillId="0" borderId="0" xfId="0" applyNumberFormat="1" applyFont="1" applyFill="1" applyBorder="1"/>
    <xf numFmtId="43" fontId="17" fillId="0" borderId="0" xfId="2" applyFont="1" applyFill="1" applyBorder="1"/>
    <xf numFmtId="166" fontId="17" fillId="0" borderId="0" xfId="0" applyNumberFormat="1" applyFont="1" applyFill="1" applyBorder="1"/>
    <xf numFmtId="167" fontId="17" fillId="0" borderId="0" xfId="0" applyNumberFormat="1" applyFont="1" applyFill="1" applyBorder="1"/>
    <xf numFmtId="166" fontId="17" fillId="0" borderId="11" xfId="0" applyNumberFormat="1" applyFont="1" applyFill="1" applyBorder="1"/>
    <xf numFmtId="174" fontId="17" fillId="13" borderId="0" xfId="2" applyNumberFormat="1" applyFont="1" applyFill="1" applyBorder="1"/>
    <xf numFmtId="10" fontId="17" fillId="13" borderId="0" xfId="0" applyNumberFormat="1" applyFont="1" applyFill="1" applyBorder="1"/>
    <xf numFmtId="173" fontId="17" fillId="13" borderId="0" xfId="0" applyNumberFormat="1" applyFont="1" applyFill="1" applyBorder="1"/>
    <xf numFmtId="43" fontId="17" fillId="13" borderId="0" xfId="2" applyFont="1" applyFill="1" applyBorder="1"/>
    <xf numFmtId="166" fontId="17" fillId="13" borderId="0" xfId="0" applyNumberFormat="1" applyFont="1" applyFill="1" applyBorder="1"/>
    <xf numFmtId="167" fontId="17" fillId="13" borderId="0" xfId="0" applyNumberFormat="1" applyFont="1" applyFill="1" applyBorder="1"/>
    <xf numFmtId="0" fontId="17" fillId="0" borderId="46" xfId="0" applyNumberFormat="1" applyFont="1" applyFill="1" applyBorder="1"/>
    <xf numFmtId="1" fontId="17" fillId="0" borderId="3" xfId="0" applyNumberFormat="1" applyFont="1" applyFill="1" applyBorder="1"/>
    <xf numFmtId="0" fontId="17" fillId="0" borderId="3" xfId="0" applyNumberFormat="1" applyFont="1" applyFill="1" applyBorder="1"/>
    <xf numFmtId="174" fontId="17" fillId="0" borderId="3" xfId="2" applyNumberFormat="1" applyFont="1" applyFill="1" applyBorder="1"/>
    <xf numFmtId="10" fontId="17" fillId="0" borderId="3" xfId="0" applyNumberFormat="1" applyFont="1" applyFill="1" applyBorder="1"/>
    <xf numFmtId="173" fontId="17" fillId="0" borderId="3" xfId="0" applyNumberFormat="1" applyFont="1" applyFill="1" applyBorder="1"/>
    <xf numFmtId="43" fontId="17" fillId="0" borderId="3" xfId="2" applyFont="1" applyFill="1" applyBorder="1"/>
    <xf numFmtId="166" fontId="17" fillId="0" borderId="3" xfId="0" applyNumberFormat="1" applyFont="1" applyFill="1" applyBorder="1"/>
    <xf numFmtId="167" fontId="17" fillId="0" borderId="3" xfId="0" applyNumberFormat="1" applyFont="1" applyFill="1" applyBorder="1"/>
    <xf numFmtId="166" fontId="17" fillId="0" borderId="4" xfId="0" applyNumberFormat="1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center"/>
    </xf>
    <xf numFmtId="0" fontId="3" fillId="2" borderId="26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49" fontId="3" fillId="13" borderId="0" xfId="0" applyNumberFormat="1" applyFont="1" applyFill="1"/>
    <xf numFmtId="0" fontId="4" fillId="14" borderId="0" xfId="0" applyFont="1" applyFill="1"/>
    <xf numFmtId="0" fontId="3" fillId="2" borderId="22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18" fillId="14" borderId="0" xfId="0" applyFont="1" applyFill="1" applyAlignment="1">
      <alignment vertical="top"/>
    </xf>
    <xf numFmtId="0" fontId="7" fillId="10" borderId="13" xfId="0" applyFont="1" applyFill="1" applyBorder="1" applyAlignment="1">
      <alignment horizontal="centerContinuous" vertical="center"/>
    </xf>
    <xf numFmtId="0" fontId="7" fillId="10" borderId="14" xfId="0" applyFont="1" applyFill="1" applyBorder="1" applyAlignment="1">
      <alignment horizontal="centerContinuous" vertical="center"/>
    </xf>
    <xf numFmtId="0" fontId="7" fillId="10" borderId="15" xfId="0" applyFont="1" applyFill="1" applyBorder="1" applyAlignment="1">
      <alignment horizontal="centerContinuous" vertical="center"/>
    </xf>
    <xf numFmtId="0" fontId="13" fillId="3" borderId="0" xfId="0" applyFont="1" applyFill="1" applyBorder="1"/>
    <xf numFmtId="0" fontId="0" fillId="0" borderId="0" xfId="0" applyBorder="1"/>
    <xf numFmtId="0" fontId="18" fillId="14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14" borderId="0" xfId="0" applyFont="1" applyFill="1" applyBorder="1" applyAlignment="1">
      <alignment horizontal="left" vertical="center"/>
    </xf>
    <xf numFmtId="0" fontId="3" fillId="14" borderId="0" xfId="0" applyFont="1" applyFill="1" applyBorder="1" applyAlignment="1">
      <alignment vertical="center" wrapText="1"/>
    </xf>
    <xf numFmtId="49" fontId="3" fillId="14" borderId="0" xfId="0" applyNumberFormat="1" applyFont="1" applyFill="1" applyAlignment="1">
      <alignment vertical="center" readingOrder="1"/>
    </xf>
    <xf numFmtId="0" fontId="19" fillId="14" borderId="0" xfId="0" applyFont="1" applyFill="1" applyBorder="1" applyAlignment="1">
      <alignment vertical="top"/>
    </xf>
    <xf numFmtId="49" fontId="20" fillId="14" borderId="0" xfId="0" applyNumberFormat="1" applyFont="1" applyFill="1" applyAlignment="1">
      <alignment vertical="center" readingOrder="1"/>
    </xf>
    <xf numFmtId="0" fontId="16" fillId="21" borderId="56" xfId="0" applyFont="1" applyFill="1" applyBorder="1" applyAlignment="1">
      <alignment horizontal="center" vertical="center" wrapText="1"/>
    </xf>
    <xf numFmtId="0" fontId="12" fillId="19" borderId="31" xfId="0" applyFont="1" applyFill="1" applyBorder="1" applyAlignment="1">
      <alignment vertical="center"/>
    </xf>
    <xf numFmtId="0" fontId="12" fillId="19" borderId="49" xfId="0" applyFont="1" applyFill="1" applyBorder="1" applyAlignment="1">
      <alignment vertical="center"/>
    </xf>
    <xf numFmtId="0" fontId="12" fillId="19" borderId="57" xfId="0" applyFont="1" applyFill="1" applyBorder="1" applyAlignment="1">
      <alignment vertical="center"/>
    </xf>
    <xf numFmtId="0" fontId="3" fillId="0" borderId="0" xfId="0" quotePrefix="1" applyFont="1"/>
    <xf numFmtId="0" fontId="5" fillId="0" borderId="0" xfId="0" applyFont="1"/>
  </cellXfs>
  <cellStyles count="3">
    <cellStyle name="Comma" xfId="2" builtinId="3"/>
    <cellStyle name="Hyperlink" xfId="1" builtinId="8"/>
    <cellStyle name="Normal" xfId="0" builtinId="0"/>
  </cellStyles>
  <dxfs count="18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8A2529"/>
      <color rgb="FF004712"/>
      <color rgb="FF57257D"/>
      <color rgb="FF8C5AA5"/>
      <color rgb="FF104F75"/>
      <color rgb="FF336600"/>
      <color rgb="FF003300"/>
      <color rgb="FFA50021"/>
      <color rgb="FF006600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52294</xdr:colOff>
      <xdr:row>0</xdr:row>
      <xdr:rowOff>74706</xdr:rowOff>
    </xdr:from>
    <xdr:ext cx="1483451" cy="819150"/>
    <xdr:pic>
      <xdr:nvPicPr>
        <xdr:cNvPr id="2" name="Picture 2" descr="cid:image001.png@01CD10DD.E322FBF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294" y="74706"/>
          <a:ext cx="1483451" cy="819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7:T30"/>
  <sheetViews>
    <sheetView showGridLines="0" tabSelected="1" zoomScaleNormal="100" workbookViewId="0"/>
  </sheetViews>
  <sheetFormatPr defaultRowHeight="15" x14ac:dyDescent="0.25"/>
  <cols>
    <col min="1" max="20" width="10.140625" customWidth="1"/>
  </cols>
  <sheetData>
    <row r="7" spans="1:20" x14ac:dyDescent="0.25">
      <c r="F7" s="75"/>
    </row>
    <row r="8" spans="1:20" ht="13.5" customHeight="1" x14ac:dyDescent="0.25"/>
    <row r="9" spans="1:20" ht="23.25" customHeight="1" x14ac:dyDescent="0.4">
      <c r="A9" s="238" t="s">
        <v>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</row>
    <row r="10" spans="1:20" ht="40.5" customHeight="1" x14ac:dyDescent="0.25">
      <c r="A10" s="24" t="s">
        <v>285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</row>
    <row r="11" spans="1:20" ht="40.5" customHeight="1" x14ac:dyDescent="0.25">
      <c r="A11" s="24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</row>
    <row r="12" spans="1:20" ht="15.75" x14ac:dyDescent="0.25">
      <c r="A12" s="24" t="s">
        <v>286</v>
      </c>
    </row>
    <row r="13" spans="1:20" ht="15.75" x14ac:dyDescent="0.25">
      <c r="A13" s="260" t="s">
        <v>292</v>
      </c>
    </row>
    <row r="14" spans="1:20" ht="15.75" x14ac:dyDescent="0.25">
      <c r="A14" s="24" t="s">
        <v>287</v>
      </c>
    </row>
    <row r="15" spans="1:20" ht="15.75" x14ac:dyDescent="0.25">
      <c r="A15" s="24"/>
    </row>
    <row r="16" spans="1:20" ht="15.75" x14ac:dyDescent="0.25">
      <c r="A16" s="261" t="s">
        <v>288</v>
      </c>
    </row>
    <row r="17" spans="1:1" ht="15.75" x14ac:dyDescent="0.25">
      <c r="A17" s="24"/>
    </row>
    <row r="18" spans="1:1" ht="15.75" x14ac:dyDescent="0.25">
      <c r="A18" s="24" t="s">
        <v>298</v>
      </c>
    </row>
    <row r="19" spans="1:1" ht="15.75" x14ac:dyDescent="0.25">
      <c r="A19" s="24" t="s">
        <v>299</v>
      </c>
    </row>
    <row r="20" spans="1:1" ht="15.75" x14ac:dyDescent="0.25">
      <c r="A20" s="24"/>
    </row>
    <row r="21" spans="1:1" ht="15.75" x14ac:dyDescent="0.25">
      <c r="A21" s="24" t="s">
        <v>300</v>
      </c>
    </row>
    <row r="22" spans="1:1" ht="15.75" x14ac:dyDescent="0.25">
      <c r="A22" s="24" t="s">
        <v>301</v>
      </c>
    </row>
    <row r="23" spans="1:1" ht="15.75" x14ac:dyDescent="0.25">
      <c r="A23" s="24"/>
    </row>
    <row r="24" spans="1:1" ht="15.75" x14ac:dyDescent="0.25">
      <c r="A24" s="24" t="s">
        <v>302</v>
      </c>
    </row>
    <row r="25" spans="1:1" ht="15.75" x14ac:dyDescent="0.25">
      <c r="A25" s="24" t="s">
        <v>303</v>
      </c>
    </row>
    <row r="26" spans="1:1" ht="15.75" x14ac:dyDescent="0.25">
      <c r="A26" s="24"/>
    </row>
    <row r="27" spans="1:1" ht="15.75" x14ac:dyDescent="0.25">
      <c r="A27" s="24" t="s">
        <v>289</v>
      </c>
    </row>
    <row r="28" spans="1:1" ht="15.75" x14ac:dyDescent="0.25">
      <c r="A28" s="24" t="s">
        <v>290</v>
      </c>
    </row>
    <row r="29" spans="1:1" ht="15.75" x14ac:dyDescent="0.25">
      <c r="A29" s="24" t="s">
        <v>291</v>
      </c>
    </row>
    <row r="30" spans="1:1" ht="15.75" x14ac:dyDescent="0.25">
      <c r="A30" s="260" t="s">
        <v>293</v>
      </c>
    </row>
  </sheetData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Q28"/>
  <sheetViews>
    <sheetView showGridLines="0" zoomScaleNormal="100" workbookViewId="0">
      <selection activeCell="D16" sqref="D16"/>
    </sheetView>
  </sheetViews>
  <sheetFormatPr defaultRowHeight="15" x14ac:dyDescent="0.25"/>
  <cols>
    <col min="1" max="1" width="3.140625" customWidth="1"/>
    <col min="2" max="2" width="72.42578125" customWidth="1"/>
    <col min="3" max="3" width="34.5703125" customWidth="1"/>
    <col min="4" max="4" width="100.85546875" customWidth="1"/>
    <col min="5" max="5" width="24.42578125" customWidth="1"/>
    <col min="11" max="11" width="10.42578125" customWidth="1"/>
  </cols>
  <sheetData>
    <row r="1" spans="1:17" ht="15.75" thickBot="1" x14ac:dyDescent="0.3"/>
    <row r="2" spans="1:17" ht="19.149999999999999" customHeight="1" x14ac:dyDescent="0.25">
      <c r="A2" s="9"/>
      <c r="B2" s="241" t="s">
        <v>1</v>
      </c>
      <c r="C2" s="239"/>
      <c r="D2" s="240"/>
      <c r="E2" s="9"/>
      <c r="F2" s="9"/>
      <c r="G2" s="9"/>
      <c r="H2" s="9"/>
      <c r="I2" s="9"/>
      <c r="J2" s="9"/>
      <c r="K2" s="10"/>
      <c r="L2" s="9"/>
      <c r="M2" s="9"/>
      <c r="N2" s="9"/>
      <c r="O2" s="9"/>
      <c r="P2" s="9"/>
      <c r="Q2" s="9"/>
    </row>
    <row r="3" spans="1:17" ht="15.75" customHeight="1" x14ac:dyDescent="0.25">
      <c r="A3" s="9"/>
      <c r="B3" s="231" t="s">
        <v>2</v>
      </c>
      <c r="C3" s="230"/>
      <c r="D3" s="232"/>
      <c r="E3" s="5"/>
      <c r="F3" s="5"/>
      <c r="G3" s="5"/>
      <c r="H3" s="5"/>
      <c r="I3" s="5"/>
      <c r="J3" s="5"/>
      <c r="K3" s="5"/>
      <c r="L3" s="11"/>
      <c r="M3" s="11"/>
      <c r="N3" s="11"/>
      <c r="O3" s="11"/>
      <c r="P3" s="11"/>
      <c r="Q3" s="11"/>
    </row>
    <row r="4" spans="1:17" ht="20.100000000000001" customHeight="1" x14ac:dyDescent="0.25">
      <c r="A4" s="9"/>
      <c r="B4" s="231" t="s">
        <v>3</v>
      </c>
      <c r="C4" s="229"/>
      <c r="D4" s="233"/>
      <c r="E4" s="5"/>
      <c r="F4" s="5"/>
      <c r="G4" s="5"/>
      <c r="K4" s="11"/>
      <c r="L4" s="11"/>
      <c r="M4" s="11"/>
      <c r="N4" s="11"/>
      <c r="O4" s="11"/>
      <c r="P4" s="11"/>
      <c r="Q4" s="11"/>
    </row>
    <row r="5" spans="1:17" ht="17.850000000000001" customHeight="1" x14ac:dyDescent="0.25">
      <c r="A5" s="9"/>
      <c r="B5" s="231" t="s">
        <v>4</v>
      </c>
      <c r="C5" s="229"/>
      <c r="D5" s="233"/>
      <c r="E5" s="14"/>
      <c r="F5" s="14"/>
      <c r="G5" s="14"/>
      <c r="K5" s="11"/>
      <c r="L5" s="11"/>
      <c r="M5" s="11"/>
      <c r="N5" s="11"/>
      <c r="O5" s="11"/>
      <c r="P5" s="11"/>
      <c r="Q5" s="11"/>
    </row>
    <row r="6" spans="1:17" ht="35.25" customHeight="1" x14ac:dyDescent="0.25">
      <c r="A6" s="9"/>
      <c r="B6" s="231" t="s">
        <v>5</v>
      </c>
      <c r="C6" s="229"/>
      <c r="D6" s="233"/>
      <c r="E6" s="14"/>
      <c r="F6" s="14"/>
      <c r="G6" s="14"/>
      <c r="K6" s="11"/>
      <c r="L6" s="11"/>
      <c r="M6" s="11"/>
      <c r="N6" s="11"/>
      <c r="O6" s="11"/>
      <c r="P6" s="11"/>
      <c r="Q6" s="11"/>
    </row>
    <row r="7" spans="1:17" ht="21" customHeight="1" x14ac:dyDescent="0.25">
      <c r="A7" s="9"/>
      <c r="B7" s="231" t="s">
        <v>6</v>
      </c>
      <c r="C7" s="229"/>
      <c r="D7" s="233"/>
      <c r="E7" s="14"/>
      <c r="F7" s="14"/>
      <c r="G7" s="14"/>
      <c r="K7" s="11"/>
      <c r="L7" s="11"/>
      <c r="M7" s="11"/>
      <c r="N7" s="11"/>
      <c r="O7" s="11"/>
      <c r="P7" s="11"/>
      <c r="Q7" s="11"/>
    </row>
    <row r="8" spans="1:17" ht="20.65" customHeight="1" thickBot="1" x14ac:dyDescent="0.3">
      <c r="A8" s="9"/>
      <c r="B8" s="234" t="s">
        <v>7</v>
      </c>
      <c r="C8" s="235"/>
      <c r="D8" s="236"/>
      <c r="E8" s="14"/>
      <c r="F8" s="14"/>
      <c r="G8" s="14"/>
      <c r="K8" s="11"/>
      <c r="L8" s="11"/>
      <c r="M8" s="11"/>
      <c r="N8" s="11"/>
      <c r="O8" s="11"/>
      <c r="P8" s="11"/>
      <c r="Q8" s="11"/>
    </row>
    <row r="9" spans="1:17" ht="20.45" customHeight="1" x14ac:dyDescent="0.25">
      <c r="A9" s="9"/>
      <c r="E9" s="5"/>
      <c r="F9" s="5"/>
      <c r="G9" s="12"/>
      <c r="K9" s="11"/>
      <c r="L9" s="11"/>
      <c r="M9" s="11"/>
      <c r="N9" s="11"/>
      <c r="O9" s="11"/>
      <c r="P9" s="11"/>
      <c r="Q9" s="11"/>
    </row>
    <row r="10" spans="1:17" ht="15.6" customHeight="1" x14ac:dyDescent="0.25">
      <c r="A10" s="9"/>
      <c r="C10" s="2"/>
      <c r="D10" s="2"/>
      <c r="E10" s="2"/>
      <c r="F10" s="12"/>
      <c r="G10" s="12"/>
      <c r="I10" s="9"/>
      <c r="J10" s="9"/>
      <c r="K10" s="10"/>
      <c r="L10" s="10"/>
      <c r="M10" s="10"/>
      <c r="N10" s="10"/>
      <c r="O10" s="10"/>
      <c r="P10" s="10"/>
      <c r="Q10" s="10"/>
    </row>
    <row r="11" spans="1:17" ht="15.75" customHeight="1" thickBot="1" x14ac:dyDescent="0.3">
      <c r="A11" s="9"/>
      <c r="B11" s="2"/>
      <c r="C11" s="2"/>
      <c r="D11" s="2"/>
      <c r="E11" s="19" t="s">
        <v>8</v>
      </c>
      <c r="F11" s="12"/>
      <c r="G11" s="12"/>
      <c r="H11" s="9"/>
      <c r="I11" s="9"/>
      <c r="J11" s="9"/>
      <c r="K11" s="10"/>
      <c r="L11" s="10"/>
      <c r="M11" s="10"/>
      <c r="N11" s="10"/>
      <c r="O11" s="10"/>
      <c r="P11" s="10"/>
      <c r="Q11" s="10"/>
    </row>
    <row r="12" spans="1:17" ht="15.75" customHeight="1" thickBot="1" x14ac:dyDescent="0.3">
      <c r="A12" s="9"/>
      <c r="B12" s="4" t="s">
        <v>9</v>
      </c>
      <c r="C12" s="3" t="s">
        <v>10</v>
      </c>
      <c r="D12" s="13"/>
      <c r="E12" s="6" t="s">
        <v>11</v>
      </c>
      <c r="F12" s="12"/>
      <c r="G12" s="9"/>
      <c r="H12" s="9"/>
      <c r="I12" s="9"/>
      <c r="J12" s="9"/>
      <c r="K12" s="10"/>
      <c r="L12" s="10"/>
      <c r="M12" s="10"/>
      <c r="N12" s="10"/>
      <c r="O12" s="10"/>
      <c r="P12" s="10"/>
      <c r="Q12" s="10"/>
    </row>
    <row r="13" spans="1:17" ht="15" customHeight="1" x14ac:dyDescent="0.25">
      <c r="A13" s="9"/>
      <c r="B13" s="9"/>
      <c r="C13" s="9"/>
      <c r="D13" s="9"/>
      <c r="E13" s="7" t="s">
        <v>12</v>
      </c>
      <c r="F13" s="12"/>
      <c r="G13" s="9"/>
      <c r="H13" s="9"/>
      <c r="I13" s="9"/>
      <c r="J13" s="9"/>
      <c r="K13" s="10"/>
      <c r="L13" s="10"/>
      <c r="M13" s="10"/>
      <c r="N13" s="10"/>
      <c r="O13" s="10"/>
      <c r="P13" s="10"/>
      <c r="Q13" s="10"/>
    </row>
    <row r="14" spans="1:17" ht="18" customHeight="1" x14ac:dyDescent="0.25">
      <c r="A14" s="9"/>
      <c r="B14" s="9"/>
      <c r="C14" s="9"/>
      <c r="D14" s="9"/>
      <c r="E14" s="8" t="s">
        <v>13</v>
      </c>
      <c r="F14" s="9"/>
      <c r="G14" s="9"/>
      <c r="H14" s="9"/>
      <c r="I14" s="9"/>
      <c r="J14" s="9"/>
      <c r="K14" s="10"/>
      <c r="L14" s="9"/>
      <c r="M14" s="9"/>
      <c r="N14" s="9"/>
      <c r="O14" s="9"/>
      <c r="P14" s="9"/>
      <c r="Q14" s="9"/>
    </row>
    <row r="15" spans="1:17" ht="18" customHeight="1" thickBot="1" x14ac:dyDescent="0.3">
      <c r="A15" s="9"/>
      <c r="B15" s="9"/>
      <c r="C15" s="9"/>
      <c r="D15" s="9"/>
      <c r="E15" s="110"/>
      <c r="F15" s="9"/>
      <c r="G15" s="9"/>
      <c r="H15" s="9"/>
      <c r="I15" s="9"/>
      <c r="J15" s="9"/>
      <c r="K15" s="10"/>
      <c r="L15" s="9"/>
      <c r="M15" s="9"/>
      <c r="N15" s="9"/>
      <c r="O15" s="9"/>
      <c r="P15" s="9"/>
      <c r="Q15" s="9"/>
    </row>
    <row r="16" spans="1:17" ht="82.7" customHeight="1" thickBot="1" x14ac:dyDescent="0.3">
      <c r="A16" s="9"/>
      <c r="B16" s="20" t="s">
        <v>14</v>
      </c>
      <c r="C16" s="18">
        <f>IFERROR(INDEX(CentralSchoolServicesBlock!$K:$K,MATCH($C$12,CentralSchoolServicesBlock!$C:$C,0)),"")</f>
        <v>1736999.9999999998</v>
      </c>
      <c r="D16" s="17" t="s">
        <v>15</v>
      </c>
      <c r="E16" s="9"/>
      <c r="F16" s="9"/>
      <c r="G16" s="9"/>
      <c r="H16" s="10"/>
      <c r="I16" s="9"/>
      <c r="J16" s="9"/>
      <c r="K16" s="9"/>
      <c r="L16" s="9"/>
      <c r="M16" s="9"/>
      <c r="N16" s="9"/>
    </row>
    <row r="17" spans="1:17" ht="82.7" customHeight="1" thickBot="1" x14ac:dyDescent="0.3">
      <c r="A17" s="9"/>
      <c r="B17" s="20" t="s">
        <v>16</v>
      </c>
      <c r="C17" s="18">
        <f>IFERROR(INDEX(CentralSchoolServicesBlock!$AA:$AA,MATCH($C$12,CentralSchoolServicesBlock!$C:$C,0)),"")</f>
        <v>1389599.9999999998</v>
      </c>
      <c r="D17" s="17" t="s">
        <v>17</v>
      </c>
      <c r="E17" s="9"/>
      <c r="F17" s="9"/>
      <c r="G17" s="9"/>
      <c r="H17" s="10"/>
      <c r="I17" s="9"/>
      <c r="J17" s="9"/>
      <c r="K17" s="9"/>
      <c r="L17" s="9"/>
      <c r="M17" s="9"/>
      <c r="N17" s="9"/>
    </row>
    <row r="18" spans="1:17" ht="20.45" customHeight="1" x14ac:dyDescent="0.25">
      <c r="A18" s="9"/>
      <c r="B18" s="109" t="s">
        <v>18</v>
      </c>
      <c r="C18" s="9"/>
      <c r="D18" s="9"/>
      <c r="F18" s="9"/>
      <c r="G18" s="9"/>
      <c r="H18" s="10"/>
      <c r="I18" s="9"/>
      <c r="J18" s="9"/>
      <c r="K18" s="9"/>
      <c r="L18" s="9"/>
      <c r="M18" s="9"/>
      <c r="N18" s="9"/>
    </row>
    <row r="19" spans="1:17" ht="18" customHeight="1" thickBo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10"/>
      <c r="L19" s="9"/>
      <c r="M19" s="9"/>
      <c r="N19" s="9"/>
      <c r="O19" s="9"/>
      <c r="P19" s="9"/>
      <c r="Q19" s="9"/>
    </row>
    <row r="20" spans="1:17" ht="74.45" customHeight="1" thickBot="1" x14ac:dyDescent="0.3">
      <c r="A20" s="9"/>
      <c r="B20" s="16" t="s">
        <v>19</v>
      </c>
      <c r="C20" s="18">
        <f>IFERROR(INDEX(CentralSchoolServicesBlock!$M:$M,MATCH($C$12,CentralSchoolServicesBlock!$C:$C,0)),"")</f>
        <v>2855771</v>
      </c>
      <c r="D20" s="17" t="s">
        <v>20</v>
      </c>
      <c r="E20" s="9"/>
      <c r="F20" s="9"/>
      <c r="G20" s="9"/>
      <c r="H20" s="10"/>
      <c r="I20" s="9"/>
      <c r="J20" s="9"/>
      <c r="K20" s="9"/>
      <c r="L20" s="9"/>
      <c r="M20" s="9"/>
      <c r="N20" s="9"/>
    </row>
    <row r="21" spans="1:17" ht="57" customHeight="1" thickBot="1" x14ac:dyDescent="0.3">
      <c r="A21" s="9"/>
      <c r="B21" s="16" t="s">
        <v>21</v>
      </c>
      <c r="C21" s="18">
        <f>IFERROR(INDEX(CentralSchoolServicesBlock!$W:$W,MATCH($C$12,CentralSchoolServicesBlock!$C:$C,0)),"")</f>
        <v>2911072.0914502623</v>
      </c>
      <c r="D21" s="17" t="s">
        <v>22</v>
      </c>
      <c r="E21" s="9"/>
      <c r="F21" s="9"/>
      <c r="G21" s="9"/>
      <c r="H21" s="10"/>
      <c r="I21" s="9"/>
      <c r="J21" s="9"/>
      <c r="K21" s="9"/>
      <c r="L21" s="9"/>
      <c r="M21" s="9"/>
      <c r="N21" s="9"/>
    </row>
    <row r="22" spans="1:17" ht="59.45" customHeight="1" thickBot="1" x14ac:dyDescent="0.3">
      <c r="A22" s="9"/>
      <c r="B22" s="16" t="s">
        <v>23</v>
      </c>
      <c r="C22" s="176">
        <f>IFERROR(INDEX(CentralSchoolServicesBlock!$V:$V,MATCH($C$12,CentralSchoolServicesBlock!$C:$C,0)),"")</f>
        <v>1.9364679958673969E-2</v>
      </c>
      <c r="D22" s="17" t="s">
        <v>24</v>
      </c>
      <c r="E22" s="15"/>
      <c r="F22" s="2"/>
      <c r="G22" s="2"/>
      <c r="H22" s="11"/>
      <c r="I22" s="2"/>
      <c r="J22" s="2"/>
      <c r="K22" s="2"/>
      <c r="L22" s="2"/>
      <c r="M22" s="2"/>
      <c r="N22" s="2"/>
    </row>
    <row r="23" spans="1:17" ht="20.100000000000001" customHeight="1" x14ac:dyDescent="0.25">
      <c r="A23" s="9"/>
      <c r="B23" s="109" t="s">
        <v>25</v>
      </c>
      <c r="C23" s="9"/>
      <c r="D23" s="9"/>
      <c r="E23" s="9"/>
      <c r="F23" s="9"/>
      <c r="G23" s="9"/>
      <c r="H23" s="10"/>
      <c r="I23" s="9"/>
      <c r="J23" s="9"/>
      <c r="K23" s="9"/>
      <c r="L23" s="9"/>
      <c r="M23" s="9"/>
      <c r="N23" s="9"/>
    </row>
    <row r="24" spans="1:17" ht="15" customHeight="1" x14ac:dyDescent="0.25">
      <c r="H24" s="10"/>
    </row>
    <row r="25" spans="1:17" ht="15" customHeight="1" x14ac:dyDescent="0.25">
      <c r="C25" s="21"/>
      <c r="H25" s="10"/>
    </row>
    <row r="26" spans="1:17" ht="15" customHeight="1" x14ac:dyDescent="0.25">
      <c r="H26" s="10"/>
    </row>
    <row r="27" spans="1:17" ht="15" customHeight="1" x14ac:dyDescent="0.25">
      <c r="H27" s="10"/>
    </row>
    <row r="28" spans="1:17" ht="15" customHeight="1" x14ac:dyDescent="0.25">
      <c r="K28" s="10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CentralSchoolServicesBlock!$C$22:$C$170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I158"/>
  <sheetViews>
    <sheetView showGridLines="0" zoomScaleNormal="100" workbookViewId="0">
      <selection activeCell="A6" sqref="A6"/>
    </sheetView>
  </sheetViews>
  <sheetFormatPr defaultRowHeight="15" x14ac:dyDescent="0.25"/>
  <cols>
    <col min="1" max="1" width="20.5703125" customWidth="1"/>
    <col min="2" max="2" width="15" customWidth="1"/>
    <col min="3" max="3" width="35.5703125" customWidth="1"/>
    <col min="4" max="6" width="22.85546875" customWidth="1"/>
    <col min="7" max="7" width="24.7109375" customWidth="1"/>
    <col min="9" max="9" width="12.7109375" customWidth="1"/>
  </cols>
  <sheetData>
    <row r="1" spans="1:9" ht="20.85" customHeight="1" x14ac:dyDescent="0.3">
      <c r="A1" s="22" t="s">
        <v>26</v>
      </c>
      <c r="B1" s="9"/>
      <c r="C1" s="9"/>
      <c r="D1" s="23"/>
      <c r="E1" s="23"/>
      <c r="F1" s="23"/>
      <c r="G1" s="23"/>
    </row>
    <row r="2" spans="1:9" ht="20.85" customHeight="1" x14ac:dyDescent="0.3">
      <c r="A2" s="22"/>
      <c r="B2" s="9"/>
      <c r="C2" s="9"/>
      <c r="D2" s="24"/>
      <c r="E2" s="24"/>
      <c r="F2" s="24"/>
      <c r="G2" s="24"/>
    </row>
    <row r="3" spans="1:9" ht="15" customHeight="1" x14ac:dyDescent="0.25">
      <c r="A3" s="242" t="s">
        <v>304</v>
      </c>
      <c r="B3" s="242"/>
      <c r="C3" s="242"/>
      <c r="D3" s="242"/>
      <c r="E3" s="242"/>
      <c r="F3" s="242"/>
      <c r="G3" s="242"/>
    </row>
    <row r="4" spans="1:9" ht="15" customHeight="1" x14ac:dyDescent="0.25">
      <c r="A4" s="242" t="s">
        <v>306</v>
      </c>
      <c r="B4" s="242"/>
      <c r="C4" s="242"/>
      <c r="D4" s="242"/>
      <c r="E4" s="242"/>
      <c r="F4" s="242"/>
      <c r="G4" s="242"/>
    </row>
    <row r="5" spans="1:9" x14ac:dyDescent="0.25">
      <c r="A5" s="242" t="s">
        <v>305</v>
      </c>
      <c r="B5" s="242"/>
      <c r="C5" s="242"/>
      <c r="D5" s="242"/>
      <c r="E5" s="242"/>
      <c r="F5" s="242"/>
      <c r="G5" s="242"/>
    </row>
    <row r="6" spans="1:9" ht="15.75" customHeight="1" x14ac:dyDescent="0.25">
      <c r="A6" s="242" t="s">
        <v>294</v>
      </c>
      <c r="B6" s="242"/>
      <c r="C6" s="242"/>
      <c r="D6" s="242"/>
      <c r="E6" s="242"/>
      <c r="F6" s="242"/>
      <c r="G6" s="242"/>
    </row>
    <row r="7" spans="1:9" ht="15.6" customHeight="1" thickBot="1" x14ac:dyDescent="0.3">
      <c r="A7" s="25"/>
      <c r="B7" s="26"/>
      <c r="C7" s="26"/>
      <c r="D7" s="26"/>
      <c r="E7" s="26"/>
      <c r="F7" s="26"/>
      <c r="G7" s="26"/>
    </row>
    <row r="8" spans="1:9" ht="16.5" customHeight="1" thickBot="1" x14ac:dyDescent="0.3">
      <c r="A8" s="27"/>
      <c r="B8" s="28"/>
      <c r="C8" s="28"/>
      <c r="D8" s="243" t="s">
        <v>27</v>
      </c>
      <c r="E8" s="244"/>
      <c r="F8" s="244"/>
      <c r="G8" s="245"/>
    </row>
    <row r="9" spans="1:9" ht="32.25" customHeight="1" thickBot="1" x14ac:dyDescent="0.3">
      <c r="A9" s="29" t="s">
        <v>28</v>
      </c>
      <c r="B9" s="30" t="s">
        <v>29</v>
      </c>
      <c r="C9" s="36" t="s">
        <v>30</v>
      </c>
      <c r="D9" s="170" t="s">
        <v>31</v>
      </c>
      <c r="E9" s="193" t="s">
        <v>32</v>
      </c>
      <c r="F9" s="171" t="s">
        <v>33</v>
      </c>
      <c r="G9" s="172" t="s">
        <v>34</v>
      </c>
    </row>
    <row r="10" spans="1:9" x14ac:dyDescent="0.25">
      <c r="A10" s="31" t="s">
        <v>35</v>
      </c>
      <c r="B10" s="173">
        <v>830</v>
      </c>
      <c r="C10" s="32" t="s">
        <v>10</v>
      </c>
      <c r="D10" s="180">
        <f>INDEX(CentralSchoolServicesBlock!$U$22:$U$170, MATCH($B10,CentralSchoolServicesBlock!$B$22:$B$170, 0))</f>
        <v>29.796029595192042</v>
      </c>
      <c r="E10" s="189">
        <f>INDEX(CentralSchoolServicesBlock!$D$22:$D$170, MATCH($B10,CentralSchoolServicesBlock!$B$22:$B$170, 0))</f>
        <v>97700</v>
      </c>
      <c r="F10" s="181">
        <f>INDEX(CentralSchoolServicesBlock!$AA$22:$AA$170, MATCH($B10,CentralSchoolServicesBlock!$B$22:$B$170, 0))</f>
        <v>1389599.9999999998</v>
      </c>
      <c r="G10" s="182">
        <f>INDEX(CentralSchoolServicesBlock!$AB$22:$AB$170, MATCH($B10,CentralSchoolServicesBlock!$B$22:$B$170, 0))</f>
        <v>4300672.0914502619</v>
      </c>
      <c r="I10" s="35"/>
    </row>
    <row r="11" spans="1:9" x14ac:dyDescent="0.25">
      <c r="A11" s="33" t="s">
        <v>35</v>
      </c>
      <c r="B11" s="174">
        <v>831</v>
      </c>
      <c r="C11" s="37" t="s">
        <v>36</v>
      </c>
      <c r="D11" s="183">
        <f>INDEX(CentralSchoolServicesBlock!$U$22:$U$170, MATCH($B11,CentralSchoolServicesBlock!$B$22:$B$170, 0))</f>
        <v>28.603372919640393</v>
      </c>
      <c r="E11" s="190">
        <f>INDEX(CentralSchoolServicesBlock!$D$22:$D$170, MATCH($B11,CentralSchoolServicesBlock!$B$22:$B$170, 0))</f>
        <v>38694</v>
      </c>
      <c r="F11" s="184">
        <f>INDEX(CentralSchoolServicesBlock!$AA$22:$AA$170, MATCH($B11,CentralSchoolServicesBlock!$B$22:$B$170, 0))</f>
        <v>2295999.9999999995</v>
      </c>
      <c r="G11" s="185">
        <f>INDEX(CentralSchoolServicesBlock!$AB$22:$AB$170, MATCH($B11,CentralSchoolServicesBlock!$B$22:$B$170, 0))</f>
        <v>3402778.9117525648</v>
      </c>
    </row>
    <row r="12" spans="1:9" x14ac:dyDescent="0.25">
      <c r="A12" s="33" t="s">
        <v>35</v>
      </c>
      <c r="B12" s="174">
        <v>855</v>
      </c>
      <c r="C12" s="37" t="s">
        <v>37</v>
      </c>
      <c r="D12" s="183">
        <f>INDEX(CentralSchoolServicesBlock!$U$22:$U$170, MATCH($B12,CentralSchoolServicesBlock!$B$22:$B$170, 0))</f>
        <v>27.268005188894531</v>
      </c>
      <c r="E12" s="190">
        <f>INDEX(CentralSchoolServicesBlock!$D$22:$D$170, MATCH($B12,CentralSchoolServicesBlock!$B$22:$B$170, 0))</f>
        <v>91433</v>
      </c>
      <c r="F12" s="184">
        <f>INDEX(CentralSchoolServicesBlock!$AA$22:$AA$170, MATCH($B12,CentralSchoolServicesBlock!$B$22:$B$170, 0))</f>
        <v>738399.99999999988</v>
      </c>
      <c r="G12" s="185">
        <f>INDEX(CentralSchoolServicesBlock!$AB$22:$AB$170, MATCH($B12,CentralSchoolServicesBlock!$B$22:$B$170, 0))</f>
        <v>3231595.5184361935</v>
      </c>
    </row>
    <row r="13" spans="1:9" x14ac:dyDescent="0.25">
      <c r="A13" s="33" t="s">
        <v>35</v>
      </c>
      <c r="B13" s="174">
        <v>856</v>
      </c>
      <c r="C13" s="37" t="s">
        <v>38</v>
      </c>
      <c r="D13" s="183">
        <f>INDEX(CentralSchoolServicesBlock!$U$22:$U$170, MATCH($B13,CentralSchoolServicesBlock!$B$22:$B$170, 0))</f>
        <v>32.610053708189483</v>
      </c>
      <c r="E13" s="190">
        <f>INDEX(CentralSchoolServicesBlock!$D$22:$D$170, MATCH($B13,CentralSchoolServicesBlock!$B$22:$B$170, 0))</f>
        <v>52438.5</v>
      </c>
      <c r="F13" s="184">
        <f>INDEX(CentralSchoolServicesBlock!$AA$22:$AA$170, MATCH($B13,CentralSchoolServicesBlock!$B$22:$B$170, 0))</f>
        <v>151200</v>
      </c>
      <c r="G13" s="185">
        <f>INDEX(CentralSchoolServicesBlock!$AB$22:$AB$170, MATCH($B13,CentralSchoolServicesBlock!$B$22:$B$170, 0))</f>
        <v>1861222.3013768941</v>
      </c>
    </row>
    <row r="14" spans="1:9" x14ac:dyDescent="0.25">
      <c r="A14" s="33" t="s">
        <v>35</v>
      </c>
      <c r="B14" s="174">
        <v>857</v>
      </c>
      <c r="C14" s="37" t="s">
        <v>39</v>
      </c>
      <c r="D14" s="183">
        <f>INDEX(CentralSchoolServicesBlock!$U$22:$U$170, MATCH($B14,CentralSchoolServicesBlock!$B$22:$B$170, 0))</f>
        <v>30.36982180635944</v>
      </c>
      <c r="E14" s="190">
        <f>INDEX(CentralSchoolServicesBlock!$D$22:$D$170, MATCH($B14,CentralSchoolServicesBlock!$B$22:$B$170, 0))</f>
        <v>5359</v>
      </c>
      <c r="F14" s="184">
        <f>INDEX(CentralSchoolServicesBlock!$AA$22:$AA$170, MATCH($B14,CentralSchoolServicesBlock!$B$22:$B$170, 0))</f>
        <v>0</v>
      </c>
      <c r="G14" s="185">
        <f>INDEX(CentralSchoolServicesBlock!$AB$22:$AB$170, MATCH($B14,CentralSchoolServicesBlock!$B$22:$B$170, 0))</f>
        <v>162751.87506028023</v>
      </c>
    </row>
    <row r="15" spans="1:9" x14ac:dyDescent="0.25">
      <c r="A15" s="33" t="s">
        <v>35</v>
      </c>
      <c r="B15" s="174">
        <v>891</v>
      </c>
      <c r="C15" s="37" t="s">
        <v>40</v>
      </c>
      <c r="D15" s="183">
        <f>INDEX(CentralSchoolServicesBlock!$U$22:$U$170, MATCH($B15,CentralSchoolServicesBlock!$B$22:$B$170, 0))</f>
        <v>28.827633149231303</v>
      </c>
      <c r="E15" s="190">
        <f>INDEX(CentralSchoolServicesBlock!$D$22:$D$170, MATCH($B15,CentralSchoolServicesBlock!$B$22:$B$170, 0))</f>
        <v>108518.5</v>
      </c>
      <c r="F15" s="184">
        <f>INDEX(CentralSchoolServicesBlock!$AA$22:$AA$170, MATCH($B15,CentralSchoolServicesBlock!$B$22:$B$170, 0))</f>
        <v>2959630.4</v>
      </c>
      <c r="G15" s="185">
        <f>INDEX(CentralSchoolServicesBlock!$AB$22:$AB$170, MATCH($B15,CentralSchoolServicesBlock!$B$22:$B$170, 0))</f>
        <v>6087961.9079048578</v>
      </c>
    </row>
    <row r="16" spans="1:9" x14ac:dyDescent="0.25">
      <c r="A16" s="33" t="s">
        <v>35</v>
      </c>
      <c r="B16" s="174">
        <v>892</v>
      </c>
      <c r="C16" s="37" t="s">
        <v>41</v>
      </c>
      <c r="D16" s="183">
        <f>INDEX(CentralSchoolServicesBlock!$U$22:$U$170, MATCH($B16,CentralSchoolServicesBlock!$B$22:$B$170, 0))</f>
        <v>35.139000000000003</v>
      </c>
      <c r="E16" s="190">
        <f>INDEX(CentralSchoolServicesBlock!$D$22:$D$170, MATCH($B16,CentralSchoolServicesBlock!$B$22:$B$170, 0))</f>
        <v>41074</v>
      </c>
      <c r="F16" s="184">
        <f>INDEX(CentralSchoolServicesBlock!$AA$22:$AA$170, MATCH($B16,CentralSchoolServicesBlock!$B$22:$B$170, 0))</f>
        <v>4539314.5638267798</v>
      </c>
      <c r="G16" s="185">
        <f>INDEX(CentralSchoolServicesBlock!$AB$22:$AB$170, MATCH($B16,CentralSchoolServicesBlock!$B$22:$B$170, 0))</f>
        <v>5982613.8498267801</v>
      </c>
    </row>
    <row r="17" spans="1:7" x14ac:dyDescent="0.25">
      <c r="A17" s="33" t="s">
        <v>35</v>
      </c>
      <c r="B17" s="174">
        <v>925</v>
      </c>
      <c r="C17" s="37" t="s">
        <v>42</v>
      </c>
      <c r="D17" s="183">
        <f>INDEX(CentralSchoolServicesBlock!$U$22:$U$170, MATCH($B17,CentralSchoolServicesBlock!$B$22:$B$170, 0))</f>
        <v>31.836593106761597</v>
      </c>
      <c r="E17" s="190">
        <f>INDEX(CentralSchoolServicesBlock!$D$22:$D$170, MATCH($B17,CentralSchoolServicesBlock!$B$22:$B$170, 0))</f>
        <v>95601.5</v>
      </c>
      <c r="F17" s="184">
        <f>INDEX(CentralSchoolServicesBlock!$AA$22:$AA$170, MATCH($B17,CentralSchoolServicesBlock!$B$22:$B$170, 0))</f>
        <v>2224000</v>
      </c>
      <c r="G17" s="185">
        <f>INDEX(CentralSchoolServicesBlock!$AB$22:$AB$170, MATCH($B17,CentralSchoolServicesBlock!$B$22:$B$170, 0))</f>
        <v>5267626.0558960689</v>
      </c>
    </row>
    <row r="18" spans="1:7" x14ac:dyDescent="0.25">
      <c r="A18" s="33" t="s">
        <v>35</v>
      </c>
      <c r="B18" s="174">
        <v>928</v>
      </c>
      <c r="C18" s="37" t="s">
        <v>43</v>
      </c>
      <c r="D18" s="183">
        <f>INDEX(CentralSchoolServicesBlock!$U$22:$U$170, MATCH($B18,CentralSchoolServicesBlock!$B$22:$B$170, 0))</f>
        <v>31.706539628600282</v>
      </c>
      <c r="E18" s="190">
        <f>INDEX(CentralSchoolServicesBlock!$D$22:$D$170, MATCH($B18,CentralSchoolServicesBlock!$B$22:$B$170, 0))</f>
        <v>106156.666666</v>
      </c>
      <c r="F18" s="184">
        <f>INDEX(CentralSchoolServicesBlock!$AA$22:$AA$170, MATCH($B18,CentralSchoolServicesBlock!$B$22:$B$170, 0))</f>
        <v>6221853.5999999996</v>
      </c>
      <c r="G18" s="185">
        <f>INDEX(CentralSchoolServicesBlock!$AB$22:$AB$170, MATCH($B18,CentralSchoolServicesBlock!$B$22:$B$170, 0))</f>
        <v>9587714.1584856398</v>
      </c>
    </row>
    <row r="19" spans="1:7" x14ac:dyDescent="0.25">
      <c r="A19" s="33" t="s">
        <v>44</v>
      </c>
      <c r="B19" s="174">
        <v>821</v>
      </c>
      <c r="C19" s="37" t="s">
        <v>45</v>
      </c>
      <c r="D19" s="183">
        <f>INDEX(CentralSchoolServicesBlock!$U$22:$U$170, MATCH($B19,CentralSchoolServicesBlock!$B$22:$B$170, 0))</f>
        <v>34.447944287753742</v>
      </c>
      <c r="E19" s="190">
        <f>INDEX(CentralSchoolServicesBlock!$D$22:$D$170, MATCH($B19,CentralSchoolServicesBlock!$B$22:$B$170, 0))</f>
        <v>36557</v>
      </c>
      <c r="F19" s="184">
        <f>INDEX(CentralSchoolServicesBlock!$AA$22:$AA$170, MATCH($B19,CentralSchoolServicesBlock!$B$22:$B$170, 0))</f>
        <v>157173.6</v>
      </c>
      <c r="G19" s="185">
        <f>INDEX(CentralSchoolServicesBlock!$AB$22:$AB$170, MATCH($B19,CentralSchoolServicesBlock!$B$22:$B$170, 0))</f>
        <v>1416487.0993274136</v>
      </c>
    </row>
    <row r="20" spans="1:7" x14ac:dyDescent="0.25">
      <c r="A20" s="33" t="s">
        <v>44</v>
      </c>
      <c r="B20" s="174">
        <v>822</v>
      </c>
      <c r="C20" s="37" t="s">
        <v>46</v>
      </c>
      <c r="D20" s="183">
        <f>INDEX(CentralSchoolServicesBlock!$U$22:$U$170, MATCH($B20,CentralSchoolServicesBlock!$B$22:$B$170, 0))</f>
        <v>38.590499999999999</v>
      </c>
      <c r="E20" s="190">
        <f>INDEX(CentralSchoolServicesBlock!$D$22:$D$170, MATCH($B20,CentralSchoolServicesBlock!$B$22:$B$170, 0))</f>
        <v>25446</v>
      </c>
      <c r="F20" s="184">
        <f>INDEX(CentralSchoolServicesBlock!$AA$22:$AA$170, MATCH($B20,CentralSchoolServicesBlock!$B$22:$B$170, 0))</f>
        <v>1933200</v>
      </c>
      <c r="G20" s="185">
        <f>INDEX(CentralSchoolServicesBlock!$AB$22:$AB$170, MATCH($B20,CentralSchoolServicesBlock!$B$22:$B$170, 0))</f>
        <v>2915173.8629999999</v>
      </c>
    </row>
    <row r="21" spans="1:7" x14ac:dyDescent="0.25">
      <c r="A21" s="33" t="s">
        <v>44</v>
      </c>
      <c r="B21" s="174">
        <v>823</v>
      </c>
      <c r="C21" s="37" t="s">
        <v>47</v>
      </c>
      <c r="D21" s="183">
        <f>INDEX(CentralSchoolServicesBlock!$U$22:$U$170, MATCH($B21,CentralSchoolServicesBlock!$B$22:$B$170, 0))</f>
        <v>32.553061244635899</v>
      </c>
      <c r="E21" s="190">
        <f>INDEX(CentralSchoolServicesBlock!$D$22:$D$170, MATCH($B21,CentralSchoolServicesBlock!$B$22:$B$170, 0))</f>
        <v>39093.5</v>
      </c>
      <c r="F21" s="184">
        <f>INDEX(CentralSchoolServicesBlock!$AA$22:$AA$170, MATCH($B21,CentralSchoolServicesBlock!$B$22:$B$170, 0))</f>
        <v>0</v>
      </c>
      <c r="G21" s="185">
        <f>INDEX(CentralSchoolServicesBlock!$AB$22:$AB$170, MATCH($B21,CentralSchoolServicesBlock!$B$22:$B$170, 0))</f>
        <v>1272613.0997671734</v>
      </c>
    </row>
    <row r="22" spans="1:7" x14ac:dyDescent="0.25">
      <c r="A22" s="33" t="s">
        <v>44</v>
      </c>
      <c r="B22" s="174">
        <v>873</v>
      </c>
      <c r="C22" s="37" t="s">
        <v>48</v>
      </c>
      <c r="D22" s="183">
        <f>INDEX(CentralSchoolServicesBlock!$U$22:$U$170, MATCH($B22,CentralSchoolServicesBlock!$B$22:$B$170, 0))</f>
        <v>29.704286773995765</v>
      </c>
      <c r="E22" s="190">
        <f>INDEX(CentralSchoolServicesBlock!$D$22:$D$170, MATCH($B22,CentralSchoolServicesBlock!$B$22:$B$170, 0))</f>
        <v>80315</v>
      </c>
      <c r="F22" s="184">
        <f>INDEX(CentralSchoolServicesBlock!$AA$22:$AA$170, MATCH($B22,CentralSchoolServicesBlock!$B$22:$B$170, 0))</f>
        <v>4616000</v>
      </c>
      <c r="G22" s="185">
        <f>INDEX(CentralSchoolServicesBlock!$AB$22:$AB$170, MATCH($B22,CentralSchoolServicesBlock!$B$22:$B$170, 0))</f>
        <v>7001699.79225347</v>
      </c>
    </row>
    <row r="23" spans="1:7" x14ac:dyDescent="0.25">
      <c r="A23" s="33" t="s">
        <v>44</v>
      </c>
      <c r="B23" s="174">
        <v>874</v>
      </c>
      <c r="C23" s="37" t="s">
        <v>49</v>
      </c>
      <c r="D23" s="183">
        <f>INDEX(CentralSchoolServicesBlock!$U$22:$U$170, MATCH($B23,CentralSchoolServicesBlock!$B$22:$B$170, 0))</f>
        <v>33.925140557948566</v>
      </c>
      <c r="E23" s="190">
        <f>INDEX(CentralSchoolServicesBlock!$D$22:$D$170, MATCH($B23,CentralSchoolServicesBlock!$B$22:$B$170, 0))</f>
        <v>34381.5</v>
      </c>
      <c r="F23" s="184">
        <f>INDEX(CentralSchoolServicesBlock!$AA$22:$AA$170, MATCH($B23,CentralSchoolServicesBlock!$B$22:$B$170, 0))</f>
        <v>257195.008</v>
      </c>
      <c r="G23" s="185">
        <f>INDEX(CentralSchoolServicesBlock!$AB$22:$AB$170, MATCH($B23,CentralSchoolServicesBlock!$B$22:$B$170, 0))</f>
        <v>1423592.2280931086</v>
      </c>
    </row>
    <row r="24" spans="1:7" x14ac:dyDescent="0.25">
      <c r="A24" s="33" t="s">
        <v>44</v>
      </c>
      <c r="B24" s="174">
        <v>881</v>
      </c>
      <c r="C24" s="37" t="s">
        <v>50</v>
      </c>
      <c r="D24" s="183">
        <f>INDEX(CentralSchoolServicesBlock!$U$22:$U$170, MATCH($B24,CentralSchoolServicesBlock!$B$22:$B$170, 0))</f>
        <v>36.172499999999999</v>
      </c>
      <c r="E24" s="190">
        <f>INDEX(CentralSchoolServicesBlock!$D$22:$D$170, MATCH($B24,CentralSchoolServicesBlock!$B$22:$B$170, 0))</f>
        <v>193647</v>
      </c>
      <c r="F24" s="184">
        <f>INDEX(CentralSchoolServicesBlock!$AA$22:$AA$170, MATCH($B24,CentralSchoolServicesBlock!$B$22:$B$170, 0))</f>
        <v>4004000</v>
      </c>
      <c r="G24" s="185">
        <f>INDEX(CentralSchoolServicesBlock!$AB$22:$AB$170, MATCH($B24,CentralSchoolServicesBlock!$B$22:$B$170, 0))</f>
        <v>11008696.1075</v>
      </c>
    </row>
    <row r="25" spans="1:7" x14ac:dyDescent="0.25">
      <c r="A25" s="33" t="s">
        <v>44</v>
      </c>
      <c r="B25" s="174">
        <v>882</v>
      </c>
      <c r="C25" s="37" t="s">
        <v>51</v>
      </c>
      <c r="D25" s="183">
        <f>INDEX(CentralSchoolServicesBlock!$U$22:$U$170, MATCH($B25,CentralSchoolServicesBlock!$B$22:$B$170, 0))</f>
        <v>32.390005398182502</v>
      </c>
      <c r="E25" s="190">
        <f>INDEX(CentralSchoolServicesBlock!$D$22:$D$170, MATCH($B25,CentralSchoolServicesBlock!$B$22:$B$170, 0))</f>
        <v>25973.5</v>
      </c>
      <c r="F25" s="184">
        <f>INDEX(CentralSchoolServicesBlock!$AA$22:$AA$170, MATCH($B25,CentralSchoolServicesBlock!$B$22:$B$170, 0))</f>
        <v>723910.39999999991</v>
      </c>
      <c r="G25" s="185">
        <f>INDEX(CentralSchoolServicesBlock!$AB$22:$AB$170, MATCH($B25,CentralSchoolServicesBlock!$B$22:$B$170, 0))</f>
        <v>1565192.2052096932</v>
      </c>
    </row>
    <row r="26" spans="1:7" x14ac:dyDescent="0.25">
      <c r="A26" s="33" t="s">
        <v>44</v>
      </c>
      <c r="B26" s="174">
        <v>883</v>
      </c>
      <c r="C26" s="37" t="s">
        <v>52</v>
      </c>
      <c r="D26" s="183">
        <f>INDEX(CentralSchoolServicesBlock!$U$22:$U$170, MATCH($B26,CentralSchoolServicesBlock!$B$22:$B$170, 0))</f>
        <v>30.254743701173446</v>
      </c>
      <c r="E26" s="190">
        <f>INDEX(CentralSchoolServicesBlock!$D$22:$D$170, MATCH($B26,CentralSchoolServicesBlock!$B$22:$B$170, 0))</f>
        <v>26782.5</v>
      </c>
      <c r="F26" s="184">
        <f>INDEX(CentralSchoolServicesBlock!$AA$22:$AA$170, MATCH($B26,CentralSchoolServicesBlock!$B$22:$B$170, 0))</f>
        <v>1022400</v>
      </c>
      <c r="G26" s="185">
        <f>INDEX(CentralSchoolServicesBlock!$AB$22:$AB$170, MATCH($B26,CentralSchoolServicesBlock!$B$22:$B$170, 0))</f>
        <v>1832697.6731766779</v>
      </c>
    </row>
    <row r="27" spans="1:7" x14ac:dyDescent="0.25">
      <c r="A27" s="33" t="s">
        <v>44</v>
      </c>
      <c r="B27" s="174">
        <v>919</v>
      </c>
      <c r="C27" s="37" t="s">
        <v>53</v>
      </c>
      <c r="D27" s="183">
        <f>INDEX(CentralSchoolServicesBlock!$U$22:$U$170, MATCH($B27,CentralSchoolServicesBlock!$B$22:$B$170, 0))</f>
        <v>34.136640664960005</v>
      </c>
      <c r="E27" s="190">
        <f>INDEX(CentralSchoolServicesBlock!$D$22:$D$170, MATCH($B27,CentralSchoolServicesBlock!$B$22:$B$170, 0))</f>
        <v>167708.5</v>
      </c>
      <c r="F27" s="184">
        <f>INDEX(CentralSchoolServicesBlock!$AA$22:$AA$170, MATCH($B27,CentralSchoolServicesBlock!$B$22:$B$170, 0))</f>
        <v>0</v>
      </c>
      <c r="G27" s="185">
        <f>INDEX(CentralSchoolServicesBlock!$AB$22:$AB$170, MATCH($B27,CentralSchoolServicesBlock!$B$22:$B$170, 0))</f>
        <v>5725004.8009594446</v>
      </c>
    </row>
    <row r="28" spans="1:7" x14ac:dyDescent="0.25">
      <c r="A28" s="33" t="s">
        <v>44</v>
      </c>
      <c r="B28" s="174">
        <v>926</v>
      </c>
      <c r="C28" s="37" t="s">
        <v>54</v>
      </c>
      <c r="D28" s="183">
        <f>INDEX(CentralSchoolServicesBlock!$U$22:$U$170, MATCH($B28,CentralSchoolServicesBlock!$B$22:$B$170, 0))</f>
        <v>30.234356407574268</v>
      </c>
      <c r="E28" s="190">
        <f>INDEX(CentralSchoolServicesBlock!$D$22:$D$170, MATCH($B28,CentralSchoolServicesBlock!$B$22:$B$170, 0))</f>
        <v>105132</v>
      </c>
      <c r="F28" s="184">
        <f>INDEX(CentralSchoolServicesBlock!$AA$22:$AA$170, MATCH($B28,CentralSchoolServicesBlock!$B$22:$B$170, 0))</f>
        <v>192000</v>
      </c>
      <c r="G28" s="185">
        <f>INDEX(CentralSchoolServicesBlock!$AB$22:$AB$170, MATCH($B28,CentralSchoolServicesBlock!$B$22:$B$170, 0))</f>
        <v>3370598.3578410977</v>
      </c>
    </row>
    <row r="29" spans="1:7" x14ac:dyDescent="0.25">
      <c r="A29" s="33" t="s">
        <v>44</v>
      </c>
      <c r="B29" s="174">
        <v>935</v>
      </c>
      <c r="C29" s="37" t="s">
        <v>55</v>
      </c>
      <c r="D29" s="183">
        <f>INDEX(CentralSchoolServicesBlock!$U$22:$U$170, MATCH($B29,CentralSchoolServicesBlock!$B$22:$B$170, 0))</f>
        <v>24.362815851012307</v>
      </c>
      <c r="E29" s="190">
        <f>INDEX(CentralSchoolServicesBlock!$D$22:$D$170, MATCH($B29,CentralSchoolServicesBlock!$B$22:$B$170, 0))</f>
        <v>92824</v>
      </c>
      <c r="F29" s="184">
        <f>INDEX(CentralSchoolServicesBlock!$AA$22:$AA$170, MATCH($B29,CentralSchoolServicesBlock!$B$22:$B$170, 0))</f>
        <v>5296309.5999999996</v>
      </c>
      <c r="G29" s="185">
        <f>INDEX(CentralSchoolServicesBlock!$AB$22:$AB$170, MATCH($B29,CentralSchoolServicesBlock!$B$22:$B$170, 0))</f>
        <v>7557763.6185543658</v>
      </c>
    </row>
    <row r="30" spans="1:7" x14ac:dyDescent="0.25">
      <c r="A30" s="33" t="s">
        <v>56</v>
      </c>
      <c r="B30" s="174">
        <v>202</v>
      </c>
      <c r="C30" s="160" t="s">
        <v>57</v>
      </c>
      <c r="D30" s="183">
        <f>INDEX(CentralSchoolServicesBlock!$U$22:$U$170, MATCH($B30,CentralSchoolServicesBlock!$B$22:$B$170, 0))</f>
        <v>39.316895706006058</v>
      </c>
      <c r="E30" s="190">
        <f>INDEX(CentralSchoolServicesBlock!$D$22:$D$170, MATCH($B30,CentralSchoolServicesBlock!$B$22:$B$170, 0))</f>
        <v>18708</v>
      </c>
      <c r="F30" s="184">
        <f>INDEX(CentralSchoolServicesBlock!$AA$22:$AA$170, MATCH($B30,CentralSchoolServicesBlock!$B$22:$B$170, 0))</f>
        <v>566400</v>
      </c>
      <c r="G30" s="185">
        <f>INDEX(CentralSchoolServicesBlock!$AB$22:$AB$170, MATCH($B30,CentralSchoolServicesBlock!$B$22:$B$170, 0))</f>
        <v>1301940.4848679614</v>
      </c>
    </row>
    <row r="31" spans="1:7" x14ac:dyDescent="0.25">
      <c r="A31" s="33" t="s">
        <v>56</v>
      </c>
      <c r="B31" s="174">
        <v>204</v>
      </c>
      <c r="C31" s="37" t="s">
        <v>58</v>
      </c>
      <c r="D31" s="183">
        <f>INDEX(CentralSchoolServicesBlock!$U$22:$U$170, MATCH($B31,CentralSchoolServicesBlock!$B$22:$B$170, 0))</f>
        <v>36.962163295301522</v>
      </c>
      <c r="E31" s="190">
        <f>INDEX(CentralSchoolServicesBlock!$D$22:$D$170, MATCH($B31,CentralSchoolServicesBlock!$B$22:$B$170, 0))</f>
        <v>30344</v>
      </c>
      <c r="F31" s="184">
        <f>INDEX(CentralSchoolServicesBlock!$AA$22:$AA$170, MATCH($B31,CentralSchoolServicesBlock!$B$22:$B$170, 0))</f>
        <v>768800</v>
      </c>
      <c r="G31" s="185">
        <f>INDEX(CentralSchoolServicesBlock!$AB$22:$AB$170, MATCH($B31,CentralSchoolServicesBlock!$B$22:$B$170, 0))</f>
        <v>1890379.8830326295</v>
      </c>
    </row>
    <row r="32" spans="1:7" x14ac:dyDescent="0.25">
      <c r="A32" s="33" t="s">
        <v>56</v>
      </c>
      <c r="B32" s="174">
        <v>205</v>
      </c>
      <c r="C32" s="37" t="s">
        <v>59</v>
      </c>
      <c r="D32" s="183">
        <f>INDEX(CentralSchoolServicesBlock!$U$22:$U$170, MATCH($B32,CentralSchoolServicesBlock!$B$22:$B$170, 0))</f>
        <v>61.688250000000004</v>
      </c>
      <c r="E32" s="190">
        <f>INDEX(CentralSchoolServicesBlock!$D$22:$D$170, MATCH($B32,CentralSchoolServicesBlock!$B$22:$B$170, 0))</f>
        <v>16855.5</v>
      </c>
      <c r="F32" s="184">
        <f>INDEX(CentralSchoolServicesBlock!$AA$22:$AA$170, MATCH($B32,CentralSchoolServicesBlock!$B$22:$B$170, 0))</f>
        <v>2833719.2225521849</v>
      </c>
      <c r="G32" s="185">
        <f>INDEX(CentralSchoolServicesBlock!$AB$22:$AB$170, MATCH($B32,CentralSchoolServicesBlock!$B$22:$B$170, 0))</f>
        <v>3873505.5204271851</v>
      </c>
    </row>
    <row r="33" spans="1:7" x14ac:dyDescent="0.25">
      <c r="A33" s="33" t="s">
        <v>56</v>
      </c>
      <c r="B33" s="174">
        <v>206</v>
      </c>
      <c r="C33" s="37" t="s">
        <v>60</v>
      </c>
      <c r="D33" s="183">
        <f>INDEX(CentralSchoolServicesBlock!$U$22:$U$170, MATCH($B33,CentralSchoolServicesBlock!$B$22:$B$170, 0))</f>
        <v>46.571475873790341</v>
      </c>
      <c r="E33" s="190">
        <f>INDEX(CentralSchoolServicesBlock!$D$22:$D$170, MATCH($B33,CentralSchoolServicesBlock!$B$22:$B$170, 0))</f>
        <v>21034</v>
      </c>
      <c r="F33" s="184">
        <f>INDEX(CentralSchoolServicesBlock!$AA$22:$AA$170, MATCH($B33,CentralSchoolServicesBlock!$B$22:$B$170, 0))</f>
        <v>659200</v>
      </c>
      <c r="G33" s="185">
        <f>INDEX(CentralSchoolServicesBlock!$AB$22:$AB$170, MATCH($B33,CentralSchoolServicesBlock!$B$22:$B$170, 0))</f>
        <v>1638784.423529306</v>
      </c>
    </row>
    <row r="34" spans="1:7" x14ac:dyDescent="0.25">
      <c r="A34" s="33" t="s">
        <v>56</v>
      </c>
      <c r="B34" s="174">
        <v>207</v>
      </c>
      <c r="C34" s="37" t="s">
        <v>61</v>
      </c>
      <c r="D34" s="183">
        <f>INDEX(CentralSchoolServicesBlock!$U$22:$U$170, MATCH($B34,CentralSchoolServicesBlock!$B$22:$B$170, 0))</f>
        <v>45.26925</v>
      </c>
      <c r="E34" s="190">
        <f>INDEX(CentralSchoolServicesBlock!$D$22:$D$170, MATCH($B34,CentralSchoolServicesBlock!$B$22:$B$170, 0))</f>
        <v>11498.5</v>
      </c>
      <c r="F34" s="184">
        <f>INDEX(CentralSchoolServicesBlock!$AA$22:$AA$170, MATCH($B34,CentralSchoolServicesBlock!$B$22:$B$170, 0))</f>
        <v>353600</v>
      </c>
      <c r="G34" s="185">
        <f>INDEX(CentralSchoolServicesBlock!$AB$22:$AB$170, MATCH($B34,CentralSchoolServicesBlock!$B$22:$B$170, 0))</f>
        <v>874128.47112499992</v>
      </c>
    </row>
    <row r="35" spans="1:7" x14ac:dyDescent="0.25">
      <c r="A35" s="33" t="s">
        <v>56</v>
      </c>
      <c r="B35" s="174">
        <v>208</v>
      </c>
      <c r="C35" s="37" t="s">
        <v>62</v>
      </c>
      <c r="D35" s="183">
        <f>INDEX(CentralSchoolServicesBlock!$U$22:$U$170, MATCH($B35,CentralSchoolServicesBlock!$B$22:$B$170, 0))</f>
        <v>32.120181065497817</v>
      </c>
      <c r="E35" s="190">
        <f>INDEX(CentralSchoolServicesBlock!$D$22:$D$170, MATCH($B35,CentralSchoolServicesBlock!$B$22:$B$170, 0))</f>
        <v>33073</v>
      </c>
      <c r="F35" s="184">
        <f>INDEX(CentralSchoolServicesBlock!$AA$22:$AA$170, MATCH($B35,CentralSchoolServicesBlock!$B$22:$B$170, 0))</f>
        <v>0</v>
      </c>
      <c r="G35" s="185">
        <f>INDEX(CentralSchoolServicesBlock!$AB$22:$AB$170, MATCH($B35,CentralSchoolServicesBlock!$B$22:$B$170, 0))</f>
        <v>1062310.7483792093</v>
      </c>
    </row>
    <row r="36" spans="1:7" x14ac:dyDescent="0.25">
      <c r="A36" s="33" t="s">
        <v>56</v>
      </c>
      <c r="B36" s="174">
        <v>209</v>
      </c>
      <c r="C36" s="37" t="s">
        <v>63</v>
      </c>
      <c r="D36" s="183">
        <f>INDEX(CentralSchoolServicesBlock!$U$22:$U$170, MATCH($B36,CentralSchoolServicesBlock!$B$22:$B$170, 0))</f>
        <v>41.151752129931666</v>
      </c>
      <c r="E36" s="190">
        <f>INDEX(CentralSchoolServicesBlock!$D$22:$D$170, MATCH($B36,CentralSchoolServicesBlock!$B$22:$B$170, 0))</f>
        <v>36270.5</v>
      </c>
      <c r="F36" s="184">
        <f>INDEX(CentralSchoolServicesBlock!$AA$22:$AA$170, MATCH($B36,CentralSchoolServicesBlock!$B$22:$B$170, 0))</f>
        <v>3164709.3056965359</v>
      </c>
      <c r="G36" s="185">
        <f>INDEX(CentralSchoolServicesBlock!$AB$22:$AB$170, MATCH($B36,CentralSchoolServicesBlock!$B$22:$B$170, 0))</f>
        <v>4657303.9313252224</v>
      </c>
    </row>
    <row r="37" spans="1:7" x14ac:dyDescent="0.25">
      <c r="A37" s="33" t="s">
        <v>56</v>
      </c>
      <c r="B37" s="174">
        <v>210</v>
      </c>
      <c r="C37" s="37" t="s">
        <v>64</v>
      </c>
      <c r="D37" s="183">
        <f>INDEX(CentralSchoolServicesBlock!$U$22:$U$170, MATCH($B37,CentralSchoolServicesBlock!$B$22:$B$170, 0))</f>
        <v>44.483739027744186</v>
      </c>
      <c r="E37" s="190">
        <f>INDEX(CentralSchoolServicesBlock!$D$22:$D$170, MATCH($B37,CentralSchoolServicesBlock!$B$22:$B$170, 0))</f>
        <v>37834.5</v>
      </c>
      <c r="F37" s="184">
        <f>INDEX(CentralSchoolServicesBlock!$AA$22:$AA$170, MATCH($B37,CentralSchoolServicesBlock!$B$22:$B$170, 0))</f>
        <v>0</v>
      </c>
      <c r="G37" s="185">
        <f>INDEX(CentralSchoolServicesBlock!$AB$22:$AB$170, MATCH($B37,CentralSchoolServicesBlock!$B$22:$B$170, 0))</f>
        <v>1683020.0242451874</v>
      </c>
    </row>
    <row r="38" spans="1:7" x14ac:dyDescent="0.25">
      <c r="A38" s="33" t="s">
        <v>56</v>
      </c>
      <c r="B38" s="174">
        <v>211</v>
      </c>
      <c r="C38" s="37" t="s">
        <v>65</v>
      </c>
      <c r="D38" s="183">
        <f>INDEX(CentralSchoolServicesBlock!$U$22:$U$170, MATCH($B38,CentralSchoolServicesBlock!$B$22:$B$170, 0))</f>
        <v>52.23075</v>
      </c>
      <c r="E38" s="190">
        <f>INDEX(CentralSchoolServicesBlock!$D$22:$D$170, MATCH($B38,CentralSchoolServicesBlock!$B$22:$B$170, 0))</f>
        <v>37870.5</v>
      </c>
      <c r="F38" s="184">
        <f>INDEX(CentralSchoolServicesBlock!$AA$22:$AA$170, MATCH($B38,CentralSchoolServicesBlock!$B$22:$B$170, 0))</f>
        <v>2225600</v>
      </c>
      <c r="G38" s="185">
        <f>INDEX(CentralSchoolServicesBlock!$AB$22:$AB$170, MATCH($B38,CentralSchoolServicesBlock!$B$22:$B$170, 0))</f>
        <v>4203604.6178750005</v>
      </c>
    </row>
    <row r="39" spans="1:7" x14ac:dyDescent="0.25">
      <c r="A39" s="33" t="s">
        <v>56</v>
      </c>
      <c r="B39" s="174">
        <v>212</v>
      </c>
      <c r="C39" s="37" t="s">
        <v>66</v>
      </c>
      <c r="D39" s="183">
        <f>INDEX(CentralSchoolServicesBlock!$U$22:$U$170, MATCH($B39,CentralSchoolServicesBlock!$B$22:$B$170, 0))</f>
        <v>40.101806509574246</v>
      </c>
      <c r="E39" s="190">
        <f>INDEX(CentralSchoolServicesBlock!$D$22:$D$170, MATCH($B39,CentralSchoolServicesBlock!$B$22:$B$170, 0))</f>
        <v>28254.5</v>
      </c>
      <c r="F39" s="184">
        <f>INDEX(CentralSchoolServicesBlock!$AA$22:$AA$170, MATCH($B39,CentralSchoolServicesBlock!$B$22:$B$170, 0))</f>
        <v>1703200</v>
      </c>
      <c r="G39" s="185">
        <f>INDEX(CentralSchoolServicesBlock!$AB$22:$AB$170, MATCH($B39,CentralSchoolServicesBlock!$B$22:$B$170, 0))</f>
        <v>2836256.4920247653</v>
      </c>
    </row>
    <row r="40" spans="1:7" x14ac:dyDescent="0.25">
      <c r="A40" s="33" t="s">
        <v>56</v>
      </c>
      <c r="B40" s="174">
        <v>213</v>
      </c>
      <c r="C40" s="37" t="s">
        <v>67</v>
      </c>
      <c r="D40" s="183">
        <f>INDEX(CentralSchoolServicesBlock!$U$22:$U$170, MATCH($B40,CentralSchoolServicesBlock!$B$22:$B$170, 0))</f>
        <v>48.27225</v>
      </c>
      <c r="E40" s="190">
        <f>INDEX(CentralSchoolServicesBlock!$D$22:$D$170, MATCH($B40,CentralSchoolServicesBlock!$B$22:$B$170, 0))</f>
        <v>18381.5</v>
      </c>
      <c r="F40" s="184">
        <f>INDEX(CentralSchoolServicesBlock!$AA$22:$AA$170, MATCH($B40,CentralSchoolServicesBlock!$B$22:$B$170, 0))</f>
        <v>140800</v>
      </c>
      <c r="G40" s="185">
        <f>INDEX(CentralSchoolServicesBlock!$AB$22:$AB$170, MATCH($B40,CentralSchoolServicesBlock!$B$22:$B$170, 0))</f>
        <v>1028116.363375</v>
      </c>
    </row>
    <row r="41" spans="1:7" x14ac:dyDescent="0.25">
      <c r="A41" s="33" t="s">
        <v>56</v>
      </c>
      <c r="B41" s="174">
        <v>309</v>
      </c>
      <c r="C41" s="37" t="s">
        <v>68</v>
      </c>
      <c r="D41" s="183">
        <f>INDEX(CentralSchoolServicesBlock!$U$22:$U$170, MATCH($B41,CentralSchoolServicesBlock!$B$22:$B$170, 0))</f>
        <v>87.106500000000011</v>
      </c>
      <c r="E41" s="190">
        <f>INDEX(CentralSchoolServicesBlock!$D$22:$D$170, MATCH($B41,CentralSchoolServicesBlock!$B$22:$B$170, 0))</f>
        <v>33871</v>
      </c>
      <c r="F41" s="184">
        <f>INDEX(CentralSchoolServicesBlock!$AA$22:$AA$170, MATCH($B41,CentralSchoolServicesBlock!$B$22:$B$170, 0))</f>
        <v>0</v>
      </c>
      <c r="G41" s="185">
        <f>INDEX(CentralSchoolServicesBlock!$AB$22:$AB$170, MATCH($B41,CentralSchoolServicesBlock!$B$22:$B$170, 0))</f>
        <v>2950384.2615000005</v>
      </c>
    </row>
    <row r="42" spans="1:7" x14ac:dyDescent="0.25">
      <c r="A42" s="33" t="s">
        <v>56</v>
      </c>
      <c r="B42" s="174">
        <v>316</v>
      </c>
      <c r="C42" s="37" t="s">
        <v>69</v>
      </c>
      <c r="D42" s="183">
        <f>INDEX(CentralSchoolServicesBlock!$U$22:$U$170, MATCH($B42,CentralSchoolServicesBlock!$B$22:$B$170, 0))</f>
        <v>35.89183038134491</v>
      </c>
      <c r="E42" s="190">
        <f>INDEX(CentralSchoolServicesBlock!$D$22:$D$170, MATCH($B42,CentralSchoolServicesBlock!$B$22:$B$170, 0))</f>
        <v>55545</v>
      </c>
      <c r="F42" s="184">
        <f>INDEX(CentralSchoolServicesBlock!$AA$22:$AA$170, MATCH($B42,CentralSchoolServicesBlock!$B$22:$B$170, 0))</f>
        <v>0</v>
      </c>
      <c r="G42" s="185">
        <f>INDEX(CentralSchoolServicesBlock!$AB$22:$AB$170, MATCH($B42,CentralSchoolServicesBlock!$B$22:$B$170, 0))</f>
        <v>1993611.718531803</v>
      </c>
    </row>
    <row r="43" spans="1:7" x14ac:dyDescent="0.25">
      <c r="A43" s="33" t="s">
        <v>70</v>
      </c>
      <c r="B43" s="174">
        <v>390</v>
      </c>
      <c r="C43" s="37" t="s">
        <v>71</v>
      </c>
      <c r="D43" s="183">
        <f>INDEX(CentralSchoolServicesBlock!$U$22:$U$170, MATCH($B43,CentralSchoolServicesBlock!$B$22:$B$170, 0))</f>
        <v>32.680186324173626</v>
      </c>
      <c r="E43" s="190">
        <f>INDEX(CentralSchoolServicesBlock!$D$22:$D$170, MATCH($B43,CentralSchoolServicesBlock!$B$22:$B$170, 0))</f>
        <v>23718</v>
      </c>
      <c r="F43" s="184">
        <f>INDEX(CentralSchoolServicesBlock!$AA$22:$AA$170, MATCH($B43,CentralSchoolServicesBlock!$B$22:$B$170, 0))</f>
        <v>762400</v>
      </c>
      <c r="G43" s="185">
        <f>INDEX(CentralSchoolServicesBlock!$AB$22:$AB$170, MATCH($B43,CentralSchoolServicesBlock!$B$22:$B$170, 0))</f>
        <v>1537508.6592367501</v>
      </c>
    </row>
    <row r="44" spans="1:7" x14ac:dyDescent="0.25">
      <c r="A44" s="33" t="s">
        <v>70</v>
      </c>
      <c r="B44" s="174">
        <v>391</v>
      </c>
      <c r="C44" s="37" t="s">
        <v>72</v>
      </c>
      <c r="D44" s="183">
        <f>INDEX(CentralSchoolServicesBlock!$U$22:$U$170, MATCH($B44,CentralSchoolServicesBlock!$B$22:$B$170, 0))</f>
        <v>32.670637992675502</v>
      </c>
      <c r="E44" s="190">
        <f>INDEX(CentralSchoolServicesBlock!$D$22:$D$170, MATCH($B44,CentralSchoolServicesBlock!$B$22:$B$170, 0))</f>
        <v>34604.5</v>
      </c>
      <c r="F44" s="184">
        <f>INDEX(CentralSchoolServicesBlock!$AA$22:$AA$170, MATCH($B44,CentralSchoolServicesBlock!$B$22:$B$170, 0))</f>
        <v>418584</v>
      </c>
      <c r="G44" s="185">
        <f>INDEX(CentralSchoolServicesBlock!$AB$22:$AB$170, MATCH($B44,CentralSchoolServicesBlock!$B$22:$B$170, 0))</f>
        <v>1549135.0924175393</v>
      </c>
    </row>
    <row r="45" spans="1:7" x14ac:dyDescent="0.25">
      <c r="A45" s="33" t="s">
        <v>70</v>
      </c>
      <c r="B45" s="174">
        <v>392</v>
      </c>
      <c r="C45" s="37" t="s">
        <v>73</v>
      </c>
      <c r="D45" s="183">
        <f>INDEX(CentralSchoolServicesBlock!$U$22:$U$170, MATCH($B45,CentralSchoolServicesBlock!$B$22:$B$170, 0))</f>
        <v>30.010096177983364</v>
      </c>
      <c r="E45" s="190">
        <f>INDEX(CentralSchoolServicesBlock!$D$22:$D$170, MATCH($B45,CentralSchoolServicesBlock!$B$22:$B$170, 0))</f>
        <v>26769.5</v>
      </c>
      <c r="F45" s="184">
        <f>INDEX(CentralSchoolServicesBlock!$AA$22:$AA$170, MATCH($B45,CentralSchoolServicesBlock!$B$22:$B$170, 0))</f>
        <v>1244000</v>
      </c>
      <c r="G45" s="185">
        <f>INDEX(CentralSchoolServicesBlock!$AB$22:$AB$170, MATCH($B45,CentralSchoolServicesBlock!$B$22:$B$170, 0))</f>
        <v>2047355.2696365258</v>
      </c>
    </row>
    <row r="46" spans="1:7" x14ac:dyDescent="0.25">
      <c r="A46" s="33" t="s">
        <v>70</v>
      </c>
      <c r="B46" s="174">
        <v>393</v>
      </c>
      <c r="C46" s="37" t="s">
        <v>74</v>
      </c>
      <c r="D46" s="183">
        <f>INDEX(CentralSchoolServicesBlock!$U$22:$U$170, MATCH($B46,CentralSchoolServicesBlock!$B$22:$B$170, 0))</f>
        <v>27.482071771685849</v>
      </c>
      <c r="E46" s="190">
        <f>INDEX(CentralSchoolServicesBlock!$D$22:$D$170, MATCH($B46,CentralSchoolServicesBlock!$B$22:$B$170, 0))</f>
        <v>19391</v>
      </c>
      <c r="F46" s="184">
        <f>INDEX(CentralSchoolServicesBlock!$AA$22:$AA$170, MATCH($B46,CentralSchoolServicesBlock!$B$22:$B$170, 0))</f>
        <v>2417071.8303141091</v>
      </c>
      <c r="G46" s="185">
        <f>INDEX(CentralSchoolServicesBlock!$AB$22:$AB$170, MATCH($B46,CentralSchoolServicesBlock!$B$22:$B$170, 0))</f>
        <v>2949976.6840388696</v>
      </c>
    </row>
    <row r="47" spans="1:7" x14ac:dyDescent="0.25">
      <c r="A47" s="33" t="s">
        <v>70</v>
      </c>
      <c r="B47" s="174">
        <v>394</v>
      </c>
      <c r="C47" s="37" t="s">
        <v>75</v>
      </c>
      <c r="D47" s="183">
        <f>INDEX(CentralSchoolServicesBlock!$U$22:$U$170, MATCH($B47,CentralSchoolServicesBlock!$B$22:$B$170, 0))</f>
        <v>29.184410787216834</v>
      </c>
      <c r="E47" s="190">
        <f>INDEX(CentralSchoolServicesBlock!$D$22:$D$170, MATCH($B47,CentralSchoolServicesBlock!$B$22:$B$170, 0))</f>
        <v>35978</v>
      </c>
      <c r="F47" s="184">
        <f>INDEX(CentralSchoolServicesBlock!$AA$22:$AA$170, MATCH($B47,CentralSchoolServicesBlock!$B$22:$B$170, 0))</f>
        <v>196000</v>
      </c>
      <c r="G47" s="185">
        <f>INDEX(CentralSchoolServicesBlock!$AB$22:$AB$170, MATCH($B47,CentralSchoolServicesBlock!$B$22:$B$170, 0))</f>
        <v>1245996.7313024872</v>
      </c>
    </row>
    <row r="48" spans="1:7" x14ac:dyDescent="0.25">
      <c r="A48" s="33" t="s">
        <v>70</v>
      </c>
      <c r="B48" s="174">
        <v>805</v>
      </c>
      <c r="C48" s="37" t="s">
        <v>76</v>
      </c>
      <c r="D48" s="183">
        <f>INDEX(CentralSchoolServicesBlock!$U$22:$U$170, MATCH($B48,CentralSchoolServicesBlock!$B$22:$B$170, 0))</f>
        <v>34.112411497941594</v>
      </c>
      <c r="E48" s="190">
        <f>INDEX(CentralSchoolServicesBlock!$D$22:$D$170, MATCH($B48,CentralSchoolServicesBlock!$B$22:$B$170, 0))</f>
        <v>13369</v>
      </c>
      <c r="F48" s="184">
        <f>INDEX(CentralSchoolServicesBlock!$AA$22:$AA$170, MATCH($B48,CentralSchoolServicesBlock!$B$22:$B$170, 0))</f>
        <v>371999.99999999994</v>
      </c>
      <c r="G48" s="185">
        <f>INDEX(CentralSchoolServicesBlock!$AB$22:$AB$170, MATCH($B48,CentralSchoolServicesBlock!$B$22:$B$170, 0))</f>
        <v>828048.82931598113</v>
      </c>
    </row>
    <row r="49" spans="1:7" x14ac:dyDescent="0.25">
      <c r="A49" s="33" t="s">
        <v>70</v>
      </c>
      <c r="B49" s="174">
        <v>806</v>
      </c>
      <c r="C49" s="37" t="s">
        <v>77</v>
      </c>
      <c r="D49" s="183">
        <f>INDEX(CentralSchoolServicesBlock!$U$22:$U$170, MATCH($B49,CentralSchoolServicesBlock!$B$22:$B$170, 0))</f>
        <v>35.236499999999999</v>
      </c>
      <c r="E49" s="190">
        <f>INDEX(CentralSchoolServicesBlock!$D$22:$D$170, MATCH($B49,CentralSchoolServicesBlock!$B$22:$B$170, 0))</f>
        <v>21147</v>
      </c>
      <c r="F49" s="184">
        <f>INDEX(CentralSchoolServicesBlock!$AA$22:$AA$170, MATCH($B49,CentralSchoolServicesBlock!$B$22:$B$170, 0))</f>
        <v>297600</v>
      </c>
      <c r="G49" s="185">
        <f>INDEX(CentralSchoolServicesBlock!$AB$22:$AB$170, MATCH($B49,CentralSchoolServicesBlock!$B$22:$B$170, 0))</f>
        <v>1042746.2655</v>
      </c>
    </row>
    <row r="50" spans="1:7" x14ac:dyDescent="0.25">
      <c r="A50" s="33" t="s">
        <v>70</v>
      </c>
      <c r="B50" s="174">
        <v>807</v>
      </c>
      <c r="C50" s="37" t="s">
        <v>78</v>
      </c>
      <c r="D50" s="183">
        <f>INDEX(CentralSchoolServicesBlock!$U$22:$U$170, MATCH($B50,CentralSchoolServicesBlock!$B$22:$B$170, 0))</f>
        <v>33.21325230798719</v>
      </c>
      <c r="E50" s="190">
        <f>INDEX(CentralSchoolServicesBlock!$D$22:$D$170, MATCH($B50,CentralSchoolServicesBlock!$B$22:$B$170, 0))</f>
        <v>19454.5</v>
      </c>
      <c r="F50" s="184">
        <f>INDEX(CentralSchoolServicesBlock!$AA$22:$AA$170, MATCH($B50,CentralSchoolServicesBlock!$B$22:$B$170, 0))</f>
        <v>169519.99999999997</v>
      </c>
      <c r="G50" s="185">
        <f>INDEX(CentralSchoolServicesBlock!$AB$22:$AB$170, MATCH($B50,CentralSchoolServicesBlock!$B$22:$B$170, 0))</f>
        <v>815667.21702573681</v>
      </c>
    </row>
    <row r="51" spans="1:7" x14ac:dyDescent="0.25">
      <c r="A51" s="33" t="s">
        <v>70</v>
      </c>
      <c r="B51" s="174">
        <v>808</v>
      </c>
      <c r="C51" s="37" t="s">
        <v>79</v>
      </c>
      <c r="D51" s="183">
        <f>INDEX(CentralSchoolServicesBlock!$U$22:$U$170, MATCH($B51,CentralSchoolServicesBlock!$B$22:$B$170, 0))</f>
        <v>26.411738857729247</v>
      </c>
      <c r="E51" s="190">
        <f>INDEX(CentralSchoolServicesBlock!$D$22:$D$170, MATCH($B51,CentralSchoolServicesBlock!$B$22:$B$170, 0))</f>
        <v>28035.5</v>
      </c>
      <c r="F51" s="184">
        <f>INDEX(CentralSchoolServicesBlock!$AA$22:$AA$170, MATCH($B51,CentralSchoolServicesBlock!$B$22:$B$170, 0))</f>
        <v>119911.2</v>
      </c>
      <c r="G51" s="185">
        <f>INDEX(CentralSchoolServicesBlock!$AB$22:$AB$170, MATCH($B51,CentralSchoolServicesBlock!$B$22:$B$170, 0))</f>
        <v>860377.50474586827</v>
      </c>
    </row>
    <row r="52" spans="1:7" x14ac:dyDescent="0.25">
      <c r="A52" s="33" t="s">
        <v>70</v>
      </c>
      <c r="B52" s="174">
        <v>840</v>
      </c>
      <c r="C52" s="37" t="s">
        <v>80</v>
      </c>
      <c r="D52" s="183">
        <f>INDEX(CentralSchoolServicesBlock!$U$22:$U$170, MATCH($B52,CentralSchoolServicesBlock!$B$22:$B$170, 0))</f>
        <v>32.896626116222002</v>
      </c>
      <c r="E52" s="190">
        <f>INDEX(CentralSchoolServicesBlock!$D$22:$D$170, MATCH($B52,CentralSchoolServicesBlock!$B$22:$B$170, 0))</f>
        <v>64330</v>
      </c>
      <c r="F52" s="184">
        <f>INDEX(CentralSchoolServicesBlock!$AA$22:$AA$170, MATCH($B52,CentralSchoolServicesBlock!$B$22:$B$170, 0))</f>
        <v>592800</v>
      </c>
      <c r="G52" s="185">
        <f>INDEX(CentralSchoolServicesBlock!$AB$22:$AB$170, MATCH($B52,CentralSchoolServicesBlock!$B$22:$B$170, 0))</f>
        <v>2709039.9580565612</v>
      </c>
    </row>
    <row r="53" spans="1:7" x14ac:dyDescent="0.25">
      <c r="A53" s="33" t="s">
        <v>70</v>
      </c>
      <c r="B53" s="174">
        <v>841</v>
      </c>
      <c r="C53" s="37" t="s">
        <v>81</v>
      </c>
      <c r="D53" s="183">
        <f>INDEX(CentralSchoolServicesBlock!$U$22:$U$170, MATCH($B53,CentralSchoolServicesBlock!$B$22:$B$170, 0))</f>
        <v>32.651656594573822</v>
      </c>
      <c r="E53" s="190">
        <f>INDEX(CentralSchoolServicesBlock!$D$22:$D$170, MATCH($B53,CentralSchoolServicesBlock!$B$22:$B$170, 0))</f>
        <v>14929</v>
      </c>
      <c r="F53" s="184">
        <f>INDEX(CentralSchoolServicesBlock!$AA$22:$AA$170, MATCH($B53,CentralSchoolServicesBlock!$B$22:$B$170, 0))</f>
        <v>777600</v>
      </c>
      <c r="G53" s="185">
        <f>INDEX(CentralSchoolServicesBlock!$AB$22:$AB$170, MATCH($B53,CentralSchoolServicesBlock!$B$22:$B$170, 0))</f>
        <v>1265056.5813003925</v>
      </c>
    </row>
    <row r="54" spans="1:7" x14ac:dyDescent="0.25">
      <c r="A54" s="33" t="s">
        <v>70</v>
      </c>
      <c r="B54" s="174">
        <v>929</v>
      </c>
      <c r="C54" s="37" t="s">
        <v>82</v>
      </c>
      <c r="D54" s="183">
        <f>INDEX(CentralSchoolServicesBlock!$U$22:$U$170, MATCH($B54,CentralSchoolServicesBlock!$B$22:$B$170, 0))</f>
        <v>32.438250000000004</v>
      </c>
      <c r="E54" s="190">
        <f>INDEX(CentralSchoolServicesBlock!$D$22:$D$170, MATCH($B54,CentralSchoolServicesBlock!$B$22:$B$170, 0))</f>
        <v>39032.5</v>
      </c>
      <c r="F54" s="184">
        <f>INDEX(CentralSchoolServicesBlock!$AA$22:$AA$170, MATCH($B54,CentralSchoolServicesBlock!$B$22:$B$170, 0))</f>
        <v>1463200</v>
      </c>
      <c r="G54" s="185">
        <f>INDEX(CentralSchoolServicesBlock!$AB$22:$AB$170, MATCH($B54,CentralSchoolServicesBlock!$B$22:$B$170, 0))</f>
        <v>2729345.993125</v>
      </c>
    </row>
    <row r="55" spans="1:7" x14ac:dyDescent="0.25">
      <c r="A55" s="33" t="s">
        <v>83</v>
      </c>
      <c r="B55" s="174">
        <v>340</v>
      </c>
      <c r="C55" s="37" t="s">
        <v>84</v>
      </c>
      <c r="D55" s="183">
        <f>INDEX(CentralSchoolServicesBlock!$U$22:$U$170, MATCH($B55,CentralSchoolServicesBlock!$B$22:$B$170, 0))</f>
        <v>38.71725</v>
      </c>
      <c r="E55" s="190">
        <f>INDEX(CentralSchoolServicesBlock!$D$22:$D$170, MATCH($B55,CentralSchoolServicesBlock!$B$22:$B$170, 0))</f>
        <v>18155</v>
      </c>
      <c r="F55" s="184">
        <f>INDEX(CentralSchoolServicesBlock!$AA$22:$AA$170, MATCH($B55,CentralSchoolServicesBlock!$B$22:$B$170, 0))</f>
        <v>232000</v>
      </c>
      <c r="G55" s="185">
        <f>INDEX(CentralSchoolServicesBlock!$AB$22:$AB$170, MATCH($B55,CentralSchoolServicesBlock!$B$22:$B$170, 0))</f>
        <v>934911.67374999996</v>
      </c>
    </row>
    <row r="56" spans="1:7" x14ac:dyDescent="0.25">
      <c r="A56" s="33" t="s">
        <v>83</v>
      </c>
      <c r="B56" s="174">
        <v>341</v>
      </c>
      <c r="C56" s="37" t="s">
        <v>85</v>
      </c>
      <c r="D56" s="183">
        <f>INDEX(CentralSchoolServicesBlock!$U$22:$U$170, MATCH($B56,CentralSchoolServicesBlock!$B$22:$B$170, 0))</f>
        <v>30.682876866756093</v>
      </c>
      <c r="E56" s="190">
        <f>INDEX(CentralSchoolServicesBlock!$D$22:$D$170, MATCH($B56,CentralSchoolServicesBlock!$B$22:$B$170, 0))</f>
        <v>61613</v>
      </c>
      <c r="F56" s="184">
        <f>INDEX(CentralSchoolServicesBlock!$AA$22:$AA$170, MATCH($B56,CentralSchoolServicesBlock!$B$22:$B$170, 0))</f>
        <v>4546651.9999999991</v>
      </c>
      <c r="G56" s="185">
        <f>INDEX(CentralSchoolServicesBlock!$AB$22:$AB$170, MATCH($B56,CentralSchoolServicesBlock!$B$22:$B$170, 0))</f>
        <v>6437116.0923914425</v>
      </c>
    </row>
    <row r="57" spans="1:7" x14ac:dyDescent="0.25">
      <c r="A57" s="33" t="s">
        <v>83</v>
      </c>
      <c r="B57" s="174">
        <v>342</v>
      </c>
      <c r="C57" s="37" t="s">
        <v>86</v>
      </c>
      <c r="D57" s="183">
        <f>INDEX(CentralSchoolServicesBlock!$U$22:$U$170, MATCH($B57,CentralSchoolServicesBlock!$B$22:$B$170, 0))</f>
        <v>29.653318539997827</v>
      </c>
      <c r="E57" s="190">
        <f>INDEX(CentralSchoolServicesBlock!$D$22:$D$170, MATCH($B57,CentralSchoolServicesBlock!$B$22:$B$170, 0))</f>
        <v>24177</v>
      </c>
      <c r="F57" s="184">
        <f>INDEX(CentralSchoolServicesBlock!$AA$22:$AA$170, MATCH($B57,CentralSchoolServicesBlock!$B$22:$B$170, 0))</f>
        <v>721599.99999999988</v>
      </c>
      <c r="G57" s="185">
        <f>INDEX(CentralSchoolServicesBlock!$AB$22:$AB$170, MATCH($B57,CentralSchoolServicesBlock!$B$22:$B$170, 0))</f>
        <v>1438528.2823415273</v>
      </c>
    </row>
    <row r="58" spans="1:7" x14ac:dyDescent="0.25">
      <c r="A58" s="33" t="s">
        <v>83</v>
      </c>
      <c r="B58" s="174">
        <v>343</v>
      </c>
      <c r="C58" s="37" t="s">
        <v>87</v>
      </c>
      <c r="D58" s="183">
        <f>INDEX(CentralSchoolServicesBlock!$U$22:$U$170, MATCH($B58,CentralSchoolServicesBlock!$B$22:$B$170, 0))</f>
        <v>17.319005912497872</v>
      </c>
      <c r="E58" s="190">
        <f>INDEX(CentralSchoolServicesBlock!$D$22:$D$170, MATCH($B58,CentralSchoolServicesBlock!$B$22:$B$170, 0))</f>
        <v>35286.5</v>
      </c>
      <c r="F58" s="184">
        <f>INDEX(CentralSchoolServicesBlock!$AA$22:$AA$170, MATCH($B58,CentralSchoolServicesBlock!$B$22:$B$170, 0))</f>
        <v>536799.99999999988</v>
      </c>
      <c r="G58" s="185">
        <f>INDEX(CentralSchoolServicesBlock!$AB$22:$AB$170, MATCH($B58,CentralSchoolServicesBlock!$B$22:$B$170, 0))</f>
        <v>1147927.102131356</v>
      </c>
    </row>
    <row r="59" spans="1:7" x14ac:dyDescent="0.25">
      <c r="A59" s="33" t="s">
        <v>83</v>
      </c>
      <c r="B59" s="174">
        <v>344</v>
      </c>
      <c r="C59" s="37" t="s">
        <v>88</v>
      </c>
      <c r="D59" s="183">
        <f>INDEX(CentralSchoolServicesBlock!$U$22:$U$170, MATCH($B59,CentralSchoolServicesBlock!$B$22:$B$170, 0))</f>
        <v>31.641079665917243</v>
      </c>
      <c r="E59" s="190">
        <f>INDEX(CentralSchoolServicesBlock!$D$22:$D$170, MATCH($B59,CentralSchoolServicesBlock!$B$22:$B$170, 0))</f>
        <v>43795.5</v>
      </c>
      <c r="F59" s="184">
        <f>INDEX(CentralSchoolServicesBlock!$AA$22:$AA$170, MATCH($B59,CentralSchoolServicesBlock!$B$22:$B$170, 0))</f>
        <v>748480</v>
      </c>
      <c r="G59" s="185">
        <f>INDEX(CentralSchoolServicesBlock!$AB$22:$AB$170, MATCH($B59,CentralSchoolServicesBlock!$B$22:$B$170, 0))</f>
        <v>2134216.9045086787</v>
      </c>
    </row>
    <row r="60" spans="1:7" x14ac:dyDescent="0.25">
      <c r="A60" s="33" t="s">
        <v>83</v>
      </c>
      <c r="B60" s="174">
        <v>350</v>
      </c>
      <c r="C60" s="37" t="s">
        <v>89</v>
      </c>
      <c r="D60" s="183">
        <f>INDEX(CentralSchoolServicesBlock!$U$22:$U$170, MATCH($B60,CentralSchoolServicesBlock!$B$22:$B$170, 0))</f>
        <v>26.931614844508172</v>
      </c>
      <c r="E60" s="190">
        <f>INDEX(CentralSchoolServicesBlock!$D$22:$D$170, MATCH($B60,CentralSchoolServicesBlock!$B$22:$B$170, 0))</f>
        <v>45830.5</v>
      </c>
      <c r="F60" s="184">
        <f>INDEX(CentralSchoolServicesBlock!$AA$22:$AA$170, MATCH($B60,CentralSchoolServicesBlock!$B$22:$B$170, 0))</f>
        <v>547199.99999999988</v>
      </c>
      <c r="G60" s="185">
        <f>INDEX(CentralSchoolServicesBlock!$AB$22:$AB$170, MATCH($B60,CentralSchoolServicesBlock!$B$22:$B$170, 0))</f>
        <v>1781489.3741312316</v>
      </c>
    </row>
    <row r="61" spans="1:7" x14ac:dyDescent="0.25">
      <c r="A61" s="33" t="s">
        <v>83</v>
      </c>
      <c r="B61" s="174">
        <v>351</v>
      </c>
      <c r="C61" s="37" t="s">
        <v>90</v>
      </c>
      <c r="D61" s="183">
        <f>INDEX(CentralSchoolServicesBlock!$U$22:$U$170, MATCH($B61,CentralSchoolServicesBlock!$B$22:$B$170, 0))</f>
        <v>26.340383330132138</v>
      </c>
      <c r="E61" s="190">
        <f>INDEX(CentralSchoolServicesBlock!$D$22:$D$170, MATCH($B61,CentralSchoolServicesBlock!$B$22:$B$170, 0))</f>
        <v>27903.5</v>
      </c>
      <c r="F61" s="184">
        <f>INDEX(CentralSchoolServicesBlock!$AA$22:$AA$170, MATCH($B61,CentralSchoolServicesBlock!$B$22:$B$170, 0))</f>
        <v>40643.199999999997</v>
      </c>
      <c r="G61" s="185">
        <f>INDEX(CentralSchoolServicesBlock!$AB$22:$AB$170, MATCH($B61,CentralSchoolServicesBlock!$B$22:$B$170, 0))</f>
        <v>775632.08625234209</v>
      </c>
    </row>
    <row r="62" spans="1:7" x14ac:dyDescent="0.25">
      <c r="A62" s="33" t="s">
        <v>83</v>
      </c>
      <c r="B62" s="174">
        <v>352</v>
      </c>
      <c r="C62" s="37" t="s">
        <v>91</v>
      </c>
      <c r="D62" s="183">
        <f>INDEX(CentralSchoolServicesBlock!$U$22:$U$170, MATCH($B62,CentralSchoolServicesBlock!$B$22:$B$170, 0))</f>
        <v>41.583750000000002</v>
      </c>
      <c r="E62" s="190">
        <f>INDEX(CentralSchoolServicesBlock!$D$22:$D$170, MATCH($B62,CentralSchoolServicesBlock!$B$22:$B$170, 0))</f>
        <v>77363.5</v>
      </c>
      <c r="F62" s="184">
        <f>INDEX(CentralSchoolServicesBlock!$AA$22:$AA$170, MATCH($B62,CentralSchoolServicesBlock!$B$22:$B$170, 0))</f>
        <v>286400</v>
      </c>
      <c r="G62" s="185">
        <f>INDEX(CentralSchoolServicesBlock!$AB$22:$AB$170, MATCH($B62,CentralSchoolServicesBlock!$B$22:$B$170, 0))</f>
        <v>3503464.4431250002</v>
      </c>
    </row>
    <row r="63" spans="1:7" x14ac:dyDescent="0.25">
      <c r="A63" s="33" t="s">
        <v>83</v>
      </c>
      <c r="B63" s="174">
        <v>353</v>
      </c>
      <c r="C63" s="37" t="s">
        <v>92</v>
      </c>
      <c r="D63" s="183">
        <f>INDEX(CentralSchoolServicesBlock!$U$22:$U$170, MATCH($B63,CentralSchoolServicesBlock!$B$22:$B$170, 0))</f>
        <v>33.649841620124064</v>
      </c>
      <c r="E63" s="190">
        <f>INDEX(CentralSchoolServicesBlock!$D$22:$D$170, MATCH($B63,CentralSchoolServicesBlock!$B$22:$B$170, 0))</f>
        <v>39919.5</v>
      </c>
      <c r="F63" s="184">
        <f>INDEX(CentralSchoolServicesBlock!$AA$22:$AA$170, MATCH($B63,CentralSchoolServicesBlock!$B$22:$B$170, 0))</f>
        <v>1326743.9999999998</v>
      </c>
      <c r="G63" s="185">
        <f>INDEX(CentralSchoolServicesBlock!$AB$22:$AB$170, MATCH($B63,CentralSchoolServicesBlock!$B$22:$B$170, 0))</f>
        <v>2670028.852554542</v>
      </c>
    </row>
    <row r="64" spans="1:7" x14ac:dyDescent="0.25">
      <c r="A64" s="33" t="s">
        <v>83</v>
      </c>
      <c r="B64" s="174">
        <v>354</v>
      </c>
      <c r="C64" s="37" t="s">
        <v>93</v>
      </c>
      <c r="D64" s="183">
        <f>INDEX(CentralSchoolServicesBlock!$U$22:$U$170, MATCH($B64,CentralSchoolServicesBlock!$B$22:$B$170, 0))</f>
        <v>34.661249999999995</v>
      </c>
      <c r="E64" s="190">
        <f>INDEX(CentralSchoolServicesBlock!$D$22:$D$170, MATCH($B64,CentralSchoolServicesBlock!$B$22:$B$170, 0))</f>
        <v>33803</v>
      </c>
      <c r="F64" s="184">
        <f>INDEX(CentralSchoolServicesBlock!$AA$22:$AA$170, MATCH($B64,CentralSchoolServicesBlock!$B$22:$B$170, 0))</f>
        <v>0</v>
      </c>
      <c r="G64" s="185">
        <f>INDEX(CentralSchoolServicesBlock!$AB$22:$AB$170, MATCH($B64,CentralSchoolServicesBlock!$B$22:$B$170, 0))</f>
        <v>1171654.2337499999</v>
      </c>
    </row>
    <row r="65" spans="1:7" x14ac:dyDescent="0.25">
      <c r="A65" s="33" t="s">
        <v>83</v>
      </c>
      <c r="B65" s="174">
        <v>355</v>
      </c>
      <c r="C65" s="37" t="s">
        <v>94</v>
      </c>
      <c r="D65" s="183">
        <f>INDEX(CentralSchoolServicesBlock!$U$22:$U$170, MATCH($B65,CentralSchoolServicesBlock!$B$22:$B$170, 0))</f>
        <v>29.235379021214772</v>
      </c>
      <c r="E65" s="190">
        <f>INDEX(CentralSchoolServicesBlock!$D$22:$D$170, MATCH($B65,CentralSchoolServicesBlock!$B$22:$B$170, 0))</f>
        <v>32878.5</v>
      </c>
      <c r="F65" s="184">
        <f>INDEX(CentralSchoolServicesBlock!$AA$22:$AA$170, MATCH($B65,CentralSchoolServicesBlock!$B$22:$B$170, 0))</f>
        <v>1470579.1999999997</v>
      </c>
      <c r="G65" s="185">
        <f>INDEX(CentralSchoolServicesBlock!$AB$22:$AB$170, MATCH($B65,CentralSchoolServicesBlock!$B$22:$B$170, 0))</f>
        <v>2431794.6091490095</v>
      </c>
    </row>
    <row r="66" spans="1:7" x14ac:dyDescent="0.25">
      <c r="A66" s="33" t="s">
        <v>83</v>
      </c>
      <c r="B66" s="174">
        <v>356</v>
      </c>
      <c r="C66" s="37" t="s">
        <v>95</v>
      </c>
      <c r="D66" s="183">
        <f>INDEX(CentralSchoolServicesBlock!$U$22:$U$170, MATCH($B66,CentralSchoolServicesBlock!$B$22:$B$170, 0))</f>
        <v>33.890999999999998</v>
      </c>
      <c r="E66" s="190">
        <f>INDEX(CentralSchoolServicesBlock!$D$22:$D$170, MATCH($B66,CentralSchoolServicesBlock!$B$22:$B$170, 0))</f>
        <v>38787</v>
      </c>
      <c r="F66" s="184">
        <f>INDEX(CentralSchoolServicesBlock!$AA$22:$AA$170, MATCH($B66,CentralSchoolServicesBlock!$B$22:$B$170, 0))</f>
        <v>489600</v>
      </c>
      <c r="G66" s="185">
        <f>INDEX(CentralSchoolServicesBlock!$AB$22:$AB$170, MATCH($B66,CentralSchoolServicesBlock!$B$22:$B$170, 0))</f>
        <v>1804130.2169999999</v>
      </c>
    </row>
    <row r="67" spans="1:7" x14ac:dyDescent="0.25">
      <c r="A67" s="33" t="s">
        <v>83</v>
      </c>
      <c r="B67" s="174">
        <v>357</v>
      </c>
      <c r="C67" s="37" t="s">
        <v>96</v>
      </c>
      <c r="D67" s="183">
        <f>INDEX(CentralSchoolServicesBlock!$U$22:$U$170, MATCH($B67,CentralSchoolServicesBlock!$B$22:$B$170, 0))</f>
        <v>27.512652712084609</v>
      </c>
      <c r="E67" s="190">
        <f>INDEX(CentralSchoolServicesBlock!$D$22:$D$170, MATCH($B67,CentralSchoolServicesBlock!$B$22:$B$170, 0))</f>
        <v>34283</v>
      </c>
      <c r="F67" s="184">
        <f>INDEX(CentralSchoolServicesBlock!$AA$22:$AA$170, MATCH($B67,CentralSchoolServicesBlock!$B$22:$B$170, 0))</f>
        <v>0</v>
      </c>
      <c r="G67" s="185">
        <f>INDEX(CentralSchoolServicesBlock!$AB$22:$AB$170, MATCH($B67,CentralSchoolServicesBlock!$B$22:$B$170, 0))</f>
        <v>943216.27292839671</v>
      </c>
    </row>
    <row r="68" spans="1:7" x14ac:dyDescent="0.25">
      <c r="A68" s="33" t="s">
        <v>83</v>
      </c>
      <c r="B68" s="174">
        <v>358</v>
      </c>
      <c r="C68" s="37" t="s">
        <v>97</v>
      </c>
      <c r="D68" s="183">
        <f>INDEX(CentralSchoolServicesBlock!$U$22:$U$170, MATCH($B68,CentralSchoolServicesBlock!$B$22:$B$170, 0))</f>
        <v>39.116999999999997</v>
      </c>
      <c r="E68" s="190">
        <f>INDEX(CentralSchoolServicesBlock!$D$22:$D$170, MATCH($B68,CentralSchoolServicesBlock!$B$22:$B$170, 0))</f>
        <v>36616.5</v>
      </c>
      <c r="F68" s="184">
        <f>INDEX(CentralSchoolServicesBlock!$AA$22:$AA$170, MATCH($B68,CentralSchoolServicesBlock!$B$22:$B$170, 0))</f>
        <v>61600</v>
      </c>
      <c r="G68" s="185">
        <f>INDEX(CentralSchoolServicesBlock!$AB$22:$AB$170, MATCH($B68,CentralSchoolServicesBlock!$B$22:$B$170, 0))</f>
        <v>1493927.6305</v>
      </c>
    </row>
    <row r="69" spans="1:7" x14ac:dyDescent="0.25">
      <c r="A69" s="33" t="s">
        <v>83</v>
      </c>
      <c r="B69" s="174">
        <v>359</v>
      </c>
      <c r="C69" s="37" t="s">
        <v>98</v>
      </c>
      <c r="D69" s="183">
        <f>INDEX(CentralSchoolServicesBlock!$U$22:$U$170, MATCH($B69,CentralSchoolServicesBlock!$B$22:$B$170, 0))</f>
        <v>14.994854442192093</v>
      </c>
      <c r="E69" s="190">
        <f>INDEX(CentralSchoolServicesBlock!$D$22:$D$170, MATCH($B69,CentralSchoolServicesBlock!$B$22:$B$170, 0))</f>
        <v>44300</v>
      </c>
      <c r="F69" s="184">
        <f>INDEX(CentralSchoolServicesBlock!$AA$22:$AA$170, MATCH($B69,CentralSchoolServicesBlock!$B$22:$B$170, 0))</f>
        <v>0</v>
      </c>
      <c r="G69" s="185">
        <f>INDEX(CentralSchoolServicesBlock!$AB$22:$AB$170, MATCH($B69,CentralSchoolServicesBlock!$B$22:$B$170, 0))</f>
        <v>664272.05178910971</v>
      </c>
    </row>
    <row r="70" spans="1:7" x14ac:dyDescent="0.25">
      <c r="A70" s="33" t="s">
        <v>83</v>
      </c>
      <c r="B70" s="174">
        <v>876</v>
      </c>
      <c r="C70" s="37" t="s">
        <v>99</v>
      </c>
      <c r="D70" s="183">
        <f>INDEX(CentralSchoolServicesBlock!$U$22:$U$170, MATCH($B70,CentralSchoolServicesBlock!$B$22:$B$170, 0))</f>
        <v>34.343295645124478</v>
      </c>
      <c r="E70" s="190">
        <f>INDEX(CentralSchoolServicesBlock!$D$22:$D$170, MATCH($B70,CentralSchoolServicesBlock!$B$22:$B$170, 0))</f>
        <v>18147</v>
      </c>
      <c r="F70" s="184">
        <f>INDEX(CentralSchoolServicesBlock!$AA$22:$AA$170, MATCH($B70,CentralSchoolServicesBlock!$B$22:$B$170, 0))</f>
        <v>37679.999999999993</v>
      </c>
      <c r="G70" s="185">
        <f>INDEX(CentralSchoolServicesBlock!$AB$22:$AB$170, MATCH($B70,CentralSchoolServicesBlock!$B$22:$B$170, 0))</f>
        <v>660907.78607207385</v>
      </c>
    </row>
    <row r="71" spans="1:7" x14ac:dyDescent="0.25">
      <c r="A71" s="33" t="s">
        <v>83</v>
      </c>
      <c r="B71" s="174">
        <v>877</v>
      </c>
      <c r="C71" s="37" t="s">
        <v>100</v>
      </c>
      <c r="D71" s="183">
        <f>INDEX(CentralSchoolServicesBlock!$U$22:$U$170, MATCH($B71,CentralSchoolServicesBlock!$B$22:$B$170, 0))</f>
        <v>30.264937347973031</v>
      </c>
      <c r="E71" s="190">
        <f>INDEX(CentralSchoolServicesBlock!$D$22:$D$170, MATCH($B71,CentralSchoolServicesBlock!$B$22:$B$170, 0))</f>
        <v>29823.5</v>
      </c>
      <c r="F71" s="184">
        <f>INDEX(CentralSchoolServicesBlock!$AA$22:$AA$170, MATCH($B71,CentralSchoolServicesBlock!$B$22:$B$170, 0))</f>
        <v>0</v>
      </c>
      <c r="G71" s="185">
        <f>INDEX(CentralSchoolServicesBlock!$AB$22:$AB$170, MATCH($B71,CentralSchoolServicesBlock!$B$22:$B$170, 0))</f>
        <v>902606.35899727372</v>
      </c>
    </row>
    <row r="72" spans="1:7" x14ac:dyDescent="0.25">
      <c r="A72" s="33" t="s">
        <v>83</v>
      </c>
      <c r="B72" s="174">
        <v>888</v>
      </c>
      <c r="C72" s="37" t="s">
        <v>101</v>
      </c>
      <c r="D72" s="183">
        <f>INDEX(CentralSchoolServicesBlock!$U$22:$U$170, MATCH($B72,CentralSchoolServicesBlock!$B$22:$B$170, 0))</f>
        <v>30.744038747553606</v>
      </c>
      <c r="E72" s="190">
        <f>INDEX(CentralSchoolServicesBlock!$D$22:$D$170, MATCH($B72,CentralSchoolServicesBlock!$B$22:$B$170, 0))</f>
        <v>162354</v>
      </c>
      <c r="F72" s="184">
        <f>INDEX(CentralSchoolServicesBlock!$AA$22:$AA$170, MATCH($B72,CentralSchoolServicesBlock!$B$22:$B$170, 0))</f>
        <v>1355999.9999999998</v>
      </c>
      <c r="G72" s="185">
        <f>INDEX(CentralSchoolServicesBlock!$AB$22:$AB$170, MATCH($B72,CentralSchoolServicesBlock!$B$22:$B$170, 0))</f>
        <v>6347417.6668203184</v>
      </c>
    </row>
    <row r="73" spans="1:7" x14ac:dyDescent="0.25">
      <c r="A73" s="33" t="s">
        <v>83</v>
      </c>
      <c r="B73" s="174">
        <v>889</v>
      </c>
      <c r="C73" s="37" t="s">
        <v>102</v>
      </c>
      <c r="D73" s="183">
        <f>INDEX(CentralSchoolServicesBlock!$U$22:$U$170, MATCH($B73,CentralSchoolServicesBlock!$B$22:$B$170, 0))</f>
        <v>45.971249999999998</v>
      </c>
      <c r="E73" s="190">
        <f>INDEX(CentralSchoolServicesBlock!$D$22:$D$170, MATCH($B73,CentralSchoolServicesBlock!$B$22:$B$170, 0))</f>
        <v>25229.5</v>
      </c>
      <c r="F73" s="184">
        <f>INDEX(CentralSchoolServicesBlock!$AA$22:$AA$170, MATCH($B73,CentralSchoolServicesBlock!$B$22:$B$170, 0))</f>
        <v>1152799.9999999998</v>
      </c>
      <c r="G73" s="185">
        <f>INDEX(CentralSchoolServicesBlock!$AB$22:$AB$170, MATCH($B73,CentralSchoolServicesBlock!$B$22:$B$170, 0))</f>
        <v>2312631.6518749995</v>
      </c>
    </row>
    <row r="74" spans="1:7" x14ac:dyDescent="0.25">
      <c r="A74" s="33" t="s">
        <v>83</v>
      </c>
      <c r="B74" s="174">
        <v>890</v>
      </c>
      <c r="C74" s="37" t="s">
        <v>103</v>
      </c>
      <c r="D74" s="183">
        <f>INDEX(CentralSchoolServicesBlock!$U$22:$U$170, MATCH($B74,CentralSchoolServicesBlock!$B$22:$B$170, 0))</f>
        <v>34.342413040599652</v>
      </c>
      <c r="E74" s="190">
        <f>INDEX(CentralSchoolServicesBlock!$D$22:$D$170, MATCH($B74,CentralSchoolServicesBlock!$B$22:$B$170, 0))</f>
        <v>17965</v>
      </c>
      <c r="F74" s="184">
        <f>INDEX(CentralSchoolServicesBlock!$AA$22:$AA$170, MATCH($B74,CentralSchoolServicesBlock!$B$22:$B$170, 0))</f>
        <v>800000</v>
      </c>
      <c r="G74" s="185">
        <f>INDEX(CentralSchoolServicesBlock!$AB$22:$AB$170, MATCH($B74,CentralSchoolServicesBlock!$B$22:$B$170, 0))</f>
        <v>1416961.4502743727</v>
      </c>
    </row>
    <row r="75" spans="1:7" x14ac:dyDescent="0.25">
      <c r="A75" s="33" t="s">
        <v>83</v>
      </c>
      <c r="B75" s="174">
        <v>895</v>
      </c>
      <c r="C75" s="37" t="s">
        <v>104</v>
      </c>
      <c r="D75" s="183">
        <f>INDEX(CentralSchoolServicesBlock!$U$22:$U$170, MATCH($B75,CentralSchoolServicesBlock!$B$22:$B$170, 0))</f>
        <v>31.26044924187525</v>
      </c>
      <c r="E75" s="190">
        <f>INDEX(CentralSchoolServicesBlock!$D$22:$D$170, MATCH($B75,CentralSchoolServicesBlock!$B$22:$B$170, 0))</f>
        <v>48687.5</v>
      </c>
      <c r="F75" s="184">
        <f>INDEX(CentralSchoolServicesBlock!$AA$22:$AA$170, MATCH($B75,CentralSchoolServicesBlock!$B$22:$B$170, 0))</f>
        <v>1175199.9999999998</v>
      </c>
      <c r="G75" s="185">
        <f>INDEX(CentralSchoolServicesBlock!$AB$22:$AB$170, MATCH($B75,CentralSchoolServicesBlock!$B$22:$B$170, 0))</f>
        <v>2697193.1224638009</v>
      </c>
    </row>
    <row r="76" spans="1:7" x14ac:dyDescent="0.25">
      <c r="A76" s="33" t="s">
        <v>83</v>
      </c>
      <c r="B76" s="174">
        <v>896</v>
      </c>
      <c r="C76" s="37" t="s">
        <v>105</v>
      </c>
      <c r="D76" s="183">
        <f>INDEX(CentralSchoolServicesBlock!$U$22:$U$170, MATCH($B76,CentralSchoolServicesBlock!$B$22:$B$170, 0))</f>
        <v>38.005499999999998</v>
      </c>
      <c r="E76" s="190">
        <f>INDEX(CentralSchoolServicesBlock!$D$22:$D$170, MATCH($B76,CentralSchoolServicesBlock!$B$22:$B$170, 0))</f>
        <v>45217.5</v>
      </c>
      <c r="F76" s="184">
        <f>INDEX(CentralSchoolServicesBlock!$AA$22:$AA$170, MATCH($B76,CentralSchoolServicesBlock!$B$22:$B$170, 0))</f>
        <v>1012199.1999999998</v>
      </c>
      <c r="G76" s="185">
        <f>INDEX(CentralSchoolServicesBlock!$AB$22:$AB$170, MATCH($B76,CentralSchoolServicesBlock!$B$22:$B$170, 0))</f>
        <v>2730712.8962499998</v>
      </c>
    </row>
    <row r="77" spans="1:7" x14ac:dyDescent="0.25">
      <c r="A77" s="33" t="s">
        <v>83</v>
      </c>
      <c r="B77" s="174">
        <v>909</v>
      </c>
      <c r="C77" s="37" t="s">
        <v>106</v>
      </c>
      <c r="D77" s="183">
        <f>INDEX(CentralSchoolServicesBlock!$U$22:$U$170, MATCH($B77,CentralSchoolServicesBlock!$B$22:$B$170, 0))</f>
        <v>30.988686270743688</v>
      </c>
      <c r="E77" s="190">
        <f>INDEX(CentralSchoolServicesBlock!$D$22:$D$170, MATCH($B77,CentralSchoolServicesBlock!$B$22:$B$170, 0))</f>
        <v>61614</v>
      </c>
      <c r="F77" s="184">
        <f>INDEX(CentralSchoolServicesBlock!$AA$22:$AA$170, MATCH($B77,CentralSchoolServicesBlock!$B$22:$B$170, 0))</f>
        <v>2503024.7999999998</v>
      </c>
      <c r="G77" s="185">
        <f>INDEX(CentralSchoolServicesBlock!$AB$22:$AB$170, MATCH($B77,CentralSchoolServicesBlock!$B$22:$B$170, 0))</f>
        <v>4412361.7158856019</v>
      </c>
    </row>
    <row r="78" spans="1:7" x14ac:dyDescent="0.25">
      <c r="A78" s="33" t="s">
        <v>107</v>
      </c>
      <c r="B78" s="174">
        <v>203</v>
      </c>
      <c r="C78" s="37" t="s">
        <v>108</v>
      </c>
      <c r="D78" s="183">
        <f>INDEX(CentralSchoolServicesBlock!$U$22:$U$170, MATCH($B78,CentralSchoolServicesBlock!$B$22:$B$170, 0))</f>
        <v>38.552372196037048</v>
      </c>
      <c r="E78" s="190">
        <f>INDEX(CentralSchoolServicesBlock!$D$22:$D$170, MATCH($B78,CentralSchoolServicesBlock!$B$22:$B$170, 0))</f>
        <v>37999.5</v>
      </c>
      <c r="F78" s="184">
        <f>INDEX(CentralSchoolServicesBlock!$AA$22:$AA$170, MATCH($B78,CentralSchoolServicesBlock!$B$22:$B$170, 0))</f>
        <v>3798275.1366202161</v>
      </c>
      <c r="G78" s="185">
        <f>INDEX(CentralSchoolServicesBlock!$AB$22:$AB$170, MATCH($B78,CentralSchoolServicesBlock!$B$22:$B$170, 0))</f>
        <v>5263246.0038835257</v>
      </c>
    </row>
    <row r="79" spans="1:7" x14ac:dyDescent="0.25">
      <c r="A79" s="33" t="s">
        <v>107</v>
      </c>
      <c r="B79" s="174">
        <v>301</v>
      </c>
      <c r="C79" s="37" t="s">
        <v>109</v>
      </c>
      <c r="D79" s="183">
        <f>INDEX(CentralSchoolServicesBlock!$U$22:$U$170, MATCH($B79,CentralSchoolServicesBlock!$B$22:$B$170, 0))</f>
        <v>36.544108626963848</v>
      </c>
      <c r="E79" s="190">
        <f>INDEX(CentralSchoolServicesBlock!$D$22:$D$170, MATCH($B79,CentralSchoolServicesBlock!$B$22:$B$170, 0))</f>
        <v>38661</v>
      </c>
      <c r="F79" s="184">
        <f>INDEX(CentralSchoolServicesBlock!$AA$22:$AA$170, MATCH($B79,CentralSchoolServicesBlock!$B$22:$B$170, 0))</f>
        <v>925558.67999999993</v>
      </c>
      <c r="G79" s="185">
        <f>INDEX(CentralSchoolServicesBlock!$AB$22:$AB$170, MATCH($B79,CentralSchoolServicesBlock!$B$22:$B$170, 0))</f>
        <v>2338390.4636270492</v>
      </c>
    </row>
    <row r="80" spans="1:7" x14ac:dyDescent="0.25">
      <c r="A80" s="33" t="s">
        <v>107</v>
      </c>
      <c r="B80" s="174">
        <v>302</v>
      </c>
      <c r="C80" s="37" t="s">
        <v>110</v>
      </c>
      <c r="D80" s="183">
        <f>INDEX(CentralSchoolServicesBlock!$U$22:$U$170, MATCH($B80,CentralSchoolServicesBlock!$B$22:$B$170, 0))</f>
        <v>34.536075356999874</v>
      </c>
      <c r="E80" s="190">
        <f>INDEX(CentralSchoolServicesBlock!$D$22:$D$170, MATCH($B80,CentralSchoolServicesBlock!$B$22:$B$170, 0))</f>
        <v>50735.5</v>
      </c>
      <c r="F80" s="184">
        <f>INDEX(CentralSchoolServicesBlock!$AA$22:$AA$170, MATCH($B80,CentralSchoolServicesBlock!$B$22:$B$170, 0))</f>
        <v>370950.40000000002</v>
      </c>
      <c r="G80" s="185">
        <f>INDEX(CentralSchoolServicesBlock!$AB$22:$AB$170, MATCH($B80,CentralSchoolServicesBlock!$B$22:$B$170, 0))</f>
        <v>2123155.4512750669</v>
      </c>
    </row>
    <row r="81" spans="1:7" x14ac:dyDescent="0.25">
      <c r="A81" s="33" t="s">
        <v>107</v>
      </c>
      <c r="B81" s="174">
        <v>303</v>
      </c>
      <c r="C81" s="37" t="s">
        <v>111</v>
      </c>
      <c r="D81" s="183">
        <f>INDEX(CentralSchoolServicesBlock!$U$22:$U$170, MATCH($B81,CentralSchoolServicesBlock!$B$22:$B$170, 0))</f>
        <v>30.784813334751956</v>
      </c>
      <c r="E81" s="190">
        <f>INDEX(CentralSchoolServicesBlock!$D$22:$D$170, MATCH($B81,CentralSchoolServicesBlock!$B$22:$B$170, 0))</f>
        <v>38629.5</v>
      </c>
      <c r="F81" s="184">
        <f>INDEX(CentralSchoolServicesBlock!$AA$22:$AA$170, MATCH($B81,CentralSchoolServicesBlock!$B$22:$B$170, 0))</f>
        <v>694400</v>
      </c>
      <c r="G81" s="185">
        <f>INDEX(CentralSchoolServicesBlock!$AB$22:$AB$170, MATCH($B81,CentralSchoolServicesBlock!$B$22:$B$170, 0))</f>
        <v>1883601.9467148008</v>
      </c>
    </row>
    <row r="82" spans="1:7" x14ac:dyDescent="0.25">
      <c r="A82" s="33" t="s">
        <v>107</v>
      </c>
      <c r="B82" s="174">
        <v>304</v>
      </c>
      <c r="C82" s="37" t="s">
        <v>112</v>
      </c>
      <c r="D82" s="183">
        <f>INDEX(CentralSchoolServicesBlock!$U$22:$U$170, MATCH($B82,CentralSchoolServicesBlock!$B$22:$B$170, 0))</f>
        <v>37.348508135347778</v>
      </c>
      <c r="E82" s="190">
        <f>INDEX(CentralSchoolServicesBlock!$D$22:$D$170, MATCH($B82,CentralSchoolServicesBlock!$B$22:$B$170, 0))</f>
        <v>41832.5</v>
      </c>
      <c r="F82" s="184">
        <f>INDEX(CentralSchoolServicesBlock!$AA$22:$AA$170, MATCH($B82,CentralSchoolServicesBlock!$B$22:$B$170, 0))</f>
        <v>643658.4</v>
      </c>
      <c r="G82" s="185">
        <f>INDEX(CentralSchoolServicesBlock!$AB$22:$AB$170, MATCH($B82,CentralSchoolServicesBlock!$B$22:$B$170, 0))</f>
        <v>2206039.8665719358</v>
      </c>
    </row>
    <row r="83" spans="1:7" x14ac:dyDescent="0.25">
      <c r="A83" s="33" t="s">
        <v>107</v>
      </c>
      <c r="B83" s="174">
        <v>305</v>
      </c>
      <c r="C83" s="37" t="s">
        <v>113</v>
      </c>
      <c r="D83" s="183">
        <f>INDEX(CentralSchoolServicesBlock!$U$22:$U$170, MATCH($B83,CentralSchoolServicesBlock!$B$22:$B$170, 0))</f>
        <v>42.266249999999999</v>
      </c>
      <c r="E83" s="190">
        <f>INDEX(CentralSchoolServicesBlock!$D$22:$D$170, MATCH($B83,CentralSchoolServicesBlock!$B$22:$B$170, 0))</f>
        <v>44716.5</v>
      </c>
      <c r="F83" s="184">
        <f>INDEX(CentralSchoolServicesBlock!$AA$22:$AA$170, MATCH($B83,CentralSchoolServicesBlock!$B$22:$B$170, 0))</f>
        <v>0</v>
      </c>
      <c r="G83" s="185">
        <f>INDEX(CentralSchoolServicesBlock!$AB$22:$AB$170, MATCH($B83,CentralSchoolServicesBlock!$B$22:$B$170, 0))</f>
        <v>1889998.7681249999</v>
      </c>
    </row>
    <row r="84" spans="1:7" x14ac:dyDescent="0.25">
      <c r="A84" s="33" t="s">
        <v>107</v>
      </c>
      <c r="B84" s="174">
        <v>306</v>
      </c>
      <c r="C84" s="37" t="s">
        <v>114</v>
      </c>
      <c r="D84" s="183">
        <f>INDEX(CentralSchoolServicesBlock!$U$22:$U$170, MATCH($B84,CentralSchoolServicesBlock!$B$22:$B$170, 0))</f>
        <v>55.487249999999996</v>
      </c>
      <c r="E84" s="190">
        <f>INDEX(CentralSchoolServicesBlock!$D$22:$D$170, MATCH($B84,CentralSchoolServicesBlock!$B$22:$B$170, 0))</f>
        <v>51036.5</v>
      </c>
      <c r="F84" s="184">
        <f>INDEX(CentralSchoolServicesBlock!$AA$22:$AA$170, MATCH($B84,CentralSchoolServicesBlock!$B$22:$B$170, 0))</f>
        <v>2570399.9999999995</v>
      </c>
      <c r="G84" s="185">
        <f>INDEX(CentralSchoolServicesBlock!$AB$22:$AB$170, MATCH($B84,CentralSchoolServicesBlock!$B$22:$B$170, 0))</f>
        <v>5402275.0346249994</v>
      </c>
    </row>
    <row r="85" spans="1:7" x14ac:dyDescent="0.25">
      <c r="A85" s="33" t="s">
        <v>107</v>
      </c>
      <c r="B85" s="174">
        <v>307</v>
      </c>
      <c r="C85" s="37" t="s">
        <v>115</v>
      </c>
      <c r="D85" s="183">
        <f>INDEX(CentralSchoolServicesBlock!$U$22:$U$170, MATCH($B85,CentralSchoolServicesBlock!$B$22:$B$170, 0))</f>
        <v>43.562999999999995</v>
      </c>
      <c r="E85" s="190">
        <f>INDEX(CentralSchoolServicesBlock!$D$22:$D$170, MATCH($B85,CentralSchoolServicesBlock!$B$22:$B$170, 0))</f>
        <v>46235</v>
      </c>
      <c r="F85" s="184">
        <f>INDEX(CentralSchoolServicesBlock!$AA$22:$AA$170, MATCH($B85,CentralSchoolServicesBlock!$B$22:$B$170, 0))</f>
        <v>936000</v>
      </c>
      <c r="G85" s="185">
        <f>INDEX(CentralSchoolServicesBlock!$AB$22:$AB$170, MATCH($B85,CentralSchoolServicesBlock!$B$22:$B$170, 0))</f>
        <v>2950135.3049999997</v>
      </c>
    </row>
    <row r="86" spans="1:7" x14ac:dyDescent="0.25">
      <c r="A86" s="33" t="s">
        <v>107</v>
      </c>
      <c r="B86" s="174">
        <v>308</v>
      </c>
      <c r="C86" s="37" t="s">
        <v>116</v>
      </c>
      <c r="D86" s="183">
        <f>INDEX(CentralSchoolServicesBlock!$U$22:$U$170, MATCH($B86,CentralSchoolServicesBlock!$B$22:$B$170, 0))</f>
        <v>38.580750000000002</v>
      </c>
      <c r="E86" s="190">
        <f>INDEX(CentralSchoolServicesBlock!$D$22:$D$170, MATCH($B86,CentralSchoolServicesBlock!$B$22:$B$170, 0))</f>
        <v>50856.5</v>
      </c>
      <c r="F86" s="184">
        <f>INDEX(CentralSchoolServicesBlock!$AA$22:$AA$170, MATCH($B86,CentralSchoolServicesBlock!$B$22:$B$170, 0))</f>
        <v>730094.02514285676</v>
      </c>
      <c r="G86" s="185">
        <f>INDEX(CentralSchoolServicesBlock!$AB$22:$AB$170, MATCH($B86,CentralSchoolServicesBlock!$B$22:$B$170, 0))</f>
        <v>2692175.9375178567</v>
      </c>
    </row>
    <row r="87" spans="1:7" x14ac:dyDescent="0.25">
      <c r="A87" s="33" t="s">
        <v>107</v>
      </c>
      <c r="B87" s="174">
        <v>310</v>
      </c>
      <c r="C87" s="37" t="s">
        <v>117</v>
      </c>
      <c r="D87" s="183">
        <f>INDEX(CentralSchoolServicesBlock!$U$22:$U$170, MATCH($B87,CentralSchoolServicesBlock!$B$22:$B$170, 0))</f>
        <v>36.561463895476003</v>
      </c>
      <c r="E87" s="190">
        <f>INDEX(CentralSchoolServicesBlock!$D$22:$D$170, MATCH($B87,CentralSchoolServicesBlock!$B$22:$B$170, 0))</f>
        <v>33436.5</v>
      </c>
      <c r="F87" s="184">
        <f>INDEX(CentralSchoolServicesBlock!$AA$22:$AA$170, MATCH($B87,CentralSchoolServicesBlock!$B$22:$B$170, 0))</f>
        <v>0</v>
      </c>
      <c r="G87" s="185">
        <f>INDEX(CentralSchoolServicesBlock!$AB$22:$AB$170, MATCH($B87,CentralSchoolServicesBlock!$B$22:$B$170, 0))</f>
        <v>1222487.3875410834</v>
      </c>
    </row>
    <row r="88" spans="1:7" x14ac:dyDescent="0.25">
      <c r="A88" s="33" t="s">
        <v>107</v>
      </c>
      <c r="B88" s="174">
        <v>311</v>
      </c>
      <c r="C88" s="37" t="s">
        <v>118</v>
      </c>
      <c r="D88" s="183">
        <f>INDEX(CentralSchoolServicesBlock!$U$22:$U$170, MATCH($B88,CentralSchoolServicesBlock!$B$22:$B$170, 0))</f>
        <v>35.201728429258658</v>
      </c>
      <c r="E88" s="190">
        <f>INDEX(CentralSchoolServicesBlock!$D$22:$D$170, MATCH($B88,CentralSchoolServicesBlock!$B$22:$B$170, 0))</f>
        <v>36564.5</v>
      </c>
      <c r="F88" s="184">
        <f>INDEX(CentralSchoolServicesBlock!$AA$22:$AA$170, MATCH($B88,CentralSchoolServicesBlock!$B$22:$B$170, 0))</f>
        <v>229991.99999999994</v>
      </c>
      <c r="G88" s="185">
        <f>INDEX(CentralSchoolServicesBlock!$AB$22:$AB$170, MATCH($B88,CentralSchoolServicesBlock!$B$22:$B$170, 0))</f>
        <v>1517125.5991516281</v>
      </c>
    </row>
    <row r="89" spans="1:7" x14ac:dyDescent="0.25">
      <c r="A89" s="33" t="s">
        <v>107</v>
      </c>
      <c r="B89" s="174">
        <v>312</v>
      </c>
      <c r="C89" s="37" t="s">
        <v>119</v>
      </c>
      <c r="D89" s="183">
        <f>INDEX(CentralSchoolServicesBlock!$U$22:$U$170, MATCH($B89,CentralSchoolServicesBlock!$B$22:$B$170, 0))</f>
        <v>34.37297700820649</v>
      </c>
      <c r="E89" s="190">
        <f>INDEX(CentralSchoolServicesBlock!$D$22:$D$170, MATCH($B89,CentralSchoolServicesBlock!$B$22:$B$170, 0))</f>
        <v>44350</v>
      </c>
      <c r="F89" s="184">
        <f>INDEX(CentralSchoolServicesBlock!$AA$22:$AA$170, MATCH($B89,CentralSchoolServicesBlock!$B$22:$B$170, 0))</f>
        <v>1058400</v>
      </c>
      <c r="G89" s="185">
        <f>INDEX(CentralSchoolServicesBlock!$AB$22:$AB$170, MATCH($B89,CentralSchoolServicesBlock!$B$22:$B$170, 0))</f>
        <v>2582841.5303139579</v>
      </c>
    </row>
    <row r="90" spans="1:7" x14ac:dyDescent="0.25">
      <c r="A90" s="33" t="s">
        <v>107</v>
      </c>
      <c r="B90" s="174">
        <v>313</v>
      </c>
      <c r="C90" s="37" t="s">
        <v>120</v>
      </c>
      <c r="D90" s="183">
        <f>INDEX(CentralSchoolServicesBlock!$U$22:$U$170, MATCH($B90,CentralSchoolServicesBlock!$B$22:$B$170, 0))</f>
        <v>37.655688987689501</v>
      </c>
      <c r="E90" s="190">
        <f>INDEX(CentralSchoolServicesBlock!$D$22:$D$170, MATCH($B90,CentralSchoolServicesBlock!$B$22:$B$170, 0))</f>
        <v>37769</v>
      </c>
      <c r="F90" s="184">
        <f>INDEX(CentralSchoolServicesBlock!$AA$22:$AA$170, MATCH($B90,CentralSchoolServicesBlock!$B$22:$B$170, 0))</f>
        <v>0</v>
      </c>
      <c r="G90" s="185">
        <f>INDEX(CentralSchoolServicesBlock!$AB$22:$AB$170, MATCH($B90,CentralSchoolServicesBlock!$B$22:$B$170, 0))</f>
        <v>1422217.7173760447</v>
      </c>
    </row>
    <row r="91" spans="1:7" x14ac:dyDescent="0.25">
      <c r="A91" s="33" t="s">
        <v>107</v>
      </c>
      <c r="B91" s="174">
        <v>314</v>
      </c>
      <c r="C91" s="37" t="s">
        <v>121</v>
      </c>
      <c r="D91" s="183">
        <f>INDEX(CentralSchoolServicesBlock!$U$22:$U$170, MATCH($B91,CentralSchoolServicesBlock!$B$22:$B$170, 0))</f>
        <v>36.081902601956941</v>
      </c>
      <c r="E91" s="190">
        <f>INDEX(CentralSchoolServicesBlock!$D$22:$D$170, MATCH($B91,CentralSchoolServicesBlock!$B$22:$B$170, 0))</f>
        <v>22202</v>
      </c>
      <c r="F91" s="184">
        <f>INDEX(CentralSchoolServicesBlock!$AA$22:$AA$170, MATCH($B91,CentralSchoolServicesBlock!$B$22:$B$170, 0))</f>
        <v>244000</v>
      </c>
      <c r="G91" s="185">
        <f>INDEX(CentralSchoolServicesBlock!$AB$22:$AB$170, MATCH($B91,CentralSchoolServicesBlock!$B$22:$B$170, 0))</f>
        <v>1045090.4015686479</v>
      </c>
    </row>
    <row r="92" spans="1:7" x14ac:dyDescent="0.25">
      <c r="A92" s="33" t="s">
        <v>107</v>
      </c>
      <c r="B92" s="174">
        <v>315</v>
      </c>
      <c r="C92" s="37" t="s">
        <v>122</v>
      </c>
      <c r="D92" s="183">
        <f>INDEX(CentralSchoolServicesBlock!$U$22:$U$170, MATCH($B92,CentralSchoolServicesBlock!$B$22:$B$170, 0))</f>
        <v>34.413751595404833</v>
      </c>
      <c r="E92" s="190">
        <f>INDEX(CentralSchoolServicesBlock!$D$22:$D$170, MATCH($B92,CentralSchoolServicesBlock!$B$22:$B$170, 0))</f>
        <v>24686.5</v>
      </c>
      <c r="F92" s="184">
        <f>INDEX(CentralSchoolServicesBlock!$AA$22:$AA$170, MATCH($B92,CentralSchoolServicesBlock!$B$22:$B$170, 0))</f>
        <v>165791.99999999997</v>
      </c>
      <c r="G92" s="185">
        <f>INDEX(CentralSchoolServicesBlock!$AB$22:$AB$170, MATCH($B92,CentralSchoolServicesBlock!$B$22:$B$170, 0))</f>
        <v>1015347.0787599614</v>
      </c>
    </row>
    <row r="93" spans="1:7" x14ac:dyDescent="0.25">
      <c r="A93" s="33" t="s">
        <v>107</v>
      </c>
      <c r="B93" s="174">
        <v>317</v>
      </c>
      <c r="C93" s="37" t="s">
        <v>123</v>
      </c>
      <c r="D93" s="183">
        <f>INDEX(CentralSchoolServicesBlock!$U$22:$U$170, MATCH($B93,CentralSchoolServicesBlock!$B$22:$B$170, 0))</f>
        <v>40.530750000000005</v>
      </c>
      <c r="E93" s="190">
        <f>INDEX(CentralSchoolServicesBlock!$D$22:$D$170, MATCH($B93,CentralSchoolServicesBlock!$B$22:$B$170, 0))</f>
        <v>48574</v>
      </c>
      <c r="F93" s="184">
        <f>INDEX(CentralSchoolServicesBlock!$AA$22:$AA$170, MATCH($B93,CentralSchoolServicesBlock!$B$22:$B$170, 0))</f>
        <v>4511199.9999999991</v>
      </c>
      <c r="G93" s="185">
        <f>INDEX(CentralSchoolServicesBlock!$AB$22:$AB$170, MATCH($B93,CentralSchoolServicesBlock!$B$22:$B$170, 0))</f>
        <v>6479940.6504999995</v>
      </c>
    </row>
    <row r="94" spans="1:7" x14ac:dyDescent="0.25">
      <c r="A94" s="33" t="s">
        <v>107</v>
      </c>
      <c r="B94" s="174">
        <v>318</v>
      </c>
      <c r="C94" s="37" t="s">
        <v>124</v>
      </c>
      <c r="D94" s="183">
        <f>INDEX(CentralSchoolServicesBlock!$U$22:$U$170, MATCH($B94,CentralSchoolServicesBlock!$B$22:$B$170, 0))</f>
        <v>31.630886019117661</v>
      </c>
      <c r="E94" s="190">
        <f>INDEX(CentralSchoolServicesBlock!$D$22:$D$170, MATCH($B94,CentralSchoolServicesBlock!$B$22:$B$170, 0))</f>
        <v>25416.5</v>
      </c>
      <c r="F94" s="184">
        <f>INDEX(CentralSchoolServicesBlock!$AA$22:$AA$170, MATCH($B94,CentralSchoolServicesBlock!$B$22:$B$170, 0))</f>
        <v>107199.99999999997</v>
      </c>
      <c r="G94" s="185">
        <f>INDEX(CentralSchoolServicesBlock!$AB$22:$AB$170, MATCH($B94,CentralSchoolServicesBlock!$B$22:$B$170, 0))</f>
        <v>911146.41450490407</v>
      </c>
    </row>
    <row r="95" spans="1:7" x14ac:dyDescent="0.25">
      <c r="A95" s="33" t="s">
        <v>107</v>
      </c>
      <c r="B95" s="174">
        <v>319</v>
      </c>
      <c r="C95" s="37" t="s">
        <v>125</v>
      </c>
      <c r="D95" s="183">
        <f>INDEX(CentralSchoolServicesBlock!$U$22:$U$170, MATCH($B95,CentralSchoolServicesBlock!$B$22:$B$170, 0))</f>
        <v>36.35325237216216</v>
      </c>
      <c r="E95" s="190">
        <f>INDEX(CentralSchoolServicesBlock!$D$22:$D$170, MATCH($B95,CentralSchoolServicesBlock!$B$22:$B$170, 0))</f>
        <v>32764.5</v>
      </c>
      <c r="F95" s="184">
        <f>INDEX(CentralSchoolServicesBlock!$AA$22:$AA$170, MATCH($B95,CentralSchoolServicesBlock!$B$22:$B$170, 0))</f>
        <v>508800</v>
      </c>
      <c r="G95" s="185">
        <f>INDEX(CentralSchoolServicesBlock!$AB$22:$AB$170, MATCH($B95,CentralSchoolServicesBlock!$B$22:$B$170, 0))</f>
        <v>1699896.1373477071</v>
      </c>
    </row>
    <row r="96" spans="1:7" x14ac:dyDescent="0.25">
      <c r="A96" s="33" t="s">
        <v>107</v>
      </c>
      <c r="B96" s="174">
        <v>320</v>
      </c>
      <c r="C96" s="37" t="s">
        <v>126</v>
      </c>
      <c r="D96" s="183">
        <f>INDEX(CentralSchoolServicesBlock!$U$22:$U$170, MATCH($B96,CentralSchoolServicesBlock!$B$22:$B$170, 0))</f>
        <v>38.678249999999998</v>
      </c>
      <c r="E96" s="190">
        <f>INDEX(CentralSchoolServicesBlock!$D$22:$D$170, MATCH($B96,CentralSchoolServicesBlock!$B$22:$B$170, 0))</f>
        <v>38111.5</v>
      </c>
      <c r="F96" s="184">
        <f>INDEX(CentralSchoolServicesBlock!$AA$22:$AA$170, MATCH($B96,CentralSchoolServicesBlock!$B$22:$B$170, 0))</f>
        <v>0</v>
      </c>
      <c r="G96" s="185">
        <f>INDEX(CentralSchoolServicesBlock!$AB$22:$AB$170, MATCH($B96,CentralSchoolServicesBlock!$B$22:$B$170, 0))</f>
        <v>1474086.124875</v>
      </c>
    </row>
    <row r="97" spans="1:7" x14ac:dyDescent="0.25">
      <c r="A97" s="33" t="s">
        <v>127</v>
      </c>
      <c r="B97" s="174">
        <v>825</v>
      </c>
      <c r="C97" s="37" t="s">
        <v>128</v>
      </c>
      <c r="D97" s="183">
        <f>INDEX(CentralSchoolServicesBlock!$U$22:$U$170, MATCH($B97,CentralSchoolServicesBlock!$B$22:$B$170, 0))</f>
        <v>36.5625</v>
      </c>
      <c r="E97" s="190">
        <f>INDEX(CentralSchoolServicesBlock!$D$22:$D$170, MATCH($B97,CentralSchoolServicesBlock!$B$22:$B$170, 0))</f>
        <v>73903</v>
      </c>
      <c r="F97" s="184">
        <f>INDEX(CentralSchoolServicesBlock!$AA$22:$AA$170, MATCH($B97,CentralSchoolServicesBlock!$B$22:$B$170, 0))</f>
        <v>3723200</v>
      </c>
      <c r="G97" s="185">
        <f>INDEX(CentralSchoolServicesBlock!$AB$22:$AB$170, MATCH($B97,CentralSchoolServicesBlock!$B$22:$B$170, 0))</f>
        <v>6425278.4375</v>
      </c>
    </row>
    <row r="98" spans="1:7" x14ac:dyDescent="0.25">
      <c r="A98" s="33" t="s">
        <v>127</v>
      </c>
      <c r="B98" s="174">
        <v>826</v>
      </c>
      <c r="C98" s="37" t="s">
        <v>129</v>
      </c>
      <c r="D98" s="183">
        <f>INDEX(CentralSchoolServicesBlock!$U$22:$U$170, MATCH($B98,CentralSchoolServicesBlock!$B$22:$B$170, 0))</f>
        <v>34.878687790247845</v>
      </c>
      <c r="E98" s="190">
        <f>INDEX(CentralSchoolServicesBlock!$D$22:$D$170, MATCH($B98,CentralSchoolServicesBlock!$B$22:$B$170, 0))</f>
        <v>41961.5</v>
      </c>
      <c r="F98" s="184">
        <f>INDEX(CentralSchoolServicesBlock!$AA$22:$AA$170, MATCH($B98,CentralSchoolServicesBlock!$B$22:$B$170, 0))</f>
        <v>0</v>
      </c>
      <c r="G98" s="185">
        <f>INDEX(CentralSchoolServicesBlock!$AB$22:$AB$170, MATCH($B98,CentralSchoolServicesBlock!$B$22:$B$170, 0))</f>
        <v>1463562.0577104851</v>
      </c>
    </row>
    <row r="99" spans="1:7" x14ac:dyDescent="0.25">
      <c r="A99" s="33" t="s">
        <v>127</v>
      </c>
      <c r="B99" s="174">
        <v>845</v>
      </c>
      <c r="C99" s="37" t="s">
        <v>130</v>
      </c>
      <c r="D99" s="183">
        <f>INDEX(CentralSchoolServicesBlock!$U$22:$U$170, MATCH($B99,CentralSchoolServicesBlock!$B$22:$B$170, 0))</f>
        <v>31.92039136568869</v>
      </c>
      <c r="E99" s="190">
        <f>INDEX(CentralSchoolServicesBlock!$D$22:$D$170, MATCH($B99,CentralSchoolServicesBlock!$B$22:$B$170, 0))</f>
        <v>63097</v>
      </c>
      <c r="F99" s="184">
        <f>INDEX(CentralSchoolServicesBlock!$AA$22:$AA$170, MATCH($B99,CentralSchoolServicesBlock!$B$22:$B$170, 0))</f>
        <v>4923999.9999999991</v>
      </c>
      <c r="G99" s="185">
        <f>INDEX(CentralSchoolServicesBlock!$AB$22:$AB$170, MATCH($B99,CentralSchoolServicesBlock!$B$22:$B$170, 0))</f>
        <v>6938080.9340008581</v>
      </c>
    </row>
    <row r="100" spans="1:7" x14ac:dyDescent="0.25">
      <c r="A100" s="33" t="s">
        <v>127</v>
      </c>
      <c r="B100" s="174">
        <v>846</v>
      </c>
      <c r="C100" s="37" t="s">
        <v>131</v>
      </c>
      <c r="D100" s="183">
        <f>INDEX(CentralSchoolServicesBlock!$U$22:$U$170, MATCH($B100,CentralSchoolServicesBlock!$B$22:$B$170, 0))</f>
        <v>64.135500000000008</v>
      </c>
      <c r="E100" s="190">
        <f>INDEX(CentralSchoolServicesBlock!$D$22:$D$170, MATCH($B100,CentralSchoolServicesBlock!$B$22:$B$170, 0))</f>
        <v>30079</v>
      </c>
      <c r="F100" s="184">
        <f>INDEX(CentralSchoolServicesBlock!$AA$22:$AA$170, MATCH($B100,CentralSchoolServicesBlock!$B$22:$B$170, 0))</f>
        <v>518400</v>
      </c>
      <c r="G100" s="185">
        <f>INDEX(CentralSchoolServicesBlock!$AB$22:$AB$170, MATCH($B100,CentralSchoolServicesBlock!$B$22:$B$170, 0))</f>
        <v>2447531.7045</v>
      </c>
    </row>
    <row r="101" spans="1:7" x14ac:dyDescent="0.25">
      <c r="A101" s="33" t="s">
        <v>127</v>
      </c>
      <c r="B101" s="174">
        <v>850</v>
      </c>
      <c r="C101" s="37" t="s">
        <v>132</v>
      </c>
      <c r="D101" s="183">
        <f>INDEX(CentralSchoolServicesBlock!$U$22:$U$170, MATCH($B101,CentralSchoolServicesBlock!$B$22:$B$170, 0))</f>
        <v>31.080429091939969</v>
      </c>
      <c r="E101" s="190">
        <f>INDEX(CentralSchoolServicesBlock!$D$22:$D$170, MATCH($B101,CentralSchoolServicesBlock!$B$22:$B$170, 0))</f>
        <v>172554</v>
      </c>
      <c r="F101" s="184">
        <f>INDEX(CentralSchoolServicesBlock!$AA$22:$AA$170, MATCH($B101,CentralSchoolServicesBlock!$B$22:$B$170, 0))</f>
        <v>2411200</v>
      </c>
      <c r="G101" s="185">
        <f>INDEX(CentralSchoolServicesBlock!$AB$22:$AB$170, MATCH($B101,CentralSchoolServicesBlock!$B$22:$B$170, 0))</f>
        <v>7774252.3615306094</v>
      </c>
    </row>
    <row r="102" spans="1:7" x14ac:dyDescent="0.25">
      <c r="A102" s="33" t="s">
        <v>127</v>
      </c>
      <c r="B102" s="174">
        <v>851</v>
      </c>
      <c r="C102" s="37" t="s">
        <v>133</v>
      </c>
      <c r="D102" s="183">
        <f>INDEX(CentralSchoolServicesBlock!$U$22:$U$170, MATCH($B102,CentralSchoolServicesBlock!$B$22:$B$170, 0))</f>
        <v>33.475936089842854</v>
      </c>
      <c r="E102" s="190">
        <f>INDEX(CentralSchoolServicesBlock!$D$22:$D$170, MATCH($B102,CentralSchoolServicesBlock!$B$22:$B$170, 0))</f>
        <v>25136.5</v>
      </c>
      <c r="F102" s="184">
        <f>INDEX(CentralSchoolServicesBlock!$AA$22:$AA$170, MATCH($B102,CentralSchoolServicesBlock!$B$22:$B$170, 0))</f>
        <v>0</v>
      </c>
      <c r="G102" s="185">
        <f>INDEX(CentralSchoolServicesBlock!$AB$22:$AB$170, MATCH($B102,CentralSchoolServicesBlock!$B$22:$B$170, 0))</f>
        <v>841467.86752233491</v>
      </c>
    </row>
    <row r="103" spans="1:7" x14ac:dyDescent="0.25">
      <c r="A103" s="33" t="s">
        <v>127</v>
      </c>
      <c r="B103" s="174">
        <v>852</v>
      </c>
      <c r="C103" s="37" t="s">
        <v>134</v>
      </c>
      <c r="D103" s="183">
        <f>INDEX(CentralSchoolServicesBlock!$U$22:$U$170, MATCH($B103,CentralSchoolServicesBlock!$B$22:$B$170, 0))</f>
        <v>44.986499999999999</v>
      </c>
      <c r="E103" s="190">
        <f>INDEX(CentralSchoolServicesBlock!$D$22:$D$170, MATCH($B103,CentralSchoolServicesBlock!$B$22:$B$170, 0))</f>
        <v>30764.5</v>
      </c>
      <c r="F103" s="184">
        <f>INDEX(CentralSchoolServicesBlock!$AA$22:$AA$170, MATCH($B103,CentralSchoolServicesBlock!$B$22:$B$170, 0))</f>
        <v>501440</v>
      </c>
      <c r="G103" s="185">
        <f>INDEX(CentralSchoolServicesBlock!$AB$22:$AB$170, MATCH($B103,CentralSchoolServicesBlock!$B$22:$B$170, 0))</f>
        <v>1885427.17925</v>
      </c>
    </row>
    <row r="104" spans="1:7" x14ac:dyDescent="0.25">
      <c r="A104" s="33" t="s">
        <v>127</v>
      </c>
      <c r="B104" s="174">
        <v>867</v>
      </c>
      <c r="C104" s="37" t="s">
        <v>135</v>
      </c>
      <c r="D104" s="183">
        <f>INDEX(CentralSchoolServicesBlock!$U$22:$U$170, MATCH($B104,CentralSchoolServicesBlock!$B$22:$B$170, 0))</f>
        <v>37.722749999999998</v>
      </c>
      <c r="E104" s="190">
        <f>INDEX(CentralSchoolServicesBlock!$D$22:$D$170, MATCH($B104,CentralSchoolServicesBlock!$B$22:$B$170, 0))</f>
        <v>16140</v>
      </c>
      <c r="F104" s="184">
        <f>INDEX(CentralSchoolServicesBlock!$AA$22:$AA$170, MATCH($B104,CentralSchoolServicesBlock!$B$22:$B$170, 0))</f>
        <v>324544</v>
      </c>
      <c r="G104" s="185">
        <f>INDEX(CentralSchoolServicesBlock!$AB$22:$AB$170, MATCH($B104,CentralSchoolServicesBlock!$B$22:$B$170, 0))</f>
        <v>933389.18499999994</v>
      </c>
    </row>
    <row r="105" spans="1:7" x14ac:dyDescent="0.25">
      <c r="A105" s="33" t="s">
        <v>127</v>
      </c>
      <c r="B105" s="174">
        <v>868</v>
      </c>
      <c r="C105" s="37" t="s">
        <v>136</v>
      </c>
      <c r="D105" s="183">
        <f>INDEX(CentralSchoolServicesBlock!$U$22:$U$170, MATCH($B105,CentralSchoolServicesBlock!$B$22:$B$170, 0))</f>
        <v>43.59225</v>
      </c>
      <c r="E105" s="190">
        <f>INDEX(CentralSchoolServicesBlock!$D$22:$D$170, MATCH($B105,CentralSchoolServicesBlock!$B$22:$B$170, 0))</f>
        <v>19343</v>
      </c>
      <c r="F105" s="184">
        <f>INDEX(CentralSchoolServicesBlock!$AA$22:$AA$170, MATCH($B105,CentralSchoolServicesBlock!$B$22:$B$170, 0))</f>
        <v>214399.99999999994</v>
      </c>
      <c r="G105" s="185">
        <f>INDEX(CentralSchoolServicesBlock!$AB$22:$AB$170, MATCH($B105,CentralSchoolServicesBlock!$B$22:$B$170, 0))</f>
        <v>1057604.89175</v>
      </c>
    </row>
    <row r="106" spans="1:7" x14ac:dyDescent="0.25">
      <c r="A106" s="33" t="s">
        <v>127</v>
      </c>
      <c r="B106" s="174">
        <v>869</v>
      </c>
      <c r="C106" s="37" t="s">
        <v>137</v>
      </c>
      <c r="D106" s="183">
        <f>INDEX(CentralSchoolServicesBlock!$U$22:$U$170, MATCH($B106,CentralSchoolServicesBlock!$B$22:$B$170, 0))</f>
        <v>42.032250000000005</v>
      </c>
      <c r="E106" s="190">
        <f>INDEX(CentralSchoolServicesBlock!$D$22:$D$170, MATCH($B106,CentralSchoolServicesBlock!$B$22:$B$170, 0))</f>
        <v>22645</v>
      </c>
      <c r="F106" s="184">
        <f>INDEX(CentralSchoolServicesBlock!$AA$22:$AA$170, MATCH($B106,CentralSchoolServicesBlock!$B$22:$B$170, 0))</f>
        <v>0</v>
      </c>
      <c r="G106" s="185">
        <f>INDEX(CentralSchoolServicesBlock!$AB$22:$AB$170, MATCH($B106,CentralSchoolServicesBlock!$B$22:$B$170, 0))</f>
        <v>951820.30125000014</v>
      </c>
    </row>
    <row r="107" spans="1:7" x14ac:dyDescent="0.25">
      <c r="A107" s="33" t="s">
        <v>127</v>
      </c>
      <c r="B107" s="174">
        <v>870</v>
      </c>
      <c r="C107" s="37" t="s">
        <v>138</v>
      </c>
      <c r="D107" s="183">
        <f>INDEX(CentralSchoolServicesBlock!$U$22:$U$170, MATCH($B107,CentralSchoolServicesBlock!$B$22:$B$170, 0))</f>
        <v>33.608453498237481</v>
      </c>
      <c r="E107" s="190">
        <f>INDEX(CentralSchoolServicesBlock!$D$22:$D$170, MATCH($B107,CentralSchoolServicesBlock!$B$22:$B$170, 0))</f>
        <v>19728.5</v>
      </c>
      <c r="F107" s="184">
        <f>INDEX(CentralSchoolServicesBlock!$AA$22:$AA$170, MATCH($B107,CentralSchoolServicesBlock!$B$22:$B$170, 0))</f>
        <v>543999.99999999988</v>
      </c>
      <c r="G107" s="185">
        <f>INDEX(CentralSchoolServicesBlock!$AB$22:$AB$170, MATCH($B107,CentralSchoolServicesBlock!$B$22:$B$170, 0))</f>
        <v>1207044.3748399781</v>
      </c>
    </row>
    <row r="108" spans="1:7" x14ac:dyDescent="0.25">
      <c r="A108" s="33" t="s">
        <v>127</v>
      </c>
      <c r="B108" s="174">
        <v>871</v>
      </c>
      <c r="C108" s="37" t="s">
        <v>139</v>
      </c>
      <c r="D108" s="183">
        <f>INDEX(CentralSchoolServicesBlock!$U$22:$U$170, MATCH($B108,CentralSchoolServicesBlock!$B$22:$B$170, 0))</f>
        <v>21.559562981125953</v>
      </c>
      <c r="E108" s="190">
        <f>INDEX(CentralSchoolServicesBlock!$D$22:$D$170, MATCH($B108,CentralSchoolServicesBlock!$B$22:$B$170, 0))</f>
        <v>27217.5</v>
      </c>
      <c r="F108" s="184">
        <f>INDEX(CentralSchoolServicesBlock!$AA$22:$AA$170, MATCH($B108,CentralSchoolServicesBlock!$B$22:$B$170, 0))</f>
        <v>62400</v>
      </c>
      <c r="G108" s="185">
        <f>INDEX(CentralSchoolServicesBlock!$AB$22:$AB$170, MATCH($B108,CentralSchoolServicesBlock!$B$22:$B$170, 0))</f>
        <v>649197.40543879569</v>
      </c>
    </row>
    <row r="109" spans="1:7" x14ac:dyDescent="0.25">
      <c r="A109" s="33" t="s">
        <v>127</v>
      </c>
      <c r="B109" s="174">
        <v>872</v>
      </c>
      <c r="C109" s="37" t="s">
        <v>140</v>
      </c>
      <c r="D109" s="183">
        <f>INDEX(CentralSchoolServicesBlock!$U$22:$U$170, MATCH($B109,CentralSchoolServicesBlock!$B$22:$B$170, 0))</f>
        <v>38.288250000000005</v>
      </c>
      <c r="E109" s="190">
        <f>INDEX(CentralSchoolServicesBlock!$D$22:$D$170, MATCH($B109,CentralSchoolServicesBlock!$B$22:$B$170, 0))</f>
        <v>24089</v>
      </c>
      <c r="F109" s="184">
        <f>INDEX(CentralSchoolServicesBlock!$AA$22:$AA$170, MATCH($B109,CentralSchoolServicesBlock!$B$22:$B$170, 0))</f>
        <v>0</v>
      </c>
      <c r="G109" s="185">
        <f>INDEX(CentralSchoolServicesBlock!$AB$22:$AB$170, MATCH($B109,CentralSchoolServicesBlock!$B$22:$B$170, 0))</f>
        <v>922325.65425000014</v>
      </c>
    </row>
    <row r="110" spans="1:7" x14ac:dyDescent="0.25">
      <c r="A110" s="33" t="s">
        <v>127</v>
      </c>
      <c r="B110" s="174">
        <v>886</v>
      </c>
      <c r="C110" s="37" t="s">
        <v>141</v>
      </c>
      <c r="D110" s="183">
        <f>INDEX(CentralSchoolServicesBlock!$U$22:$U$170, MATCH($B110,CentralSchoolServicesBlock!$B$22:$B$170, 0))</f>
        <v>32.019758562236454</v>
      </c>
      <c r="E110" s="190">
        <f>INDEX(CentralSchoolServicesBlock!$D$22:$D$170, MATCH($B110,CentralSchoolServicesBlock!$B$22:$B$170, 0))</f>
        <v>209075</v>
      </c>
      <c r="F110" s="184">
        <f>INDEX(CentralSchoolServicesBlock!$AA$22:$AA$170, MATCH($B110,CentralSchoolServicesBlock!$B$22:$B$170, 0))</f>
        <v>5586560</v>
      </c>
      <c r="G110" s="185">
        <f>INDEX(CentralSchoolServicesBlock!$AB$22:$AB$170, MATCH($B110,CentralSchoolServicesBlock!$B$22:$B$170, 0))</f>
        <v>12281091.021399587</v>
      </c>
    </row>
    <row r="111" spans="1:7" x14ac:dyDescent="0.25">
      <c r="A111" s="33" t="s">
        <v>127</v>
      </c>
      <c r="B111" s="174">
        <v>887</v>
      </c>
      <c r="C111" s="37" t="s">
        <v>142</v>
      </c>
      <c r="D111" s="183">
        <f>INDEX(CentralSchoolServicesBlock!$U$22:$U$170, MATCH($B111,CentralSchoolServicesBlock!$B$22:$B$170, 0))</f>
        <v>18.684954583642494</v>
      </c>
      <c r="E111" s="190">
        <f>INDEX(CentralSchoolServicesBlock!$D$22:$D$170, MATCH($B111,CentralSchoolServicesBlock!$B$22:$B$170, 0))</f>
        <v>40557.5</v>
      </c>
      <c r="F111" s="184">
        <f>INDEX(CentralSchoolServicesBlock!$AA$22:$AA$170, MATCH($B111,CentralSchoolServicesBlock!$B$22:$B$170, 0))</f>
        <v>0</v>
      </c>
      <c r="G111" s="185">
        <f>INDEX(CentralSchoolServicesBlock!$AB$22:$AB$170, MATCH($B111,CentralSchoolServicesBlock!$B$22:$B$170, 0))</f>
        <v>757815.04552608042</v>
      </c>
    </row>
    <row r="112" spans="1:7" x14ac:dyDescent="0.25">
      <c r="A112" s="33" t="s">
        <v>127</v>
      </c>
      <c r="B112" s="174">
        <v>921</v>
      </c>
      <c r="C112" s="37" t="s">
        <v>143</v>
      </c>
      <c r="D112" s="183">
        <f>INDEX(CentralSchoolServicesBlock!$U$22:$U$170, MATCH($B112,CentralSchoolServicesBlock!$B$22:$B$170, 0))</f>
        <v>39.136499999999998</v>
      </c>
      <c r="E112" s="190">
        <f>INDEX(CentralSchoolServicesBlock!$D$22:$D$170, MATCH($B112,CentralSchoolServicesBlock!$B$22:$B$170, 0))</f>
        <v>15423.5</v>
      </c>
      <c r="F112" s="184">
        <f>INDEX(CentralSchoolServicesBlock!$AA$22:$AA$170, MATCH($B112,CentralSchoolServicesBlock!$B$22:$B$170, 0))</f>
        <v>0</v>
      </c>
      <c r="G112" s="185">
        <f>INDEX(CentralSchoolServicesBlock!$AB$22:$AB$170, MATCH($B112,CentralSchoolServicesBlock!$B$22:$B$170, 0))</f>
        <v>603621.80774999992</v>
      </c>
    </row>
    <row r="113" spans="1:7" x14ac:dyDescent="0.25">
      <c r="A113" s="33" t="s">
        <v>127</v>
      </c>
      <c r="B113" s="174">
        <v>931</v>
      </c>
      <c r="C113" s="37" t="s">
        <v>144</v>
      </c>
      <c r="D113" s="183">
        <f>INDEX(CentralSchoolServicesBlock!$U$22:$U$170, MATCH($B113,CentralSchoolServicesBlock!$B$22:$B$170, 0))</f>
        <v>29.87757876958873</v>
      </c>
      <c r="E113" s="190">
        <f>INDEX(CentralSchoolServicesBlock!$D$22:$D$170, MATCH($B113,CentralSchoolServicesBlock!$B$22:$B$170, 0))</f>
        <v>84830</v>
      </c>
      <c r="F113" s="184">
        <f>INDEX(CentralSchoolServicesBlock!$AA$22:$AA$170, MATCH($B113,CentralSchoolServicesBlock!$B$22:$B$170, 0))</f>
        <v>1304868.1390399998</v>
      </c>
      <c r="G113" s="185">
        <f>INDEX(CentralSchoolServicesBlock!$AB$22:$AB$170, MATCH($B113,CentralSchoolServicesBlock!$B$22:$B$170, 0))</f>
        <v>3839383.1460642116</v>
      </c>
    </row>
    <row r="114" spans="1:7" x14ac:dyDescent="0.25">
      <c r="A114" s="33" t="s">
        <v>127</v>
      </c>
      <c r="B114" s="174">
        <v>936</v>
      </c>
      <c r="C114" s="37" t="s">
        <v>145</v>
      </c>
      <c r="D114" s="183">
        <f>INDEX(CentralSchoolServicesBlock!$U$22:$U$170, MATCH($B114,CentralSchoolServicesBlock!$B$22:$B$170, 0))</f>
        <v>35.253265554618324</v>
      </c>
      <c r="E114" s="190">
        <f>INDEX(CentralSchoolServicesBlock!$D$22:$D$170, MATCH($B114,CentralSchoolServicesBlock!$B$22:$B$170, 0))</f>
        <v>143790</v>
      </c>
      <c r="F114" s="184">
        <f>INDEX(CentralSchoolServicesBlock!$AA$22:$AA$170, MATCH($B114,CentralSchoolServicesBlock!$B$22:$B$170, 0))</f>
        <v>869600</v>
      </c>
      <c r="G114" s="185">
        <f>INDEX(CentralSchoolServicesBlock!$AB$22:$AB$170, MATCH($B114,CentralSchoolServicesBlock!$B$22:$B$170, 0))</f>
        <v>5938667.0540985689</v>
      </c>
    </row>
    <row r="115" spans="1:7" x14ac:dyDescent="0.25">
      <c r="A115" s="33" t="s">
        <v>127</v>
      </c>
      <c r="B115" s="174">
        <v>938</v>
      </c>
      <c r="C115" s="160" t="s">
        <v>146</v>
      </c>
      <c r="D115" s="183">
        <f>INDEX(CentralSchoolServicesBlock!$U$22:$U$170, MATCH($B115,CentralSchoolServicesBlock!$B$22:$B$170, 0))</f>
        <v>31.605356222931089</v>
      </c>
      <c r="E115" s="190">
        <f>INDEX(CentralSchoolServicesBlock!$D$22:$D$170, MATCH($B115,CentralSchoolServicesBlock!$B$22:$B$170, 0))</f>
        <v>106492</v>
      </c>
      <c r="F115" s="184">
        <f>INDEX(CentralSchoolServicesBlock!$AA$22:$AA$170, MATCH($B115,CentralSchoolServicesBlock!$B$22:$B$170, 0))</f>
        <v>4151999.9999999991</v>
      </c>
      <c r="G115" s="185">
        <f>INDEX(CentralSchoolServicesBlock!$AB$22:$AB$170, MATCH($B115,CentralSchoolServicesBlock!$B$22:$B$170, 0))</f>
        <v>7517717.594892377</v>
      </c>
    </row>
    <row r="116" spans="1:7" x14ac:dyDescent="0.25">
      <c r="A116" s="33" t="s">
        <v>147</v>
      </c>
      <c r="B116" s="174">
        <v>800</v>
      </c>
      <c r="C116" s="37" t="s">
        <v>148</v>
      </c>
      <c r="D116" s="183">
        <f>INDEX(CentralSchoolServicesBlock!$U$22:$U$170, MATCH($B116,CentralSchoolServicesBlock!$B$22:$B$170, 0))</f>
        <v>30.937718036745757</v>
      </c>
      <c r="E116" s="190">
        <f>INDEX(CentralSchoolServicesBlock!$D$22:$D$170, MATCH($B116,CentralSchoolServicesBlock!$B$22:$B$170, 0))</f>
        <v>23926</v>
      </c>
      <c r="F116" s="184">
        <f>INDEX(CentralSchoolServicesBlock!$AA$22:$AA$170, MATCH($B116,CentralSchoolServicesBlock!$B$22:$B$170, 0))</f>
        <v>331200</v>
      </c>
      <c r="G116" s="185">
        <f>INDEX(CentralSchoolServicesBlock!$AB$22:$AB$170, MATCH($B116,CentralSchoolServicesBlock!$B$22:$B$170, 0))</f>
        <v>1071415.8417471789</v>
      </c>
    </row>
    <row r="117" spans="1:7" x14ac:dyDescent="0.25">
      <c r="A117" s="33" t="s">
        <v>147</v>
      </c>
      <c r="B117" s="174">
        <v>801</v>
      </c>
      <c r="C117" s="37" t="s">
        <v>149</v>
      </c>
      <c r="D117" s="183">
        <f>INDEX(CentralSchoolServicesBlock!$U$22:$U$170, MATCH($B117,CentralSchoolServicesBlock!$B$22:$B$170, 0))</f>
        <v>32.293473061090793</v>
      </c>
      <c r="E117" s="190">
        <f>INDEX(CentralSchoolServicesBlock!$D$22:$D$170, MATCH($B117,CentralSchoolServicesBlock!$B$22:$B$170, 0))</f>
        <v>54600.166666000005</v>
      </c>
      <c r="F117" s="184">
        <f>INDEX(CentralSchoolServicesBlock!$AA$22:$AA$170, MATCH($B117,CentralSchoolServicesBlock!$B$22:$B$170, 0))</f>
        <v>932000</v>
      </c>
      <c r="G117" s="185">
        <f>INDEX(CentralSchoolServicesBlock!$AB$22:$AB$170, MATCH($B117,CentralSchoolServicesBlock!$B$22:$B$170, 0))</f>
        <v>2695229.0113595389</v>
      </c>
    </row>
    <row r="118" spans="1:7" x14ac:dyDescent="0.25">
      <c r="A118" s="33" t="s">
        <v>147</v>
      </c>
      <c r="B118" s="174">
        <v>802</v>
      </c>
      <c r="C118" s="37" t="s">
        <v>150</v>
      </c>
      <c r="D118" s="183">
        <f>INDEX(CentralSchoolServicesBlock!$U$22:$U$170, MATCH($B118,CentralSchoolServicesBlock!$B$22:$B$170, 0))</f>
        <v>32.825628691158052</v>
      </c>
      <c r="E118" s="190">
        <f>INDEX(CentralSchoolServicesBlock!$D$22:$D$170, MATCH($B118,CentralSchoolServicesBlock!$B$22:$B$170, 0))</f>
        <v>28159</v>
      </c>
      <c r="F118" s="184">
        <f>INDEX(CentralSchoolServicesBlock!$AA$22:$AA$170, MATCH($B118,CentralSchoolServicesBlock!$B$22:$B$170, 0))</f>
        <v>952714.4</v>
      </c>
      <c r="G118" s="185">
        <f>INDEX(CentralSchoolServicesBlock!$AB$22:$AB$170, MATCH($B118,CentralSchoolServicesBlock!$B$22:$B$170, 0))</f>
        <v>1877051.2783143194</v>
      </c>
    </row>
    <row r="119" spans="1:7" x14ac:dyDescent="0.25">
      <c r="A119" s="33" t="s">
        <v>147</v>
      </c>
      <c r="B119" s="174">
        <v>803</v>
      </c>
      <c r="C119" s="37" t="s">
        <v>151</v>
      </c>
      <c r="D119" s="183">
        <f>INDEX(CentralSchoolServicesBlock!$U$22:$U$170, MATCH($B119,CentralSchoolServicesBlock!$B$22:$B$170, 0))</f>
        <v>32.273085767491622</v>
      </c>
      <c r="E119" s="190">
        <f>INDEX(CentralSchoolServicesBlock!$D$22:$D$170, MATCH($B119,CentralSchoolServicesBlock!$B$22:$B$170, 0))</f>
        <v>36598</v>
      </c>
      <c r="F119" s="184">
        <f>INDEX(CentralSchoolServicesBlock!$AA$22:$AA$170, MATCH($B119,CentralSchoolServicesBlock!$B$22:$B$170, 0))</f>
        <v>2412805.1542699519</v>
      </c>
      <c r="G119" s="185">
        <f>INDEX(CentralSchoolServicesBlock!$AB$22:$AB$170, MATCH($B119,CentralSchoolServicesBlock!$B$22:$B$170, 0))</f>
        <v>3593935.5471886103</v>
      </c>
    </row>
    <row r="120" spans="1:7" x14ac:dyDescent="0.25">
      <c r="A120" s="33" t="s">
        <v>147</v>
      </c>
      <c r="B120" s="174">
        <v>838</v>
      </c>
      <c r="C120" s="37" t="s">
        <v>152</v>
      </c>
      <c r="D120" s="183">
        <f>INDEX(CentralSchoolServicesBlock!$U$22:$U$170, MATCH($B120,CentralSchoolServicesBlock!$B$22:$B$170, 0))</f>
        <v>33.705750000000002</v>
      </c>
      <c r="E120" s="190">
        <f>INDEX(CentralSchoolServicesBlock!$D$22:$D$170, MATCH($B120,CentralSchoolServicesBlock!$B$22:$B$170, 0))</f>
        <v>43870</v>
      </c>
      <c r="F120" s="184">
        <f>INDEX(CentralSchoolServicesBlock!$AA$22:$AA$170, MATCH($B120,CentralSchoolServicesBlock!$B$22:$B$170, 0))</f>
        <v>307200</v>
      </c>
      <c r="G120" s="185">
        <f>INDEX(CentralSchoolServicesBlock!$AB$22:$AB$170, MATCH($B120,CentralSchoolServicesBlock!$B$22:$B$170, 0))</f>
        <v>1785871.2525000002</v>
      </c>
    </row>
    <row r="121" spans="1:7" x14ac:dyDescent="0.25">
      <c r="A121" s="33" t="s">
        <v>147</v>
      </c>
      <c r="B121" s="174">
        <v>839</v>
      </c>
      <c r="C121" s="37" t="s">
        <v>153</v>
      </c>
      <c r="D121" s="183">
        <f>INDEX(CentralSchoolServicesBlock!$U$22:$U$170, MATCH($B121,CentralSchoolServicesBlock!$B$22:$B$170, 0))</f>
        <v>37.664250000000003</v>
      </c>
      <c r="E121" s="190">
        <f>INDEX(CentralSchoolServicesBlock!$D$22:$D$170, MATCH($B121,CentralSchoolServicesBlock!$B$22:$B$170, 0))</f>
        <v>45850.5</v>
      </c>
      <c r="F121" s="184">
        <f>INDEX(CentralSchoolServicesBlock!$AA$22:$AA$170, MATCH($B121,CentralSchoolServicesBlock!$B$22:$B$170, 0))</f>
        <v>232800</v>
      </c>
      <c r="G121" s="185">
        <f>INDEX(CentralSchoolServicesBlock!$AB$22:$AB$170, MATCH($B121,CentralSchoolServicesBlock!$B$22:$B$170, 0))</f>
        <v>1959724.6946250002</v>
      </c>
    </row>
    <row r="122" spans="1:7" x14ac:dyDescent="0.25">
      <c r="A122" s="33" t="s">
        <v>147</v>
      </c>
      <c r="B122" s="174">
        <v>865</v>
      </c>
      <c r="C122" s="37" t="s">
        <v>154</v>
      </c>
      <c r="D122" s="183">
        <f>INDEX(CentralSchoolServicesBlock!$U$22:$U$170, MATCH($B122,CentralSchoolServicesBlock!$B$22:$B$170, 0))</f>
        <v>31.639634880241552</v>
      </c>
      <c r="E122" s="190">
        <f>INDEX(CentralSchoolServicesBlock!$D$22:$D$170, MATCH($B122,CentralSchoolServicesBlock!$B$22:$B$170, 0))</f>
        <v>63115.5</v>
      </c>
      <c r="F122" s="184">
        <f>INDEX(CentralSchoolServicesBlock!$AA$22:$AA$170, MATCH($B122,CentralSchoolServicesBlock!$B$22:$B$170, 0))</f>
        <v>459200</v>
      </c>
      <c r="G122" s="185">
        <f>INDEX(CentralSchoolServicesBlock!$AB$22:$AB$170, MATCH($B122,CentralSchoolServicesBlock!$B$22:$B$170, 0))</f>
        <v>2456151.3752838857</v>
      </c>
    </row>
    <row r="123" spans="1:7" x14ac:dyDescent="0.25">
      <c r="A123" s="33" t="s">
        <v>147</v>
      </c>
      <c r="B123" s="174">
        <v>866</v>
      </c>
      <c r="C123" s="37" t="s">
        <v>155</v>
      </c>
      <c r="D123" s="183">
        <f>INDEX(CentralSchoolServicesBlock!$U$22:$U$170, MATCH($B123,CentralSchoolServicesBlock!$B$22:$B$170, 0))</f>
        <v>31.702241546714763</v>
      </c>
      <c r="E123" s="190">
        <f>INDEX(CentralSchoolServicesBlock!$D$22:$D$170, MATCH($B123,CentralSchoolServicesBlock!$B$22:$B$170, 0))</f>
        <v>31692.5</v>
      </c>
      <c r="F123" s="184">
        <f>INDEX(CentralSchoolServicesBlock!$AA$22:$AA$170, MATCH($B123,CentralSchoolServicesBlock!$B$22:$B$170, 0))</f>
        <v>0</v>
      </c>
      <c r="G123" s="185">
        <f>INDEX(CentralSchoolServicesBlock!$AB$22:$AB$170, MATCH($B123,CentralSchoolServicesBlock!$B$22:$B$170, 0))</f>
        <v>1004723.2902192576</v>
      </c>
    </row>
    <row r="124" spans="1:7" x14ac:dyDescent="0.25">
      <c r="A124" s="33" t="s">
        <v>147</v>
      </c>
      <c r="B124" s="174">
        <v>878</v>
      </c>
      <c r="C124" s="37" t="s">
        <v>156</v>
      </c>
      <c r="D124" s="183">
        <f>INDEX(CentralSchoolServicesBlock!$U$22:$U$170, MATCH($B124,CentralSchoolServicesBlock!$B$22:$B$170, 0))</f>
        <v>27.390328950489575</v>
      </c>
      <c r="E124" s="190">
        <f>INDEX(CentralSchoolServicesBlock!$D$22:$D$170, MATCH($B124,CentralSchoolServicesBlock!$B$22:$B$170, 0))</f>
        <v>91237</v>
      </c>
      <c r="F124" s="184">
        <f>INDEX(CentralSchoolServicesBlock!$AA$22:$AA$170, MATCH($B124,CentralSchoolServicesBlock!$B$22:$B$170, 0))</f>
        <v>948800</v>
      </c>
      <c r="G124" s="185">
        <f>INDEX(CentralSchoolServicesBlock!$AB$22:$AB$170, MATCH($B124,CentralSchoolServicesBlock!$B$22:$B$170, 0))</f>
        <v>3447811.4424558175</v>
      </c>
    </row>
    <row r="125" spans="1:7" x14ac:dyDescent="0.25">
      <c r="A125" s="33" t="s">
        <v>147</v>
      </c>
      <c r="B125" s="174">
        <v>879</v>
      </c>
      <c r="C125" s="37" t="s">
        <v>157</v>
      </c>
      <c r="D125" s="183">
        <f>INDEX(CentralSchoolServicesBlock!$U$22:$U$170, MATCH($B125,CentralSchoolServicesBlock!$B$22:$B$170, 0))</f>
        <v>31.89592083590691</v>
      </c>
      <c r="E125" s="190">
        <f>INDEX(CentralSchoolServicesBlock!$D$22:$D$170, MATCH($B125,CentralSchoolServicesBlock!$B$22:$B$170, 0))</f>
        <v>34445.5</v>
      </c>
      <c r="F125" s="184">
        <f>INDEX(CentralSchoolServicesBlock!$AA$22:$AA$170, MATCH($B125,CentralSchoolServicesBlock!$B$22:$B$170, 0))</f>
        <v>2105248</v>
      </c>
      <c r="G125" s="185">
        <f>INDEX(CentralSchoolServicesBlock!$AB$22:$AB$170, MATCH($B125,CentralSchoolServicesBlock!$B$22:$B$170, 0))</f>
        <v>3203918.9411532315</v>
      </c>
    </row>
    <row r="126" spans="1:7" x14ac:dyDescent="0.25">
      <c r="A126" s="33" t="s">
        <v>147</v>
      </c>
      <c r="B126" s="174">
        <v>880</v>
      </c>
      <c r="C126" s="37" t="s">
        <v>158</v>
      </c>
      <c r="D126" s="183">
        <f>INDEX(CentralSchoolServicesBlock!$U$22:$U$170, MATCH($B126,CentralSchoolServicesBlock!$B$22:$B$170, 0))</f>
        <v>50.212499999999999</v>
      </c>
      <c r="E126" s="190">
        <f>INDEX(CentralSchoolServicesBlock!$D$22:$D$170, MATCH($B126,CentralSchoolServicesBlock!$B$22:$B$170, 0))</f>
        <v>17376</v>
      </c>
      <c r="F126" s="184">
        <f>INDEX(CentralSchoolServicesBlock!$AA$22:$AA$170, MATCH($B126,CentralSchoolServicesBlock!$B$22:$B$170, 0))</f>
        <v>332000</v>
      </c>
      <c r="G126" s="185">
        <f>INDEX(CentralSchoolServicesBlock!$AB$22:$AB$170, MATCH($B126,CentralSchoolServicesBlock!$B$22:$B$170, 0))</f>
        <v>1204492.3999999999</v>
      </c>
    </row>
    <row r="127" spans="1:7" x14ac:dyDescent="0.25">
      <c r="A127" s="33" t="s">
        <v>147</v>
      </c>
      <c r="B127" s="174">
        <v>908</v>
      </c>
      <c r="C127" s="37" t="s">
        <v>159</v>
      </c>
      <c r="D127" s="183">
        <f>INDEX(CentralSchoolServicesBlock!$U$22:$U$170, MATCH($B127,CentralSchoolServicesBlock!$B$22:$B$170, 0))</f>
        <v>25.198694888578423</v>
      </c>
      <c r="E127" s="190">
        <f>INDEX(CentralSchoolServicesBlock!$D$22:$D$170, MATCH($B127,CentralSchoolServicesBlock!$B$22:$B$170, 0))</f>
        <v>68759.5</v>
      </c>
      <c r="F127" s="184">
        <f>INDEX(CentralSchoolServicesBlock!$AA$22:$AA$170, MATCH($B127,CentralSchoolServicesBlock!$B$22:$B$170, 0))</f>
        <v>2018399.9999999995</v>
      </c>
      <c r="G127" s="185">
        <f>INDEX(CentralSchoolServicesBlock!$AB$22:$AB$170, MATCH($B127,CentralSchoolServicesBlock!$B$22:$B$170, 0))</f>
        <v>3751049.6611912074</v>
      </c>
    </row>
    <row r="128" spans="1:7" x14ac:dyDescent="0.25">
      <c r="A128" s="33" t="s">
        <v>147</v>
      </c>
      <c r="B128" s="174">
        <v>916</v>
      </c>
      <c r="C128" s="37" t="s">
        <v>160</v>
      </c>
      <c r="D128" s="183">
        <f>INDEX(CentralSchoolServicesBlock!$U$22:$U$170, MATCH($B128,CentralSchoolServicesBlock!$B$22:$B$170, 0))</f>
        <v>31.936344620199854</v>
      </c>
      <c r="E128" s="190">
        <f>INDEX(CentralSchoolServicesBlock!$D$22:$D$170, MATCH($B128,CentralSchoolServicesBlock!$B$22:$B$170, 0))</f>
        <v>80114.5</v>
      </c>
      <c r="F128" s="184">
        <f>INDEX(CentralSchoolServicesBlock!$AA$22:$AA$170, MATCH($B128,CentralSchoolServicesBlock!$B$22:$B$170, 0))</f>
        <v>0</v>
      </c>
      <c r="G128" s="185">
        <f>INDEX(CentralSchoolServicesBlock!$AB$22:$AB$170, MATCH($B128,CentralSchoolServicesBlock!$B$22:$B$170, 0))</f>
        <v>2558564.2810750012</v>
      </c>
    </row>
    <row r="129" spans="1:7" x14ac:dyDescent="0.25">
      <c r="A129" s="33" t="s">
        <v>147</v>
      </c>
      <c r="B129" s="174">
        <v>933</v>
      </c>
      <c r="C129" s="37" t="s">
        <v>161</v>
      </c>
      <c r="D129" s="183">
        <f>INDEX(CentralSchoolServicesBlock!$U$22:$U$170, MATCH($B129,CentralSchoolServicesBlock!$B$22:$B$170, 0))</f>
        <v>31.536279363360368</v>
      </c>
      <c r="E129" s="190">
        <f>INDEX(CentralSchoolServicesBlock!$D$22:$D$170, MATCH($B129,CentralSchoolServicesBlock!$B$22:$B$170, 0))</f>
        <v>66893.5</v>
      </c>
      <c r="F129" s="184">
        <f>INDEX(CentralSchoolServicesBlock!$AA$22:$AA$170, MATCH($B129,CentralSchoolServicesBlock!$B$22:$B$170, 0))</f>
        <v>4953599.9999999991</v>
      </c>
      <c r="G129" s="185">
        <f>INDEX(CentralSchoolServicesBlock!$AB$22:$AB$170, MATCH($B129,CentralSchoolServicesBlock!$B$22:$B$170, 0))</f>
        <v>7063172.1035929453</v>
      </c>
    </row>
    <row r="130" spans="1:7" x14ac:dyDescent="0.25">
      <c r="A130" s="33" t="s">
        <v>162</v>
      </c>
      <c r="B130" s="174">
        <v>330</v>
      </c>
      <c r="C130" s="37" t="s">
        <v>163</v>
      </c>
      <c r="D130" s="183">
        <f>INDEX(CentralSchoolServicesBlock!$U$22:$U$170, MATCH($B130,CentralSchoolServicesBlock!$B$22:$B$170, 0))</f>
        <v>32.640057052276745</v>
      </c>
      <c r="E130" s="190">
        <f>INDEX(CentralSchoolServicesBlock!$D$22:$D$170, MATCH($B130,CentralSchoolServicesBlock!$B$22:$B$170, 0))</f>
        <v>180755</v>
      </c>
      <c r="F130" s="184">
        <f>INDEX(CentralSchoolServicesBlock!$AA$22:$AA$170, MATCH($B130,CentralSchoolServicesBlock!$B$22:$B$170, 0))</f>
        <v>9801599.9999999981</v>
      </c>
      <c r="G130" s="185">
        <f>INDEX(CentralSchoolServicesBlock!$AB$22:$AB$170, MATCH($B130,CentralSchoolServicesBlock!$B$22:$B$170, 0))</f>
        <v>15701453.512484282</v>
      </c>
    </row>
    <row r="131" spans="1:7" x14ac:dyDescent="0.25">
      <c r="A131" s="33" t="s">
        <v>162</v>
      </c>
      <c r="B131" s="174">
        <v>331</v>
      </c>
      <c r="C131" s="37" t="s">
        <v>164</v>
      </c>
      <c r="D131" s="183">
        <f>INDEX(CentralSchoolServicesBlock!$U$22:$U$170, MATCH($B131,CentralSchoolServicesBlock!$B$22:$B$170, 0))</f>
        <v>32.989933460925215</v>
      </c>
      <c r="E131" s="190">
        <f>INDEX(CentralSchoolServicesBlock!$D$22:$D$170, MATCH($B131,CentralSchoolServicesBlock!$B$22:$B$170, 0))</f>
        <v>49673.5</v>
      </c>
      <c r="F131" s="184">
        <f>INDEX(CentralSchoolServicesBlock!$AA$22:$AA$170, MATCH($B131,CentralSchoolServicesBlock!$B$22:$B$170, 0))</f>
        <v>1618399.9999999998</v>
      </c>
      <c r="G131" s="185">
        <f>INDEX(CentralSchoolServicesBlock!$AB$22:$AB$170, MATCH($B131,CentralSchoolServicesBlock!$B$22:$B$170, 0))</f>
        <v>3257125.4597712685</v>
      </c>
    </row>
    <row r="132" spans="1:7" x14ac:dyDescent="0.25">
      <c r="A132" s="33" t="s">
        <v>162</v>
      </c>
      <c r="B132" s="174">
        <v>332</v>
      </c>
      <c r="C132" s="37" t="s">
        <v>165</v>
      </c>
      <c r="D132" s="183">
        <f>INDEX(CentralSchoolServicesBlock!$U$22:$U$170, MATCH($B132,CentralSchoolServicesBlock!$B$22:$B$170, 0))</f>
        <v>36.406500000000001</v>
      </c>
      <c r="E132" s="190">
        <f>INDEX(CentralSchoolServicesBlock!$D$22:$D$170, MATCH($B132,CentralSchoolServicesBlock!$B$22:$B$170, 0))</f>
        <v>44079</v>
      </c>
      <c r="F132" s="184">
        <f>INDEX(CentralSchoolServicesBlock!$AA$22:$AA$170, MATCH($B132,CentralSchoolServicesBlock!$B$22:$B$170, 0))</f>
        <v>273599.99999999994</v>
      </c>
      <c r="G132" s="185">
        <f>INDEX(CentralSchoolServicesBlock!$AB$22:$AB$170, MATCH($B132,CentralSchoolServicesBlock!$B$22:$B$170, 0))</f>
        <v>1878362.1135</v>
      </c>
    </row>
    <row r="133" spans="1:7" x14ac:dyDescent="0.25">
      <c r="A133" s="33" t="s">
        <v>162</v>
      </c>
      <c r="B133" s="174">
        <v>333</v>
      </c>
      <c r="C133" s="37" t="s">
        <v>166</v>
      </c>
      <c r="D133" s="183">
        <f>INDEX(CentralSchoolServicesBlock!$U$22:$U$170, MATCH($B133,CentralSchoolServicesBlock!$B$22:$B$170, 0))</f>
        <v>32.772574460671372</v>
      </c>
      <c r="E133" s="190">
        <f>INDEX(CentralSchoolServicesBlock!$D$22:$D$170, MATCH($B133,CentralSchoolServicesBlock!$B$22:$B$170, 0))</f>
        <v>53600.5</v>
      </c>
      <c r="F133" s="184">
        <f>INDEX(CentralSchoolServicesBlock!$AA$22:$AA$170, MATCH($B133,CentralSchoolServicesBlock!$B$22:$B$170, 0))</f>
        <v>228000</v>
      </c>
      <c r="G133" s="185">
        <f>INDEX(CentralSchoolServicesBlock!$AB$22:$AB$170, MATCH($B133,CentralSchoolServicesBlock!$B$22:$B$170, 0))</f>
        <v>1984626.3773792158</v>
      </c>
    </row>
    <row r="134" spans="1:7" x14ac:dyDescent="0.25">
      <c r="A134" s="33" t="s">
        <v>162</v>
      </c>
      <c r="B134" s="174">
        <v>334</v>
      </c>
      <c r="C134" s="37" t="s">
        <v>167</v>
      </c>
      <c r="D134" s="183">
        <f>INDEX(CentralSchoolServicesBlock!$U$22:$U$170, MATCH($B134,CentralSchoolServicesBlock!$B$22:$B$170, 0))</f>
        <v>32.181342946295345</v>
      </c>
      <c r="E134" s="190">
        <f>INDEX(CentralSchoolServicesBlock!$D$22:$D$170, MATCH($B134,CentralSchoolServicesBlock!$B$22:$B$170, 0))</f>
        <v>34751.5</v>
      </c>
      <c r="F134" s="184">
        <f>INDEX(CentralSchoolServicesBlock!$AA$22:$AA$170, MATCH($B134,CentralSchoolServicesBlock!$B$22:$B$170, 0))</f>
        <v>1157599.9999999998</v>
      </c>
      <c r="G134" s="185">
        <f>INDEX(CentralSchoolServicesBlock!$AB$22:$AB$170, MATCH($B134,CentralSchoolServicesBlock!$B$22:$B$170, 0))</f>
        <v>2275949.9393981826</v>
      </c>
    </row>
    <row r="135" spans="1:7" x14ac:dyDescent="0.25">
      <c r="A135" s="33" t="s">
        <v>162</v>
      </c>
      <c r="B135" s="174">
        <v>335</v>
      </c>
      <c r="C135" s="37" t="s">
        <v>168</v>
      </c>
      <c r="D135" s="183">
        <f>INDEX(CentralSchoolServicesBlock!$U$22:$U$170, MATCH($B135,CentralSchoolServicesBlock!$B$22:$B$170, 0))</f>
        <v>31.111010032338733</v>
      </c>
      <c r="E135" s="190">
        <f>INDEX(CentralSchoolServicesBlock!$D$22:$D$170, MATCH($B135,CentralSchoolServicesBlock!$B$22:$B$170, 0))</f>
        <v>43821.5</v>
      </c>
      <c r="F135" s="184">
        <f>INDEX(CentralSchoolServicesBlock!$AA$22:$AA$170, MATCH($B135,CentralSchoolServicesBlock!$B$22:$B$170, 0))</f>
        <v>30400</v>
      </c>
      <c r="G135" s="185">
        <f>INDEX(CentralSchoolServicesBlock!$AB$22:$AB$170, MATCH($B135,CentralSchoolServicesBlock!$B$22:$B$170, 0))</f>
        <v>1393731.1261321318</v>
      </c>
    </row>
    <row r="136" spans="1:7" x14ac:dyDescent="0.25">
      <c r="A136" s="33" t="s">
        <v>162</v>
      </c>
      <c r="B136" s="174">
        <v>336</v>
      </c>
      <c r="C136" s="37" t="s">
        <v>169</v>
      </c>
      <c r="D136" s="183">
        <f>INDEX(CentralSchoolServicesBlock!$U$22:$U$170, MATCH($B136,CentralSchoolServicesBlock!$B$22:$B$170, 0))</f>
        <v>33.08857751145856</v>
      </c>
      <c r="E136" s="190">
        <f>INDEX(CentralSchoolServicesBlock!$D$22:$D$170, MATCH($B136,CentralSchoolServicesBlock!$B$22:$B$170, 0))</f>
        <v>39229</v>
      </c>
      <c r="F136" s="184">
        <f>INDEX(CentralSchoolServicesBlock!$AA$22:$AA$170, MATCH($B136,CentralSchoolServicesBlock!$B$22:$B$170, 0))</f>
        <v>608000</v>
      </c>
      <c r="G136" s="185">
        <f>INDEX(CentralSchoolServicesBlock!$AB$22:$AB$170, MATCH($B136,CentralSchoolServicesBlock!$B$22:$B$170, 0))</f>
        <v>1906031.8071970078</v>
      </c>
    </row>
    <row r="137" spans="1:7" x14ac:dyDescent="0.25">
      <c r="A137" s="33" t="s">
        <v>162</v>
      </c>
      <c r="B137" s="174">
        <v>860</v>
      </c>
      <c r="C137" s="37" t="s">
        <v>170</v>
      </c>
      <c r="D137" s="183">
        <f>INDEX(CentralSchoolServicesBlock!$U$22:$U$170, MATCH($B137,CentralSchoolServicesBlock!$B$22:$B$170, 0))</f>
        <v>31.202752853535014</v>
      </c>
      <c r="E137" s="190">
        <f>INDEX(CentralSchoolServicesBlock!$D$22:$D$170, MATCH($B137,CentralSchoolServicesBlock!$B$22:$B$170, 0))</f>
        <v>110651.5</v>
      </c>
      <c r="F137" s="184">
        <f>INDEX(CentralSchoolServicesBlock!$AA$22:$AA$170, MATCH($B137,CentralSchoolServicesBlock!$B$22:$B$170, 0))</f>
        <v>2552328</v>
      </c>
      <c r="G137" s="185">
        <f>INDEX(CentralSchoolServicesBlock!$AB$22:$AB$170, MATCH($B137,CentralSchoolServicesBlock!$B$22:$B$170, 0))</f>
        <v>6004959.4073729292</v>
      </c>
    </row>
    <row r="138" spans="1:7" x14ac:dyDescent="0.25">
      <c r="A138" s="33" t="s">
        <v>162</v>
      </c>
      <c r="B138" s="174">
        <v>861</v>
      </c>
      <c r="C138" s="37" t="s">
        <v>171</v>
      </c>
      <c r="D138" s="183">
        <f>INDEX(CentralSchoolServicesBlock!$U$22:$U$170, MATCH($B138,CentralSchoolServicesBlock!$B$22:$B$170, 0))</f>
        <v>34.4955</v>
      </c>
      <c r="E138" s="190">
        <f>INDEX(CentralSchoolServicesBlock!$D$22:$D$170, MATCH($B138,CentralSchoolServicesBlock!$B$22:$B$170, 0))</f>
        <v>35989</v>
      </c>
      <c r="F138" s="184">
        <f>INDEX(CentralSchoolServicesBlock!$AA$22:$AA$170, MATCH($B138,CentralSchoolServicesBlock!$B$22:$B$170, 0))</f>
        <v>3308307.2</v>
      </c>
      <c r="G138" s="185">
        <f>INDEX(CentralSchoolServicesBlock!$AB$22:$AB$170, MATCH($B138,CentralSchoolServicesBlock!$B$22:$B$170, 0))</f>
        <v>4549765.7494999999</v>
      </c>
    </row>
    <row r="139" spans="1:7" x14ac:dyDescent="0.25">
      <c r="A139" s="33" t="s">
        <v>162</v>
      </c>
      <c r="B139" s="174">
        <v>884</v>
      </c>
      <c r="C139" s="37" t="s">
        <v>172</v>
      </c>
      <c r="D139" s="183">
        <f>INDEX(CentralSchoolServicesBlock!$U$22:$U$170, MATCH($B139,CentralSchoolServicesBlock!$B$22:$B$170, 0))</f>
        <v>31.117822759213279</v>
      </c>
      <c r="E139" s="190">
        <f>INDEX(CentralSchoolServicesBlock!$D$22:$D$170, MATCH($B139,CentralSchoolServicesBlock!$B$22:$B$170, 0))</f>
        <v>22277</v>
      </c>
      <c r="F139" s="184">
        <f>INDEX(CentralSchoolServicesBlock!$AA$22:$AA$170, MATCH($B139,CentralSchoolServicesBlock!$B$22:$B$170, 0))</f>
        <v>0</v>
      </c>
      <c r="G139" s="185">
        <f>INDEX(CentralSchoolServicesBlock!$AB$22:$AB$170, MATCH($B139,CentralSchoolServicesBlock!$B$22:$B$170, 0))</f>
        <v>693211.73760699423</v>
      </c>
    </row>
    <row r="140" spans="1:7" x14ac:dyDescent="0.25">
      <c r="A140" s="33" t="s">
        <v>162</v>
      </c>
      <c r="B140" s="174">
        <v>885</v>
      </c>
      <c r="C140" s="37" t="s">
        <v>173</v>
      </c>
      <c r="D140" s="183">
        <f>INDEX(CentralSchoolServicesBlock!$U$22:$U$170, MATCH($B140,CentralSchoolServicesBlock!$B$22:$B$170, 0))</f>
        <v>31.432970963463514</v>
      </c>
      <c r="E140" s="190">
        <f>INDEX(CentralSchoolServicesBlock!$D$22:$D$170, MATCH($B140,CentralSchoolServicesBlock!$B$22:$B$170, 0))</f>
        <v>72885.5</v>
      </c>
      <c r="F140" s="184">
        <f>INDEX(CentralSchoolServicesBlock!$AA$22:$AA$170, MATCH($B140,CentralSchoolServicesBlock!$B$22:$B$170, 0))</f>
        <v>1200000</v>
      </c>
      <c r="G140" s="185">
        <f>INDEX(CentralSchoolServicesBlock!$AB$22:$AB$170, MATCH($B140,CentralSchoolServicesBlock!$B$22:$B$170, 0))</f>
        <v>3491007.8051575199</v>
      </c>
    </row>
    <row r="141" spans="1:7" x14ac:dyDescent="0.25">
      <c r="A141" s="33" t="s">
        <v>162</v>
      </c>
      <c r="B141" s="174">
        <v>893</v>
      </c>
      <c r="C141" s="37" t="s">
        <v>174</v>
      </c>
      <c r="D141" s="183">
        <f>INDEX(CentralSchoolServicesBlock!$U$22:$U$170, MATCH($B141,CentralSchoolServicesBlock!$B$22:$B$170, 0))</f>
        <v>29.908159709987494</v>
      </c>
      <c r="E141" s="190">
        <f>INDEX(CentralSchoolServicesBlock!$D$22:$D$170, MATCH($B141,CentralSchoolServicesBlock!$B$22:$B$170, 0))</f>
        <v>35722.5</v>
      </c>
      <c r="F141" s="184">
        <f>INDEX(CentralSchoolServicesBlock!$AA$22:$AA$170, MATCH($B141,CentralSchoolServicesBlock!$B$22:$B$170, 0))</f>
        <v>1713903.9999999995</v>
      </c>
      <c r="G141" s="185">
        <f>INDEX(CentralSchoolServicesBlock!$AB$22:$AB$170, MATCH($B141,CentralSchoolServicesBlock!$B$22:$B$170, 0))</f>
        <v>2782298.2352400278</v>
      </c>
    </row>
    <row r="142" spans="1:7" x14ac:dyDescent="0.25">
      <c r="A142" s="33" t="s">
        <v>162</v>
      </c>
      <c r="B142" s="174">
        <v>894</v>
      </c>
      <c r="C142" s="37" t="s">
        <v>175</v>
      </c>
      <c r="D142" s="183">
        <f>INDEX(CentralSchoolServicesBlock!$U$22:$U$170, MATCH($B142,CentralSchoolServicesBlock!$B$22:$B$170, 0))</f>
        <v>40.04325</v>
      </c>
      <c r="E142" s="190">
        <f>INDEX(CentralSchoolServicesBlock!$D$22:$D$170, MATCH($B142,CentralSchoolServicesBlock!$B$22:$B$170, 0))</f>
        <v>25574</v>
      </c>
      <c r="F142" s="184">
        <f>INDEX(CentralSchoolServicesBlock!$AA$22:$AA$170, MATCH($B142,CentralSchoolServicesBlock!$B$22:$B$170, 0))</f>
        <v>19999.999999999996</v>
      </c>
      <c r="G142" s="185">
        <f>INDEX(CentralSchoolServicesBlock!$AB$22:$AB$170, MATCH($B142,CentralSchoolServicesBlock!$B$22:$B$170, 0))</f>
        <v>1044066.0755</v>
      </c>
    </row>
    <row r="143" spans="1:7" x14ac:dyDescent="0.25">
      <c r="A143" s="33" t="s">
        <v>162</v>
      </c>
      <c r="B143" s="174">
        <v>937</v>
      </c>
      <c r="C143" s="37" t="s">
        <v>176</v>
      </c>
      <c r="D143" s="183">
        <f>INDEX(CentralSchoolServicesBlock!$U$22:$U$170, MATCH($B143,CentralSchoolServicesBlock!$B$22:$B$170, 0))</f>
        <v>36.542999999999999</v>
      </c>
      <c r="E143" s="190">
        <f>INDEX(CentralSchoolServicesBlock!$D$22:$D$170, MATCH($B143,CentralSchoolServicesBlock!$B$22:$B$170, 0))</f>
        <v>74887.5</v>
      </c>
      <c r="F143" s="184">
        <f>INDEX(CentralSchoolServicesBlock!$AA$22:$AA$170, MATCH($B143,CentralSchoolServicesBlock!$B$22:$B$170, 0))</f>
        <v>1278311.48</v>
      </c>
      <c r="G143" s="185">
        <f>INDEX(CentralSchoolServicesBlock!$AB$22:$AB$170, MATCH($B143,CentralSchoolServicesBlock!$B$22:$B$170, 0))</f>
        <v>4014925.3925000001</v>
      </c>
    </row>
    <row r="144" spans="1:7" x14ac:dyDescent="0.25">
      <c r="A144" s="33" t="s">
        <v>177</v>
      </c>
      <c r="B144" s="174">
        <v>370</v>
      </c>
      <c r="C144" s="37" t="s">
        <v>178</v>
      </c>
      <c r="D144" s="183">
        <f>INDEX(CentralSchoolServicesBlock!$U$22:$U$170, MATCH($B144,CentralSchoolServicesBlock!$B$22:$B$170, 0))</f>
        <v>32.313860354689965</v>
      </c>
      <c r="E144" s="190">
        <f>INDEX(CentralSchoolServicesBlock!$D$22:$D$170, MATCH($B144,CentralSchoolServicesBlock!$B$22:$B$170, 0))</f>
        <v>31593</v>
      </c>
      <c r="F144" s="184">
        <f>INDEX(CentralSchoolServicesBlock!$AA$22:$AA$170, MATCH($B144,CentralSchoolServicesBlock!$B$22:$B$170, 0))</f>
        <v>700000</v>
      </c>
      <c r="G144" s="185">
        <f>INDEX(CentralSchoolServicesBlock!$AB$22:$AB$170, MATCH($B144,CentralSchoolServicesBlock!$B$22:$B$170, 0))</f>
        <v>1720891.7901857202</v>
      </c>
    </row>
    <row r="145" spans="1:7" x14ac:dyDescent="0.25">
      <c r="A145" s="33" t="s">
        <v>177</v>
      </c>
      <c r="B145" s="174">
        <v>371</v>
      </c>
      <c r="C145" s="37" t="s">
        <v>179</v>
      </c>
      <c r="D145" s="183">
        <f>INDEX(CentralSchoolServicesBlock!$U$22:$U$170, MATCH($B145,CentralSchoolServicesBlock!$B$22:$B$170, 0))</f>
        <v>32.763134089242705</v>
      </c>
      <c r="E145" s="190">
        <f>INDEX(CentralSchoolServicesBlock!$D$22:$D$170, MATCH($B145,CentralSchoolServicesBlock!$B$22:$B$170, 0))</f>
        <v>41855</v>
      </c>
      <c r="F145" s="184">
        <f>INDEX(CentralSchoolServicesBlock!$AA$22:$AA$170, MATCH($B145,CentralSchoolServicesBlock!$B$22:$B$170, 0))</f>
        <v>170400</v>
      </c>
      <c r="G145" s="185">
        <f>INDEX(CentralSchoolServicesBlock!$AB$22:$AB$170, MATCH($B145,CentralSchoolServicesBlock!$B$22:$B$170, 0))</f>
        <v>1541700.9773052535</v>
      </c>
    </row>
    <row r="146" spans="1:7" x14ac:dyDescent="0.25">
      <c r="A146" s="33" t="s">
        <v>177</v>
      </c>
      <c r="B146" s="174">
        <v>372</v>
      </c>
      <c r="C146" s="37" t="s">
        <v>180</v>
      </c>
      <c r="D146" s="183">
        <f>INDEX(CentralSchoolServicesBlock!$U$22:$U$170, MATCH($B146,CentralSchoolServicesBlock!$B$22:$B$170, 0))</f>
        <v>28.593179272840807</v>
      </c>
      <c r="E146" s="190">
        <f>INDEX(CentralSchoolServicesBlock!$D$22:$D$170, MATCH($B146,CentralSchoolServicesBlock!$B$22:$B$170, 0))</f>
        <v>39658.5</v>
      </c>
      <c r="F146" s="184">
        <f>INDEX(CentralSchoolServicesBlock!$AA$22:$AA$170, MATCH($B146,CentralSchoolServicesBlock!$B$22:$B$170, 0))</f>
        <v>0</v>
      </c>
      <c r="G146" s="185">
        <f>INDEX(CentralSchoolServicesBlock!$AB$22:$AB$170, MATCH($B146,CentralSchoolServicesBlock!$B$22:$B$170, 0))</f>
        <v>1133962.6001919571</v>
      </c>
    </row>
    <row r="147" spans="1:7" x14ac:dyDescent="0.25">
      <c r="A147" s="33" t="s">
        <v>177</v>
      </c>
      <c r="B147" s="174">
        <v>373</v>
      </c>
      <c r="C147" s="37" t="s">
        <v>181</v>
      </c>
      <c r="D147" s="183">
        <f>INDEX(CentralSchoolServicesBlock!$U$22:$U$170, MATCH($B147,CentralSchoolServicesBlock!$B$22:$B$170, 0))</f>
        <v>30.061064411981295</v>
      </c>
      <c r="E147" s="190">
        <f>INDEX(CentralSchoolServicesBlock!$D$22:$D$170, MATCH($B147,CentralSchoolServicesBlock!$B$22:$B$170, 0))</f>
        <v>71993</v>
      </c>
      <c r="F147" s="184">
        <f>INDEX(CentralSchoolServicesBlock!$AA$22:$AA$170, MATCH($B147,CentralSchoolServicesBlock!$B$22:$B$170, 0))</f>
        <v>4743199.9999999991</v>
      </c>
      <c r="G147" s="185">
        <f>INDEX(CentralSchoolServicesBlock!$AB$22:$AB$170, MATCH($B147,CentralSchoolServicesBlock!$B$22:$B$170, 0))</f>
        <v>6907386.2102117687</v>
      </c>
    </row>
    <row r="148" spans="1:7" x14ac:dyDescent="0.25">
      <c r="A148" s="33" t="s">
        <v>177</v>
      </c>
      <c r="B148" s="174">
        <v>380</v>
      </c>
      <c r="C148" s="37" t="s">
        <v>182</v>
      </c>
      <c r="D148" s="183">
        <f>INDEX(CentralSchoolServicesBlock!$U$22:$U$170, MATCH($B148,CentralSchoolServicesBlock!$B$22:$B$170, 0))</f>
        <v>28.980537851225101</v>
      </c>
      <c r="E148" s="190">
        <f>INDEX(CentralSchoolServicesBlock!$D$22:$D$170, MATCH($B148,CentralSchoolServicesBlock!$B$22:$B$170, 0))</f>
        <v>87500.5</v>
      </c>
      <c r="F148" s="184">
        <f>INDEX(CentralSchoolServicesBlock!$AA$22:$AA$170, MATCH($B148,CentralSchoolServicesBlock!$B$22:$B$170, 0))</f>
        <v>351782.9998516888</v>
      </c>
      <c r="G148" s="185">
        <f>INDEX(CentralSchoolServicesBlock!$AB$22:$AB$170, MATCH($B148,CentralSchoolServicesBlock!$B$22:$B$170, 0))</f>
        <v>2887594.5521028107</v>
      </c>
    </row>
    <row r="149" spans="1:7" x14ac:dyDescent="0.25">
      <c r="A149" s="33" t="s">
        <v>177</v>
      </c>
      <c r="B149" s="174">
        <v>381</v>
      </c>
      <c r="C149" s="37" t="s">
        <v>183</v>
      </c>
      <c r="D149" s="183">
        <f>INDEX(CentralSchoolServicesBlock!$U$22:$U$170, MATCH($B149,CentralSchoolServicesBlock!$B$22:$B$170, 0))</f>
        <v>32.280305472692298</v>
      </c>
      <c r="E149" s="190">
        <f>INDEX(CentralSchoolServicesBlock!$D$22:$D$170, MATCH($B149,CentralSchoolServicesBlock!$B$22:$B$170, 0))</f>
        <v>32881</v>
      </c>
      <c r="F149" s="184">
        <f>INDEX(CentralSchoolServicesBlock!$AA$22:$AA$170, MATCH($B149,CentralSchoolServicesBlock!$B$22:$B$170, 0))</f>
        <v>1377600</v>
      </c>
      <c r="G149" s="185">
        <f>INDEX(CentralSchoolServicesBlock!$AB$22:$AB$170, MATCH($B149,CentralSchoolServicesBlock!$B$22:$B$170, 0))</f>
        <v>2439008.7242475953</v>
      </c>
    </row>
    <row r="150" spans="1:7" x14ac:dyDescent="0.25">
      <c r="A150" s="33" t="s">
        <v>177</v>
      </c>
      <c r="B150" s="174">
        <v>382</v>
      </c>
      <c r="C150" s="37" t="s">
        <v>184</v>
      </c>
      <c r="D150" s="183">
        <f>INDEX(CentralSchoolServicesBlock!$U$22:$U$170, MATCH($B150,CentralSchoolServicesBlock!$B$22:$B$170, 0))</f>
        <v>33.140250000000002</v>
      </c>
      <c r="E150" s="190">
        <f>INDEX(CentralSchoolServicesBlock!$D$22:$D$170, MATCH($B150,CentralSchoolServicesBlock!$B$22:$B$170, 0))</f>
        <v>62702.5</v>
      </c>
      <c r="F150" s="184">
        <f>INDEX(CentralSchoolServicesBlock!$AA$22:$AA$170, MATCH($B150,CentralSchoolServicesBlock!$B$22:$B$170, 0))</f>
        <v>136320</v>
      </c>
      <c r="G150" s="185">
        <f>INDEX(CentralSchoolServicesBlock!$AB$22:$AB$170, MATCH($B150,CentralSchoolServicesBlock!$B$22:$B$170, 0))</f>
        <v>2214296.5256249998</v>
      </c>
    </row>
    <row r="151" spans="1:7" x14ac:dyDescent="0.25">
      <c r="A151" s="33" t="s">
        <v>177</v>
      </c>
      <c r="B151" s="174">
        <v>383</v>
      </c>
      <c r="C151" s="37" t="s">
        <v>185</v>
      </c>
      <c r="D151" s="183">
        <f>INDEX(CentralSchoolServicesBlock!$U$22:$U$170, MATCH($B151,CentralSchoolServicesBlock!$B$22:$B$170, 0))</f>
        <v>32.815527582376845</v>
      </c>
      <c r="E151" s="190">
        <f>INDEX(CentralSchoolServicesBlock!$D$22:$D$170, MATCH($B151,CentralSchoolServicesBlock!$B$22:$B$170, 0))</f>
        <v>110782.5</v>
      </c>
      <c r="F151" s="184">
        <f>INDEX(CentralSchoolServicesBlock!$AA$22:$AA$170, MATCH($B151,CentralSchoolServicesBlock!$B$22:$B$170, 0))</f>
        <v>1362192</v>
      </c>
      <c r="G151" s="185">
        <f>INDEX(CentralSchoolServicesBlock!$AB$22:$AB$170, MATCH($B151,CentralSchoolServicesBlock!$B$22:$B$170, 0))</f>
        <v>4997578.1843946632</v>
      </c>
    </row>
    <row r="152" spans="1:7" x14ac:dyDescent="0.25">
      <c r="A152" s="33" t="s">
        <v>177</v>
      </c>
      <c r="B152" s="174">
        <v>384</v>
      </c>
      <c r="C152" s="37" t="s">
        <v>186</v>
      </c>
      <c r="D152" s="183">
        <f>INDEX(CentralSchoolServicesBlock!$U$22:$U$170, MATCH($B152,CentralSchoolServicesBlock!$B$22:$B$170, 0))</f>
        <v>31.743016133913109</v>
      </c>
      <c r="E152" s="190">
        <f>INDEX(CentralSchoolServicesBlock!$D$22:$D$170, MATCH($B152,CentralSchoolServicesBlock!$B$22:$B$170, 0))</f>
        <v>47514</v>
      </c>
      <c r="F152" s="184">
        <f>INDEX(CentralSchoolServicesBlock!$AA$22:$AA$170, MATCH($B152,CentralSchoolServicesBlock!$B$22:$B$170, 0))</f>
        <v>164000</v>
      </c>
      <c r="G152" s="185">
        <f>INDEX(CentralSchoolServicesBlock!$AB$22:$AB$170, MATCH($B152,CentralSchoolServicesBlock!$B$22:$B$170, 0))</f>
        <v>1672237.6685867475</v>
      </c>
    </row>
    <row r="153" spans="1:7" x14ac:dyDescent="0.25">
      <c r="A153" s="33" t="s">
        <v>177</v>
      </c>
      <c r="B153" s="174">
        <v>810</v>
      </c>
      <c r="C153" s="37" t="s">
        <v>187</v>
      </c>
      <c r="D153" s="183">
        <f>INDEX(CentralSchoolServicesBlock!$U$22:$U$170, MATCH($B153,CentralSchoolServicesBlock!$B$22:$B$170, 0))</f>
        <v>45.756749999999997</v>
      </c>
      <c r="E153" s="190">
        <f>INDEX(CentralSchoolServicesBlock!$D$22:$D$170, MATCH($B153,CentralSchoolServicesBlock!$B$22:$B$170, 0))</f>
        <v>36833</v>
      </c>
      <c r="F153" s="184">
        <f>INDEX(CentralSchoolServicesBlock!$AA$22:$AA$170, MATCH($B153,CentralSchoolServicesBlock!$B$22:$B$170, 0))</f>
        <v>920800</v>
      </c>
      <c r="G153" s="185">
        <f>INDEX(CentralSchoolServicesBlock!$AB$22:$AB$170, MATCH($B153,CentralSchoolServicesBlock!$B$22:$B$170, 0))</f>
        <v>2606158.3727500001</v>
      </c>
    </row>
    <row r="154" spans="1:7" x14ac:dyDescent="0.25">
      <c r="A154" s="33" t="s">
        <v>177</v>
      </c>
      <c r="B154" s="174">
        <v>811</v>
      </c>
      <c r="C154" s="37" t="s">
        <v>188</v>
      </c>
      <c r="D154" s="183">
        <f>INDEX(CentralSchoolServicesBlock!$U$22:$U$170, MATCH($B154,CentralSchoolServicesBlock!$B$22:$B$170, 0))</f>
        <v>33.520500000000006</v>
      </c>
      <c r="E154" s="190">
        <f>INDEX(CentralSchoolServicesBlock!$D$22:$D$170, MATCH($B154,CentralSchoolServicesBlock!$B$22:$B$170, 0))</f>
        <v>41441</v>
      </c>
      <c r="F154" s="184">
        <f>INDEX(CentralSchoolServicesBlock!$AA$22:$AA$170, MATCH($B154,CentralSchoolServicesBlock!$B$22:$B$170, 0))</f>
        <v>526072</v>
      </c>
      <c r="G154" s="185">
        <f>INDEX(CentralSchoolServicesBlock!$AB$22:$AB$170, MATCH($B154,CentralSchoolServicesBlock!$B$22:$B$170, 0))</f>
        <v>1915195.0405000001</v>
      </c>
    </row>
    <row r="155" spans="1:7" x14ac:dyDescent="0.25">
      <c r="A155" s="33" t="s">
        <v>177</v>
      </c>
      <c r="B155" s="174">
        <v>812</v>
      </c>
      <c r="C155" s="37" t="s">
        <v>189</v>
      </c>
      <c r="D155" s="183">
        <f>INDEX(CentralSchoolServicesBlock!$U$22:$U$170, MATCH($B155,CentralSchoolServicesBlock!$B$22:$B$170, 0))</f>
        <v>43.991999999999997</v>
      </c>
      <c r="E155" s="190">
        <f>INDEX(CentralSchoolServicesBlock!$D$22:$D$170, MATCH($B155,CentralSchoolServicesBlock!$B$22:$B$170, 0))</f>
        <v>21773</v>
      </c>
      <c r="F155" s="184">
        <f>INDEX(CentralSchoolServicesBlock!$AA$22:$AA$170, MATCH($B155,CentralSchoolServicesBlock!$B$22:$B$170, 0))</f>
        <v>347200</v>
      </c>
      <c r="G155" s="185">
        <f>INDEX(CentralSchoolServicesBlock!$AB$22:$AB$170, MATCH($B155,CentralSchoolServicesBlock!$B$22:$B$170, 0))</f>
        <v>1305037.8160000001</v>
      </c>
    </row>
    <row r="156" spans="1:7" x14ac:dyDescent="0.25">
      <c r="A156" s="33" t="s">
        <v>177</v>
      </c>
      <c r="B156" s="174">
        <v>813</v>
      </c>
      <c r="C156" s="37" t="s">
        <v>190</v>
      </c>
      <c r="D156" s="183">
        <f>INDEX(CentralSchoolServicesBlock!$U$22:$U$170, MATCH($B156,CentralSchoolServicesBlock!$B$22:$B$170, 0))</f>
        <v>32.288120857501056</v>
      </c>
      <c r="E156" s="190">
        <f>INDEX(CentralSchoolServicesBlock!$D$22:$D$170, MATCH($B156,CentralSchoolServicesBlock!$B$22:$B$170, 0))</f>
        <v>23210</v>
      </c>
      <c r="F156" s="184">
        <f>INDEX(CentralSchoolServicesBlock!$AA$22:$AA$170, MATCH($B156,CentralSchoolServicesBlock!$B$22:$B$170, 0))</f>
        <v>292000</v>
      </c>
      <c r="G156" s="185">
        <f>INDEX(CentralSchoolServicesBlock!$AB$22:$AB$170, MATCH($B156,CentralSchoolServicesBlock!$B$22:$B$170, 0))</f>
        <v>1041407.2851025995</v>
      </c>
    </row>
    <row r="157" spans="1:7" x14ac:dyDescent="0.25">
      <c r="A157" s="33" t="s">
        <v>177</v>
      </c>
      <c r="B157" s="174">
        <v>815</v>
      </c>
      <c r="C157" s="37" t="s">
        <v>191</v>
      </c>
      <c r="D157" s="183">
        <f>INDEX(CentralSchoolServicesBlock!$U$22:$U$170, MATCH($B157,CentralSchoolServicesBlock!$B$22:$B$170, 0))</f>
        <v>32.399249999999995</v>
      </c>
      <c r="E157" s="190">
        <f>INDEX(CentralSchoolServicesBlock!$D$22:$D$170, MATCH($B157,CentralSchoolServicesBlock!$B$22:$B$170, 0))</f>
        <v>74152</v>
      </c>
      <c r="F157" s="184">
        <f>INDEX(CentralSchoolServicesBlock!$AA$22:$AA$170, MATCH($B157,CentralSchoolServicesBlock!$B$22:$B$170, 0))</f>
        <v>1430399.9999999998</v>
      </c>
      <c r="G157" s="185">
        <f>INDEX(CentralSchoolServicesBlock!$AB$22:$AB$170, MATCH($B157,CentralSchoolServicesBlock!$B$22:$B$170, 0))</f>
        <v>3832869.1859999998</v>
      </c>
    </row>
    <row r="158" spans="1:7" ht="15.75" thickBot="1" x14ac:dyDescent="0.3">
      <c r="A158" s="34" t="s">
        <v>177</v>
      </c>
      <c r="B158" s="175">
        <v>816</v>
      </c>
      <c r="C158" s="159" t="s">
        <v>192</v>
      </c>
      <c r="D158" s="186">
        <f>INDEX(CentralSchoolServicesBlock!$U$22:$U$170, MATCH($B158,CentralSchoolServicesBlock!$B$22:$B$170, 0))</f>
        <v>30.893579437978623</v>
      </c>
      <c r="E158" s="191">
        <f>INDEX(CentralSchoolServicesBlock!$D$22:$D$170, MATCH($B158,CentralSchoolServicesBlock!$B$22:$B$170, 0))</f>
        <v>22917</v>
      </c>
      <c r="F158" s="187">
        <f>INDEX(CentralSchoolServicesBlock!$AA$22:$AA$170, MATCH($B158,CentralSchoolServicesBlock!$B$22:$B$170, 0))</f>
        <v>2463010.4030464143</v>
      </c>
      <c r="G158" s="188">
        <f>INDEX(CentralSchoolServicesBlock!$AB$22:$AB$170, MATCH($B158,CentralSchoolServicesBlock!$B$22:$B$170, 0))</f>
        <v>3170998.5630265702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DE172"/>
  <sheetViews>
    <sheetView showGridLines="0" zoomScale="80" zoomScaleNormal="80" workbookViewId="0">
      <selection activeCell="W12" sqref="W12"/>
    </sheetView>
  </sheetViews>
  <sheetFormatPr defaultRowHeight="15" x14ac:dyDescent="0.25"/>
  <cols>
    <col min="1" max="1" width="21" customWidth="1"/>
    <col min="2" max="2" width="12.85546875" customWidth="1"/>
    <col min="3" max="3" width="36.140625" customWidth="1"/>
    <col min="4" max="28" width="25.5703125" customWidth="1"/>
    <col min="29" max="34" width="20.7109375" style="78" customWidth="1"/>
    <col min="35" max="35" width="19.42578125" style="78" customWidth="1"/>
    <col min="36" max="43" width="20.7109375" style="78" customWidth="1"/>
    <col min="44" max="44" width="19.42578125" style="78" customWidth="1"/>
    <col min="45" max="52" width="20.7109375" style="78" customWidth="1"/>
    <col min="53" max="53" width="19.42578125" style="78" customWidth="1"/>
    <col min="54" max="61" width="20.7109375" style="78" customWidth="1"/>
    <col min="62" max="62" width="19.42578125" style="78" customWidth="1"/>
    <col min="63" max="65" width="9.140625" style="78"/>
    <col min="66" max="75" width="19.42578125" style="78" customWidth="1"/>
    <col min="76" max="76" width="9.140625" style="78"/>
    <col min="77" max="77" width="19.140625" style="78" customWidth="1"/>
    <col min="78" max="82" width="15.7109375" style="78" customWidth="1"/>
  </cols>
  <sheetData>
    <row r="1" spans="1:62" ht="25.5" customHeight="1" x14ac:dyDescent="0.4">
      <c r="A1" s="246" t="s">
        <v>193</v>
      </c>
      <c r="B1" s="247"/>
      <c r="C1" s="246"/>
      <c r="D1" s="246"/>
      <c r="E1" s="246"/>
      <c r="F1" s="246"/>
      <c r="G1" s="246"/>
      <c r="H1" s="247"/>
      <c r="L1" s="51" t="s">
        <v>194</v>
      </c>
      <c r="M1" s="61" t="s">
        <v>195</v>
      </c>
      <c r="N1" s="2"/>
      <c r="P1" s="2"/>
      <c r="R1" s="2"/>
      <c r="S1" s="2"/>
      <c r="X1" s="2"/>
      <c r="Y1" s="2"/>
      <c r="Z1" s="2"/>
    </row>
    <row r="2" spans="1:62" ht="15.6" customHeight="1" x14ac:dyDescent="0.4">
      <c r="A2" s="247"/>
      <c r="B2" s="246"/>
      <c r="C2" s="246"/>
      <c r="D2" s="246"/>
      <c r="E2" s="246"/>
      <c r="F2" s="246"/>
      <c r="G2" s="246"/>
      <c r="H2" s="247"/>
      <c r="L2" s="52"/>
      <c r="Q2" s="59"/>
      <c r="R2" s="50"/>
      <c r="AC2" s="79"/>
    </row>
    <row r="3" spans="1:62" ht="24" customHeight="1" x14ac:dyDescent="0.4">
      <c r="A3" s="254" t="s">
        <v>196</v>
      </c>
      <c r="B3" s="248"/>
      <c r="C3" s="248"/>
      <c r="D3" s="248"/>
      <c r="E3" s="248"/>
      <c r="F3" s="248"/>
      <c r="G3" s="248"/>
      <c r="H3" s="249"/>
      <c r="I3" s="52"/>
      <c r="J3" s="52"/>
      <c r="K3" s="52"/>
      <c r="L3" s="52"/>
      <c r="Q3" s="59"/>
      <c r="R3" s="50"/>
      <c r="AC3" s="79"/>
      <c r="AI3" s="80"/>
    </row>
    <row r="4" spans="1:62" ht="25.5" customHeight="1" x14ac:dyDescent="0.4">
      <c r="A4" s="255" t="s">
        <v>197</v>
      </c>
      <c r="B4" s="248"/>
      <c r="C4" s="248"/>
      <c r="D4" s="248"/>
      <c r="E4" s="248"/>
      <c r="F4" s="248"/>
      <c r="G4" s="248"/>
      <c r="H4" s="249"/>
      <c r="I4" s="52"/>
      <c r="J4" s="52"/>
      <c r="K4" s="52"/>
      <c r="L4" s="52"/>
      <c r="Q4" s="59"/>
      <c r="R4" s="50"/>
      <c r="AC4" s="79"/>
      <c r="AI4" s="80"/>
    </row>
    <row r="5" spans="1:62" ht="51" customHeight="1" x14ac:dyDescent="0.25">
      <c r="A5" s="255" t="s">
        <v>295</v>
      </c>
      <c r="B5" s="248"/>
      <c r="C5" s="248"/>
      <c r="D5" s="248"/>
      <c r="E5" s="248"/>
      <c r="F5" s="248"/>
      <c r="G5" s="248"/>
      <c r="H5" s="249"/>
      <c r="I5" s="53"/>
      <c r="J5" s="46" t="s">
        <v>198</v>
      </c>
      <c r="L5" s="46" t="s">
        <v>199</v>
      </c>
      <c r="X5" s="85"/>
      <c r="Y5" s="85"/>
      <c r="Z5" s="85"/>
      <c r="AI5" s="81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</row>
    <row r="6" spans="1:62" ht="35.450000000000003" customHeight="1" x14ac:dyDescent="0.25">
      <c r="A6" s="255" t="s">
        <v>296</v>
      </c>
      <c r="B6" s="250"/>
      <c r="C6" s="112"/>
      <c r="D6" s="112"/>
      <c r="E6" s="112"/>
      <c r="F6" s="112"/>
      <c r="G6" s="112"/>
      <c r="H6" s="249"/>
      <c r="I6" s="53"/>
      <c r="J6" s="77" t="s">
        <v>200</v>
      </c>
      <c r="L6" s="77" t="s">
        <v>201</v>
      </c>
      <c r="S6" s="24"/>
      <c r="T6" s="24"/>
      <c r="U6" s="24"/>
      <c r="V6" s="24"/>
      <c r="X6" s="104"/>
      <c r="Y6" s="104"/>
      <c r="Z6" s="104"/>
      <c r="AI6" s="81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</row>
    <row r="7" spans="1:62" ht="15" customHeight="1" x14ac:dyDescent="0.25">
      <c r="A7" s="255" t="s">
        <v>297</v>
      </c>
      <c r="B7" s="112"/>
      <c r="C7" s="112"/>
      <c r="D7" s="112"/>
      <c r="E7" s="112"/>
      <c r="F7" s="112"/>
      <c r="G7" s="112"/>
      <c r="H7" s="249"/>
      <c r="I7" s="53"/>
      <c r="J7" s="48">
        <v>222790772</v>
      </c>
      <c r="L7" s="48">
        <v>24754530</v>
      </c>
      <c r="S7" s="24"/>
      <c r="T7" s="24"/>
      <c r="U7" s="24"/>
      <c r="V7" s="24"/>
      <c r="X7" s="103"/>
      <c r="Y7" s="103"/>
      <c r="Z7" s="103"/>
      <c r="AI7" s="81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</row>
    <row r="8" spans="1:62" ht="15" customHeight="1" x14ac:dyDescent="0.25">
      <c r="A8" s="253"/>
      <c r="B8" s="113"/>
      <c r="C8" s="112"/>
      <c r="D8" s="112"/>
      <c r="E8" s="112"/>
      <c r="F8" s="112"/>
      <c r="G8" s="112"/>
      <c r="H8" s="249"/>
      <c r="I8" s="53"/>
      <c r="S8" s="24"/>
      <c r="T8" s="24"/>
      <c r="U8" s="24"/>
      <c r="V8" s="24"/>
      <c r="X8" s="105"/>
      <c r="Y8" s="105"/>
      <c r="Z8" s="105"/>
      <c r="AI8" s="81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</row>
    <row r="9" spans="1:62" ht="15" customHeight="1" x14ac:dyDescent="0.25">
      <c r="A9" s="253"/>
      <c r="B9" s="113"/>
      <c r="C9" s="112"/>
      <c r="D9" s="112"/>
      <c r="E9" s="112"/>
      <c r="F9" s="112"/>
      <c r="G9" s="112"/>
      <c r="H9" s="249"/>
      <c r="I9" s="53"/>
      <c r="X9" s="105"/>
      <c r="Y9" s="105"/>
      <c r="Z9" s="105"/>
      <c r="AI9" s="81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</row>
    <row r="10" spans="1:62" ht="15.6" customHeight="1" x14ac:dyDescent="0.25">
      <c r="A10" s="247"/>
      <c r="B10" s="251"/>
      <c r="C10" s="252"/>
      <c r="D10" s="252"/>
      <c r="E10" s="252"/>
      <c r="F10" s="252"/>
      <c r="G10" s="252"/>
      <c r="H10" s="252"/>
      <c r="I10" s="54"/>
      <c r="X10" s="105"/>
      <c r="Y10" s="105"/>
      <c r="Z10" s="105"/>
      <c r="AI10" s="81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</row>
    <row r="11" spans="1:62" ht="15.75" customHeight="1" x14ac:dyDescent="0.25">
      <c r="A11" s="247"/>
      <c r="B11" s="251"/>
      <c r="C11" s="252"/>
      <c r="D11" s="252"/>
      <c r="E11" s="252"/>
      <c r="F11" s="252"/>
      <c r="G11" s="252"/>
      <c r="H11" s="252"/>
      <c r="I11" s="54"/>
      <c r="X11" s="105"/>
      <c r="Y11" s="105"/>
      <c r="Z11" s="105"/>
      <c r="AI11" s="81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</row>
    <row r="12" spans="1:62" ht="72" customHeight="1" x14ac:dyDescent="0.25">
      <c r="D12" s="85"/>
      <c r="E12" s="85"/>
      <c r="F12" s="85"/>
      <c r="G12" s="85"/>
      <c r="J12" s="46" t="s">
        <v>202</v>
      </c>
      <c r="L12" s="46" t="s">
        <v>203</v>
      </c>
      <c r="R12" s="132" t="s">
        <v>204</v>
      </c>
      <c r="S12" s="132" t="s">
        <v>205</v>
      </c>
      <c r="X12" s="85"/>
      <c r="Y12" s="85"/>
      <c r="Z12" s="85"/>
      <c r="AC12" s="101"/>
      <c r="AI12" s="81"/>
      <c r="AJ12" s="82"/>
      <c r="AK12" s="101"/>
      <c r="AL12" s="101"/>
      <c r="AM12" s="82"/>
      <c r="AN12" s="82"/>
      <c r="AO12" s="82"/>
      <c r="AP12" s="82"/>
      <c r="AQ12" s="82"/>
      <c r="AR12" s="81"/>
      <c r="AS12" s="82"/>
      <c r="AT12" s="101"/>
      <c r="AU12" s="101"/>
      <c r="AV12" s="82"/>
      <c r="AW12" s="82"/>
      <c r="AX12" s="82"/>
      <c r="AY12" s="82"/>
      <c r="AZ12" s="82"/>
      <c r="BA12" s="81"/>
      <c r="BB12" s="82"/>
      <c r="BC12" s="101"/>
      <c r="BD12" s="101"/>
      <c r="BE12" s="82"/>
      <c r="BF12" s="82"/>
      <c r="BG12" s="82"/>
      <c r="BH12" s="82"/>
      <c r="BI12" s="82"/>
      <c r="BJ12" s="81"/>
    </row>
    <row r="13" spans="1:62" ht="40.15" customHeight="1" x14ac:dyDescent="0.25">
      <c r="A13" s="49"/>
      <c r="C13" s="49"/>
      <c r="D13" s="85"/>
      <c r="E13" s="85"/>
      <c r="F13" s="85"/>
      <c r="G13" s="85"/>
      <c r="H13" s="49"/>
      <c r="I13" s="9"/>
      <c r="J13" s="77" t="s">
        <v>206</v>
      </c>
      <c r="L13" s="77" t="s">
        <v>207</v>
      </c>
      <c r="R13" s="132" t="s">
        <v>208</v>
      </c>
      <c r="S13" s="132" t="s">
        <v>209</v>
      </c>
      <c r="X13" s="85"/>
      <c r="Y13" s="85"/>
      <c r="Z13" s="85"/>
      <c r="AC13" s="101"/>
      <c r="AI13" s="81"/>
      <c r="AJ13" s="82"/>
      <c r="AK13" s="101"/>
      <c r="AL13" s="101"/>
      <c r="AM13" s="82"/>
      <c r="AN13" s="82"/>
      <c r="AO13" s="82"/>
      <c r="AP13" s="82"/>
      <c r="AQ13" s="82"/>
      <c r="AR13" s="81"/>
      <c r="AS13" s="82"/>
      <c r="AT13" s="101"/>
      <c r="AU13" s="101"/>
      <c r="AV13" s="82"/>
      <c r="AW13" s="82"/>
      <c r="AX13" s="82"/>
      <c r="AY13" s="82"/>
      <c r="AZ13" s="82"/>
      <c r="BA13" s="81"/>
      <c r="BB13" s="82"/>
      <c r="BC13" s="101"/>
      <c r="BD13" s="101"/>
      <c r="BE13" s="82"/>
      <c r="BF13" s="82"/>
      <c r="BG13" s="82"/>
      <c r="BH13" s="82"/>
      <c r="BI13" s="82"/>
      <c r="BJ13" s="81"/>
    </row>
    <row r="14" spans="1:62" ht="15" customHeight="1" x14ac:dyDescent="0.25">
      <c r="C14" s="9"/>
      <c r="D14" s="102"/>
      <c r="E14" s="102"/>
      <c r="F14" s="102"/>
      <c r="G14" s="103"/>
      <c r="H14" s="9"/>
      <c r="I14" s="9"/>
      <c r="J14" s="47">
        <v>28.892320000000002</v>
      </c>
      <c r="L14" s="47">
        <v>12.62851</v>
      </c>
      <c r="R14" s="44">
        <v>-2.5000000000000001E-2</v>
      </c>
      <c r="S14" s="169">
        <v>1.9364679958674001E-2</v>
      </c>
      <c r="X14" s="106"/>
      <c r="Y14" s="106"/>
      <c r="Z14" s="106"/>
      <c r="AC14" s="83"/>
      <c r="AD14" s="84"/>
      <c r="AI14" s="81"/>
      <c r="AJ14" s="82"/>
      <c r="AK14" s="83"/>
      <c r="AL14" s="83"/>
      <c r="AM14" s="84"/>
      <c r="AN14" s="82"/>
      <c r="AO14" s="82"/>
      <c r="AP14" s="82"/>
      <c r="AQ14" s="82"/>
      <c r="AR14" s="81"/>
      <c r="AS14" s="82"/>
      <c r="AT14" s="83"/>
      <c r="AU14" s="83"/>
      <c r="AV14" s="84"/>
      <c r="AW14" s="82"/>
      <c r="AX14" s="82"/>
      <c r="AY14" s="82"/>
      <c r="AZ14" s="82"/>
      <c r="BA14" s="81"/>
      <c r="BB14" s="82"/>
      <c r="BC14" s="83"/>
      <c r="BD14" s="83"/>
      <c r="BE14" s="84"/>
      <c r="BF14" s="82"/>
      <c r="BG14" s="82"/>
      <c r="BH14" s="82"/>
      <c r="BI14" s="82"/>
      <c r="BJ14" s="81"/>
    </row>
    <row r="15" spans="1:62" ht="15" customHeight="1" x14ac:dyDescent="0.25">
      <c r="C15" s="9"/>
      <c r="D15" s="45"/>
      <c r="E15" s="45"/>
      <c r="F15" s="45"/>
      <c r="G15" s="45"/>
      <c r="H15" s="9"/>
      <c r="I15" s="9"/>
      <c r="J15" s="111"/>
      <c r="K15" s="9"/>
      <c r="L15" s="9"/>
      <c r="N15" s="45"/>
      <c r="O15" s="45"/>
      <c r="P15" s="24"/>
      <c r="S15" s="45"/>
      <c r="T15" s="45"/>
      <c r="U15" s="45"/>
      <c r="X15" s="45"/>
      <c r="Y15" s="45"/>
      <c r="Z15" s="45"/>
      <c r="AD15" s="85"/>
      <c r="AE15" s="85"/>
      <c r="AF15" s="85"/>
      <c r="AI15" s="81"/>
      <c r="AJ15" s="82"/>
      <c r="AK15" s="82"/>
      <c r="AL15" s="82"/>
      <c r="AM15" s="85"/>
      <c r="AN15" s="85"/>
      <c r="AO15" s="85"/>
      <c r="AP15" s="82"/>
      <c r="AQ15" s="82"/>
      <c r="AR15" s="81"/>
      <c r="AS15" s="82"/>
      <c r="AT15" s="82"/>
      <c r="AU15" s="82"/>
      <c r="AV15" s="85"/>
      <c r="AW15" s="85"/>
      <c r="AX15" s="85"/>
      <c r="AY15" s="82"/>
      <c r="AZ15" s="82"/>
      <c r="BA15" s="81"/>
      <c r="BB15" s="82"/>
      <c r="BC15" s="82"/>
      <c r="BD15" s="82"/>
      <c r="BE15" s="85"/>
      <c r="BF15" s="85"/>
      <c r="BG15" s="85"/>
      <c r="BH15" s="82"/>
      <c r="BI15" s="82"/>
      <c r="BJ15" s="81"/>
    </row>
    <row r="16" spans="1:62" ht="16.350000000000001" customHeight="1" thickBot="1" x14ac:dyDescent="0.3">
      <c r="A16" s="62"/>
      <c r="B16" s="62"/>
      <c r="C16" s="62"/>
      <c r="H16" s="24"/>
      <c r="I16" s="24"/>
      <c r="J16" s="24"/>
      <c r="K16" s="24"/>
      <c r="L16" s="24"/>
      <c r="N16" s="1"/>
      <c r="P16" s="24"/>
      <c r="Q16" s="24"/>
      <c r="R16" s="24"/>
      <c r="S16" s="105"/>
      <c r="T16" s="105"/>
      <c r="U16" s="105"/>
      <c r="V16" s="24"/>
      <c r="X16" s="1"/>
      <c r="Y16" s="1"/>
      <c r="Z16" s="1"/>
      <c r="AC16" s="82"/>
      <c r="AG16" s="82"/>
      <c r="AI16" s="86"/>
      <c r="AJ16" s="82"/>
      <c r="AK16" s="82"/>
      <c r="AL16" s="82"/>
      <c r="AM16" s="87"/>
      <c r="AN16" s="87"/>
      <c r="AO16" s="87"/>
      <c r="AP16" s="82"/>
      <c r="AQ16" s="87"/>
      <c r="AR16" s="86"/>
      <c r="AS16" s="82"/>
      <c r="AT16" s="82"/>
      <c r="AU16" s="82"/>
      <c r="AV16" s="87"/>
      <c r="AW16" s="87"/>
      <c r="AX16" s="87"/>
      <c r="AY16" s="82"/>
      <c r="AZ16" s="87"/>
      <c r="BA16" s="86"/>
      <c r="BB16" s="82"/>
      <c r="BC16" s="82"/>
      <c r="BD16" s="82"/>
      <c r="BE16" s="87"/>
      <c r="BF16" s="87"/>
      <c r="BG16" s="87"/>
      <c r="BH16" s="82"/>
      <c r="BI16" s="87"/>
      <c r="BJ16" s="86"/>
    </row>
    <row r="17" spans="1:94" ht="20.25" customHeight="1" thickBot="1" x14ac:dyDescent="0.3">
      <c r="A17" s="62"/>
      <c r="B17" s="62"/>
      <c r="C17" s="62"/>
      <c r="D17" s="55"/>
      <c r="E17" s="43"/>
      <c r="F17" s="63"/>
      <c r="G17" s="63"/>
      <c r="H17" s="63"/>
      <c r="I17" s="63"/>
      <c r="J17" s="150"/>
      <c r="K17" s="151"/>
      <c r="L17" s="151"/>
      <c r="M17" s="151"/>
      <c r="N17" s="152"/>
      <c r="O17" s="153"/>
      <c r="P17" s="154"/>
      <c r="Q17" s="153"/>
      <c r="R17" s="155" t="s">
        <v>210</v>
      </c>
      <c r="S17" s="155"/>
      <c r="T17" s="155"/>
      <c r="U17" s="155"/>
      <c r="V17" s="155"/>
      <c r="W17" s="155"/>
      <c r="X17" s="257"/>
      <c r="Y17" s="258" t="s">
        <v>211</v>
      </c>
      <c r="Z17" s="258"/>
      <c r="AA17" s="259"/>
      <c r="AB17" s="256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CE17" s="78"/>
      <c r="CF17" s="78"/>
    </row>
    <row r="18" spans="1:94" ht="101.25" customHeight="1" x14ac:dyDescent="0.25">
      <c r="A18" s="64" t="s">
        <v>213</v>
      </c>
      <c r="B18" s="65" t="s">
        <v>29</v>
      </c>
      <c r="C18" s="66" t="s">
        <v>214</v>
      </c>
      <c r="D18" s="56" t="s">
        <v>215</v>
      </c>
      <c r="E18" s="41" t="s">
        <v>216</v>
      </c>
      <c r="F18" s="67" t="s">
        <v>217</v>
      </c>
      <c r="G18" s="38" t="s">
        <v>218</v>
      </c>
      <c r="H18" s="67" t="s">
        <v>219</v>
      </c>
      <c r="I18" s="38" t="s">
        <v>220</v>
      </c>
      <c r="J18" s="146" t="s">
        <v>221</v>
      </c>
      <c r="K18" s="119" t="s">
        <v>222</v>
      </c>
      <c r="L18" s="120" t="s">
        <v>223</v>
      </c>
      <c r="M18" s="120" t="s">
        <v>224</v>
      </c>
      <c r="N18" s="121" t="s">
        <v>225</v>
      </c>
      <c r="O18" s="140" t="s">
        <v>226</v>
      </c>
      <c r="P18" s="114" t="s">
        <v>227</v>
      </c>
      <c r="Q18" s="133" t="s">
        <v>228</v>
      </c>
      <c r="R18" s="132" t="s">
        <v>229</v>
      </c>
      <c r="S18" s="134" t="s">
        <v>230</v>
      </c>
      <c r="T18" s="134" t="s">
        <v>231</v>
      </c>
      <c r="U18" s="134" t="s">
        <v>232</v>
      </c>
      <c r="V18" s="134" t="s">
        <v>233</v>
      </c>
      <c r="W18" s="137" t="s">
        <v>234</v>
      </c>
      <c r="X18" s="127" t="s">
        <v>235</v>
      </c>
      <c r="Y18" s="128" t="s">
        <v>236</v>
      </c>
      <c r="Z18" s="127" t="s">
        <v>237</v>
      </c>
      <c r="AA18" s="156" t="s">
        <v>238</v>
      </c>
      <c r="AB18" s="179" t="s">
        <v>212</v>
      </c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88"/>
      <c r="BN18" s="88"/>
      <c r="BO18" s="88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88"/>
      <c r="CA18" s="88"/>
      <c r="CB18" s="88"/>
      <c r="CC18" s="88"/>
      <c r="CD18" s="88"/>
      <c r="CE18" s="88"/>
      <c r="CF18" s="88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ht="18.75" customHeight="1" x14ac:dyDescent="0.25">
      <c r="A19" s="68"/>
      <c r="B19" s="69"/>
      <c r="C19" s="70"/>
      <c r="D19" s="57" t="s">
        <v>239</v>
      </c>
      <c r="E19" s="71" t="s">
        <v>240</v>
      </c>
      <c r="F19" s="71" t="s">
        <v>241</v>
      </c>
      <c r="G19" s="39" t="s">
        <v>242</v>
      </c>
      <c r="H19" s="71" t="s">
        <v>243</v>
      </c>
      <c r="I19" s="39" t="s">
        <v>244</v>
      </c>
      <c r="J19" s="147" t="s">
        <v>245</v>
      </c>
      <c r="K19" s="122" t="s">
        <v>246</v>
      </c>
      <c r="L19" s="119" t="s">
        <v>247</v>
      </c>
      <c r="M19" s="119" t="s">
        <v>248</v>
      </c>
      <c r="N19" s="143" t="s">
        <v>249</v>
      </c>
      <c r="O19" s="141" t="s">
        <v>250</v>
      </c>
      <c r="P19" s="115" t="s">
        <v>251</v>
      </c>
      <c r="Q19" s="116" t="s">
        <v>252</v>
      </c>
      <c r="R19" s="149" t="s">
        <v>253</v>
      </c>
      <c r="S19" s="132" t="s">
        <v>254</v>
      </c>
      <c r="T19" s="132" t="s">
        <v>255</v>
      </c>
      <c r="U19" s="132" t="s">
        <v>256</v>
      </c>
      <c r="V19" s="132" t="s">
        <v>257</v>
      </c>
      <c r="W19" s="138" t="s">
        <v>258</v>
      </c>
      <c r="X19" s="136" t="s">
        <v>259</v>
      </c>
      <c r="Y19" s="129" t="s">
        <v>260</v>
      </c>
      <c r="Z19" s="136" t="s">
        <v>261</v>
      </c>
      <c r="AA19" s="157" t="s">
        <v>262</v>
      </c>
      <c r="AB19" s="179" t="s">
        <v>263</v>
      </c>
      <c r="AC19" s="99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ht="42" customHeight="1" thickBot="1" x14ac:dyDescent="0.3">
      <c r="A20" s="72"/>
      <c r="B20" s="73"/>
      <c r="C20" s="74"/>
      <c r="D20" s="58"/>
      <c r="E20" s="42"/>
      <c r="F20" s="100" t="s">
        <v>264</v>
      </c>
      <c r="G20" s="40"/>
      <c r="H20" s="100" t="s">
        <v>265</v>
      </c>
      <c r="I20" s="145" t="s">
        <v>266</v>
      </c>
      <c r="J20" s="148" t="s">
        <v>267</v>
      </c>
      <c r="K20" s="123" t="s">
        <v>267</v>
      </c>
      <c r="L20" s="124" t="s">
        <v>267</v>
      </c>
      <c r="M20" s="125" t="s">
        <v>268</v>
      </c>
      <c r="N20" s="126" t="s">
        <v>269</v>
      </c>
      <c r="O20" s="142" t="s">
        <v>270</v>
      </c>
      <c r="P20" s="117" t="s">
        <v>271</v>
      </c>
      <c r="Q20" s="118" t="s">
        <v>272</v>
      </c>
      <c r="R20" s="135" t="s">
        <v>273</v>
      </c>
      <c r="S20" s="135" t="s">
        <v>274</v>
      </c>
      <c r="T20" s="135" t="s">
        <v>275</v>
      </c>
      <c r="U20" s="144" t="s">
        <v>276</v>
      </c>
      <c r="V20" s="135" t="s">
        <v>277</v>
      </c>
      <c r="W20" s="139" t="s">
        <v>278</v>
      </c>
      <c r="X20" s="130" t="s">
        <v>279</v>
      </c>
      <c r="Y20" s="131" t="s">
        <v>280</v>
      </c>
      <c r="Z20" s="130" t="s">
        <v>281</v>
      </c>
      <c r="AA20" s="158" t="s">
        <v>282</v>
      </c>
      <c r="AB20" s="178" t="s">
        <v>283</v>
      </c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ht="16.5" customHeight="1" x14ac:dyDescent="0.25">
      <c r="A21" s="107" t="s">
        <v>284</v>
      </c>
      <c r="B21" s="108"/>
      <c r="C21" s="108"/>
      <c r="D21" s="162">
        <f>SUM(D22:D170)</f>
        <v>7357629.3333320003</v>
      </c>
      <c r="E21" s="76"/>
      <c r="F21" s="162">
        <f>SUM(F22:F170)</f>
        <v>1863060.8841560241</v>
      </c>
      <c r="G21" s="76"/>
      <c r="H21" s="192">
        <f>SUM(H22:H170)</f>
        <v>7711086.9635021286</v>
      </c>
      <c r="I21" s="192">
        <f>SUM(I22:I170)</f>
        <v>1960214.5646861137</v>
      </c>
      <c r="J21" s="166">
        <f>SUM(J22:J170)</f>
        <v>34502592770.642944</v>
      </c>
      <c r="K21" s="166">
        <f>SUM(K22:K170)</f>
        <v>219969012.91077653</v>
      </c>
      <c r="L21" s="163"/>
      <c r="M21" s="166">
        <f>SUM(M22:M170)</f>
        <v>247545742.83995804</v>
      </c>
      <c r="N21" s="166">
        <f>SUM(N22:N170)</f>
        <v>467514755.75073451</v>
      </c>
      <c r="O21" s="163"/>
      <c r="P21" s="164"/>
      <c r="Q21" s="165"/>
      <c r="R21" s="164"/>
      <c r="S21" s="164"/>
      <c r="T21" s="164"/>
      <c r="U21" s="164"/>
      <c r="V21" s="164"/>
      <c r="W21" s="166">
        <f>SUM(W22:W170)</f>
        <v>247545751.36762166</v>
      </c>
      <c r="X21" s="167"/>
      <c r="Y21" s="168"/>
      <c r="Z21" s="166">
        <f>SUM(Z22:Z170)</f>
        <v>43562179.362415828</v>
      </c>
      <c r="AA21" s="166">
        <f>SUM(AA22:AA170)</f>
        <v>176406833.54836076</v>
      </c>
      <c r="AB21" s="177">
        <f>SUM(AB22:AB170)</f>
        <v>423952584.91598225</v>
      </c>
      <c r="AC21" s="89"/>
      <c r="AE21" s="89"/>
      <c r="AF21" s="89"/>
      <c r="AG21" s="89"/>
      <c r="AH21" s="90"/>
      <c r="AI21" s="90"/>
      <c r="AJ21" s="90"/>
      <c r="AK21" s="89"/>
      <c r="AL21" s="89"/>
      <c r="AM21" s="89"/>
      <c r="AN21" s="89"/>
      <c r="AO21" s="89"/>
      <c r="AP21" s="89"/>
      <c r="AQ21" s="90"/>
      <c r="AR21" s="90"/>
      <c r="AS21" s="90"/>
      <c r="AT21" s="89"/>
      <c r="AU21" s="89"/>
      <c r="AV21" s="89"/>
      <c r="AW21" s="89"/>
      <c r="AX21" s="89"/>
      <c r="AY21" s="89"/>
      <c r="AZ21" s="90"/>
      <c r="BA21" s="90"/>
      <c r="BB21" s="90"/>
      <c r="BC21" s="89"/>
      <c r="BD21" s="89"/>
      <c r="BE21" s="89"/>
      <c r="BF21" s="89"/>
      <c r="BG21" s="89"/>
      <c r="BH21" s="89"/>
      <c r="BI21" s="90"/>
      <c r="BJ21" s="90"/>
      <c r="BK21" s="90"/>
      <c r="BL21" s="89"/>
      <c r="BM21" s="88"/>
      <c r="BN21" s="88"/>
      <c r="BO21" s="88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88"/>
      <c r="CA21" s="92"/>
      <c r="CB21" s="93"/>
      <c r="CC21" s="93"/>
      <c r="CD21" s="93"/>
      <c r="CE21" s="93"/>
      <c r="CF21" s="93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ht="16.5" customHeight="1" x14ac:dyDescent="0.25">
      <c r="A22" s="194" t="s">
        <v>35</v>
      </c>
      <c r="B22" s="195">
        <v>830</v>
      </c>
      <c r="C22" s="196" t="s">
        <v>10</v>
      </c>
      <c r="D22" s="197">
        <v>97700</v>
      </c>
      <c r="E22" s="198">
        <v>0.23750644129625295</v>
      </c>
      <c r="F22" s="197">
        <v>23204.379314643913</v>
      </c>
      <c r="G22" s="199">
        <v>1</v>
      </c>
      <c r="H22" s="200">
        <v>97700</v>
      </c>
      <c r="I22" s="200">
        <v>23204.379314643913</v>
      </c>
      <c r="J22" s="201">
        <v>440169801.64101022</v>
      </c>
      <c r="K22" s="201">
        <v>1736999.9999999998</v>
      </c>
      <c r="L22" s="202">
        <v>29.23</v>
      </c>
      <c r="M22" s="201">
        <v>2855771</v>
      </c>
      <c r="N22" s="201">
        <v>4592771</v>
      </c>
      <c r="O22" s="202">
        <v>28.892322387426507</v>
      </c>
      <c r="P22" s="202">
        <v>12.628505376722716</v>
      </c>
      <c r="Q22" s="202">
        <v>31.891673758342517</v>
      </c>
      <c r="R22" s="198">
        <v>9.1059656460571903E-2</v>
      </c>
      <c r="S22" s="198">
        <v>0</v>
      </c>
      <c r="T22" s="198">
        <v>-7.1694976501897878E-2</v>
      </c>
      <c r="U22" s="202">
        <v>29.796029595192042</v>
      </c>
      <c r="V22" s="198">
        <v>1.9364679958673969E-2</v>
      </c>
      <c r="W22" s="201">
        <v>2911072.0914502623</v>
      </c>
      <c r="X22" s="201">
        <v>347400</v>
      </c>
      <c r="Y22" s="201">
        <v>2200849.0082050511</v>
      </c>
      <c r="Z22" s="201">
        <v>347400</v>
      </c>
      <c r="AA22" s="201">
        <v>1389599.9999999998</v>
      </c>
      <c r="AB22" s="203">
        <v>4300672.0914502619</v>
      </c>
      <c r="AC22" s="161"/>
      <c r="AE22" s="83"/>
      <c r="AF22" s="94"/>
      <c r="AG22" s="83"/>
      <c r="AH22" s="95"/>
      <c r="AI22" s="95"/>
      <c r="AJ22" s="95"/>
      <c r="AK22" s="83"/>
      <c r="AL22" s="83"/>
      <c r="AM22" s="83"/>
      <c r="AN22" s="83"/>
      <c r="AO22" s="94"/>
      <c r="AP22" s="83"/>
      <c r="AQ22" s="95"/>
      <c r="AR22" s="95"/>
      <c r="AS22" s="95"/>
      <c r="AT22" s="83"/>
      <c r="AU22" s="83"/>
      <c r="AV22" s="83"/>
      <c r="AW22" s="83"/>
      <c r="AX22" s="94"/>
      <c r="AY22" s="83"/>
      <c r="AZ22" s="95"/>
      <c r="BA22" s="95"/>
      <c r="BB22" s="95"/>
      <c r="BC22" s="83"/>
      <c r="BD22" s="83"/>
      <c r="BE22" s="83"/>
      <c r="BF22" s="83"/>
      <c r="BG22" s="94"/>
      <c r="BH22" s="83"/>
      <c r="BI22" s="95"/>
      <c r="BJ22" s="95"/>
      <c r="BK22" s="95"/>
      <c r="BL22" s="83"/>
      <c r="BM22" s="88"/>
      <c r="BN22" s="88"/>
      <c r="BO22" s="88"/>
      <c r="BP22" s="96"/>
      <c r="BQ22" s="96"/>
      <c r="BR22" s="96"/>
      <c r="BS22" s="96"/>
      <c r="BT22" s="96"/>
      <c r="BU22" s="88"/>
      <c r="BV22" s="88"/>
      <c r="BW22" s="88"/>
      <c r="BX22" s="88"/>
      <c r="BY22" s="88"/>
      <c r="BZ22" s="88"/>
      <c r="CA22" s="97"/>
      <c r="CB22" s="98"/>
      <c r="CC22" s="98"/>
      <c r="CD22" s="98"/>
      <c r="CE22" s="98"/>
      <c r="CF22" s="98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ht="16.5" customHeight="1" x14ac:dyDescent="0.25">
      <c r="A23" s="204" t="s">
        <v>35</v>
      </c>
      <c r="B23" s="205">
        <v>831</v>
      </c>
      <c r="C23" s="194" t="s">
        <v>36</v>
      </c>
      <c r="D23" s="206">
        <v>38694</v>
      </c>
      <c r="E23" s="207">
        <v>0.30161835535055642</v>
      </c>
      <c r="F23" s="206">
        <v>11670.82064193443</v>
      </c>
      <c r="G23" s="208">
        <v>1</v>
      </c>
      <c r="H23" s="209">
        <v>38694</v>
      </c>
      <c r="I23" s="209">
        <v>11670.82064193443</v>
      </c>
      <c r="J23" s="210">
        <v>175607809.0189814</v>
      </c>
      <c r="K23" s="210">
        <v>2869999.9999999995</v>
      </c>
      <c r="L23" s="211">
        <v>28.06</v>
      </c>
      <c r="M23" s="210">
        <v>1085753.6399999999</v>
      </c>
      <c r="N23" s="210">
        <v>3955753.6399999997</v>
      </c>
      <c r="O23" s="211">
        <v>28.892322387426507</v>
      </c>
      <c r="P23" s="211">
        <v>12.628505376722716</v>
      </c>
      <c r="Q23" s="211">
        <v>32.701311409689275</v>
      </c>
      <c r="R23" s="207">
        <v>0.16540667889127847</v>
      </c>
      <c r="S23" s="207">
        <v>0</v>
      </c>
      <c r="T23" s="207">
        <v>-0.14604199893260444</v>
      </c>
      <c r="U23" s="211">
        <v>28.603372919640393</v>
      </c>
      <c r="V23" s="207">
        <v>1.9364679958673969E-2</v>
      </c>
      <c r="W23" s="210">
        <v>1106778.9117525653</v>
      </c>
      <c r="X23" s="210">
        <v>573999.99999999988</v>
      </c>
      <c r="Y23" s="210">
        <v>878039.04509490705</v>
      </c>
      <c r="Z23" s="210">
        <v>573999.99999999988</v>
      </c>
      <c r="AA23" s="210">
        <v>2295999.9999999995</v>
      </c>
      <c r="AB23" s="212">
        <v>3402778.9117525648</v>
      </c>
      <c r="AC23" s="161"/>
      <c r="AE23" s="83"/>
      <c r="AF23" s="94"/>
      <c r="AG23" s="83"/>
      <c r="AH23" s="95"/>
      <c r="AI23" s="95"/>
      <c r="AJ23" s="95"/>
      <c r="AK23" s="83"/>
      <c r="AL23" s="83"/>
      <c r="AM23" s="83"/>
      <c r="AN23" s="83"/>
      <c r="AO23" s="94"/>
      <c r="AP23" s="83"/>
      <c r="AQ23" s="95"/>
      <c r="AR23" s="95"/>
      <c r="AS23" s="95"/>
      <c r="AT23" s="83"/>
      <c r="AU23" s="83"/>
      <c r="AV23" s="83"/>
      <c r="AW23" s="83"/>
      <c r="AX23" s="94"/>
      <c r="AY23" s="83"/>
      <c r="AZ23" s="95"/>
      <c r="BA23" s="95"/>
      <c r="BB23" s="95"/>
      <c r="BC23" s="83"/>
      <c r="BD23" s="83"/>
      <c r="BE23" s="83"/>
      <c r="BF23" s="83"/>
      <c r="BG23" s="94"/>
      <c r="BH23" s="83"/>
      <c r="BI23" s="95"/>
      <c r="BJ23" s="95"/>
      <c r="BK23" s="95"/>
      <c r="BL23" s="83"/>
      <c r="BM23" s="88"/>
      <c r="BN23" s="88"/>
      <c r="BO23" s="88"/>
      <c r="BP23" s="96"/>
      <c r="BQ23" s="96"/>
      <c r="BR23" s="96"/>
      <c r="BS23" s="96"/>
      <c r="BT23" s="96"/>
      <c r="BU23" s="88"/>
      <c r="BV23" s="88"/>
      <c r="BW23" s="88"/>
      <c r="BX23" s="88"/>
      <c r="BY23" s="88"/>
      <c r="BZ23" s="88"/>
      <c r="CA23" s="97"/>
      <c r="CB23" s="98"/>
      <c r="CC23" s="98"/>
      <c r="CD23" s="98"/>
      <c r="CE23" s="98"/>
      <c r="CF23" s="98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ht="16.5" customHeight="1" x14ac:dyDescent="0.25">
      <c r="A24" s="204" t="s">
        <v>35</v>
      </c>
      <c r="B24" s="205">
        <v>855</v>
      </c>
      <c r="C24" s="194" t="s">
        <v>37</v>
      </c>
      <c r="D24" s="206">
        <v>91433</v>
      </c>
      <c r="E24" s="207">
        <v>0.15814202056206747</v>
      </c>
      <c r="F24" s="206">
        <v>14459.399366051515</v>
      </c>
      <c r="G24" s="208">
        <v>1</v>
      </c>
      <c r="H24" s="209">
        <v>91433</v>
      </c>
      <c r="I24" s="209">
        <v>14459.399366051515</v>
      </c>
      <c r="J24" s="210">
        <v>394546254.70158237</v>
      </c>
      <c r="K24" s="210">
        <v>922999.99999999988</v>
      </c>
      <c r="L24" s="211">
        <v>26.75</v>
      </c>
      <c r="M24" s="210">
        <v>2445832.75</v>
      </c>
      <c r="N24" s="210">
        <v>3368832.75</v>
      </c>
      <c r="O24" s="211">
        <v>28.892322387426507</v>
      </c>
      <c r="P24" s="211">
        <v>12.628505376722716</v>
      </c>
      <c r="Q24" s="211">
        <v>30.889419744380366</v>
      </c>
      <c r="R24" s="207">
        <v>0.15474466334132209</v>
      </c>
      <c r="S24" s="207">
        <v>0</v>
      </c>
      <c r="T24" s="207">
        <v>-0.13537998338264806</v>
      </c>
      <c r="U24" s="211">
        <v>27.268005188894531</v>
      </c>
      <c r="V24" s="207">
        <v>1.9364679958673969E-2</v>
      </c>
      <c r="W24" s="210">
        <v>2493195.5184361935</v>
      </c>
      <c r="X24" s="210">
        <v>184600</v>
      </c>
      <c r="Y24" s="210">
        <v>1972731.2735079119</v>
      </c>
      <c r="Z24" s="210">
        <v>184600</v>
      </c>
      <c r="AA24" s="210">
        <v>738399.99999999988</v>
      </c>
      <c r="AB24" s="212">
        <v>3231595.5184361935</v>
      </c>
      <c r="AC24" s="161"/>
      <c r="AE24" s="83"/>
      <c r="AF24" s="94"/>
      <c r="AG24" s="83"/>
      <c r="AH24" s="95"/>
      <c r="AI24" s="95"/>
      <c r="AJ24" s="95"/>
      <c r="AK24" s="83"/>
      <c r="AL24" s="83"/>
      <c r="AM24" s="83"/>
      <c r="AN24" s="83"/>
      <c r="AO24" s="94"/>
      <c r="AP24" s="83"/>
      <c r="AQ24" s="95"/>
      <c r="AR24" s="95"/>
      <c r="AS24" s="95"/>
      <c r="AT24" s="83"/>
      <c r="AU24" s="83"/>
      <c r="AV24" s="83"/>
      <c r="AW24" s="83"/>
      <c r="AX24" s="94"/>
      <c r="AY24" s="83"/>
      <c r="AZ24" s="95"/>
      <c r="BA24" s="95"/>
      <c r="BB24" s="95"/>
      <c r="BC24" s="83"/>
      <c r="BD24" s="83"/>
      <c r="BE24" s="83"/>
      <c r="BF24" s="83"/>
      <c r="BG24" s="94"/>
      <c r="BH24" s="83"/>
      <c r="BI24" s="95"/>
      <c r="BJ24" s="95"/>
      <c r="BK24" s="95"/>
      <c r="BL24" s="83"/>
      <c r="BM24" s="88"/>
      <c r="BN24" s="88"/>
      <c r="BO24" s="88"/>
      <c r="BP24" s="96"/>
      <c r="BQ24" s="96"/>
      <c r="BR24" s="96"/>
      <c r="BS24" s="96"/>
      <c r="BT24" s="96"/>
      <c r="BU24" s="88"/>
      <c r="BV24" s="88"/>
      <c r="BW24" s="88"/>
      <c r="BX24" s="88"/>
      <c r="BY24" s="88"/>
      <c r="BZ24" s="88"/>
      <c r="CA24" s="88"/>
      <c r="CC24" s="88"/>
      <c r="CD24" s="88"/>
      <c r="CE24" s="88"/>
      <c r="CF24" s="88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ht="16.5" customHeight="1" x14ac:dyDescent="0.25">
      <c r="A25" s="204" t="s">
        <v>35</v>
      </c>
      <c r="B25" s="205">
        <v>856</v>
      </c>
      <c r="C25" s="194" t="s">
        <v>38</v>
      </c>
      <c r="D25" s="206">
        <v>52438.5</v>
      </c>
      <c r="E25" s="207">
        <v>0.29439202897403988</v>
      </c>
      <c r="F25" s="206">
        <v>15437.47641135519</v>
      </c>
      <c r="G25" s="208">
        <v>1</v>
      </c>
      <c r="H25" s="209">
        <v>52438.5</v>
      </c>
      <c r="I25" s="209">
        <v>15437.47641135519</v>
      </c>
      <c r="J25" s="210">
        <v>248855848.37948802</v>
      </c>
      <c r="K25" s="210">
        <v>189000</v>
      </c>
      <c r="L25" s="211">
        <v>32.729999999999997</v>
      </c>
      <c r="M25" s="210">
        <v>1716312.1049999997</v>
      </c>
      <c r="N25" s="210">
        <v>1905312.1049999997</v>
      </c>
      <c r="O25" s="211">
        <v>28.892322387426507</v>
      </c>
      <c r="P25" s="211">
        <v>12.628505376722716</v>
      </c>
      <c r="Q25" s="211">
        <v>32.610053708189483</v>
      </c>
      <c r="R25" s="207">
        <v>-3.6647201897499482E-3</v>
      </c>
      <c r="S25" s="207">
        <v>0</v>
      </c>
      <c r="T25" s="207">
        <v>0</v>
      </c>
      <c r="U25" s="211">
        <v>32.610053708189483</v>
      </c>
      <c r="V25" s="207">
        <v>-3.6647201897499482E-3</v>
      </c>
      <c r="W25" s="210">
        <v>1710022.3013768941</v>
      </c>
      <c r="X25" s="210">
        <v>37800</v>
      </c>
      <c r="Y25" s="210">
        <v>1244279.24189744</v>
      </c>
      <c r="Z25" s="210">
        <v>37800</v>
      </c>
      <c r="AA25" s="210">
        <v>151200</v>
      </c>
      <c r="AB25" s="212">
        <v>1861222.3013768941</v>
      </c>
      <c r="AC25" s="161"/>
      <c r="AE25" s="83"/>
      <c r="AF25" s="94"/>
      <c r="AG25" s="83"/>
      <c r="AH25" s="95"/>
      <c r="AI25" s="95"/>
      <c r="AJ25" s="95"/>
      <c r="AK25" s="83"/>
      <c r="AL25" s="83"/>
      <c r="AM25" s="83"/>
      <c r="AN25" s="83"/>
      <c r="AO25" s="94"/>
      <c r="AP25" s="83"/>
      <c r="AQ25" s="95"/>
      <c r="AR25" s="95"/>
      <c r="AS25" s="95"/>
      <c r="AT25" s="83"/>
      <c r="AU25" s="83"/>
      <c r="AV25" s="83"/>
      <c r="AW25" s="83"/>
      <c r="AX25" s="94"/>
      <c r="AY25" s="83"/>
      <c r="AZ25" s="95"/>
      <c r="BA25" s="95"/>
      <c r="BB25" s="95"/>
      <c r="BC25" s="83"/>
      <c r="BD25" s="83"/>
      <c r="BE25" s="83"/>
      <c r="BF25" s="83"/>
      <c r="BG25" s="94"/>
      <c r="BH25" s="83"/>
      <c r="BI25" s="95"/>
      <c r="BJ25" s="95"/>
      <c r="BK25" s="95"/>
      <c r="BL25" s="83"/>
      <c r="BM25" s="88"/>
      <c r="BN25" s="88"/>
      <c r="BO25" s="88"/>
      <c r="BP25" s="96"/>
      <c r="BQ25" s="96"/>
      <c r="BR25" s="96"/>
      <c r="BS25" s="96"/>
      <c r="BT25" s="96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ht="16.5" customHeight="1" x14ac:dyDescent="0.25">
      <c r="A26" s="204" t="s">
        <v>35</v>
      </c>
      <c r="B26" s="205">
        <v>857</v>
      </c>
      <c r="C26" s="194" t="s">
        <v>39</v>
      </c>
      <c r="D26" s="206">
        <v>5359</v>
      </c>
      <c r="E26" s="207">
        <v>0.11699717225890482</v>
      </c>
      <c r="F26" s="206">
        <v>626.98784613547093</v>
      </c>
      <c r="G26" s="208">
        <v>1</v>
      </c>
      <c r="H26" s="209">
        <v>5359</v>
      </c>
      <c r="I26" s="209">
        <v>626.98784613547093</v>
      </c>
      <c r="J26" s="210">
        <v>23452943.225000001</v>
      </c>
      <c r="K26" s="210">
        <v>0</v>
      </c>
      <c r="L26" s="211">
        <v>30.37</v>
      </c>
      <c r="M26" s="210">
        <v>162752.83000000002</v>
      </c>
      <c r="N26" s="210">
        <v>162752.83000000002</v>
      </c>
      <c r="O26" s="211">
        <v>28.892322387426507</v>
      </c>
      <c r="P26" s="211">
        <v>12.628505376722716</v>
      </c>
      <c r="Q26" s="211">
        <v>30.36982180635944</v>
      </c>
      <c r="R26" s="207">
        <v>-5.8674231333544213E-6</v>
      </c>
      <c r="S26" s="207">
        <v>0</v>
      </c>
      <c r="T26" s="207">
        <v>0</v>
      </c>
      <c r="U26" s="211">
        <v>30.36982180635944</v>
      </c>
      <c r="V26" s="207">
        <v>-5.8674231333544213E-6</v>
      </c>
      <c r="W26" s="210">
        <v>162751.87506028023</v>
      </c>
      <c r="X26" s="210">
        <v>0</v>
      </c>
      <c r="Y26" s="210">
        <v>117264.71612500001</v>
      </c>
      <c r="Z26" s="210">
        <v>0</v>
      </c>
      <c r="AA26" s="210">
        <v>0</v>
      </c>
      <c r="AB26" s="212">
        <v>162751.87506028023</v>
      </c>
      <c r="AC26" s="161"/>
      <c r="AE26" s="83"/>
      <c r="AF26" s="94"/>
      <c r="AG26" s="83"/>
      <c r="AH26" s="95"/>
      <c r="AI26" s="95"/>
      <c r="AJ26" s="95"/>
      <c r="AK26" s="83"/>
      <c r="AL26" s="83"/>
      <c r="AM26" s="83"/>
      <c r="AN26" s="83"/>
      <c r="AO26" s="94"/>
      <c r="AP26" s="83"/>
      <c r="AQ26" s="95"/>
      <c r="AR26" s="95"/>
      <c r="AS26" s="95"/>
      <c r="AT26" s="83"/>
      <c r="AU26" s="83"/>
      <c r="AV26" s="83"/>
      <c r="AW26" s="83"/>
      <c r="AX26" s="94"/>
      <c r="AY26" s="83"/>
      <c r="AZ26" s="95"/>
      <c r="BA26" s="95"/>
      <c r="BB26" s="95"/>
      <c r="BC26" s="83"/>
      <c r="BD26" s="83"/>
      <c r="BE26" s="83"/>
      <c r="BF26" s="83"/>
      <c r="BG26" s="94"/>
      <c r="BH26" s="83"/>
      <c r="BI26" s="95"/>
      <c r="BJ26" s="95"/>
      <c r="BK26" s="95"/>
      <c r="BL26" s="83"/>
      <c r="BM26" s="88"/>
      <c r="BN26" s="88"/>
      <c r="BO26" s="88"/>
      <c r="BP26" s="96"/>
      <c r="BQ26" s="96"/>
      <c r="BR26" s="96"/>
      <c r="BS26" s="96"/>
      <c r="BT26" s="96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ht="16.5" customHeight="1" x14ac:dyDescent="0.25">
      <c r="A27" s="204" t="s">
        <v>35</v>
      </c>
      <c r="B27" s="205">
        <v>891</v>
      </c>
      <c r="C27" s="194" t="s">
        <v>40</v>
      </c>
      <c r="D27" s="206">
        <v>108518.5</v>
      </c>
      <c r="E27" s="207">
        <v>0.22003567270815283</v>
      </c>
      <c r="F27" s="206">
        <v>23877.941148779682</v>
      </c>
      <c r="G27" s="208">
        <v>1.00998899720081</v>
      </c>
      <c r="H27" s="209">
        <v>109602.4909927361</v>
      </c>
      <c r="I27" s="209">
        <v>24116.457836075948</v>
      </c>
      <c r="J27" s="210">
        <v>482064239.21822923</v>
      </c>
      <c r="K27" s="210">
        <v>3699538</v>
      </c>
      <c r="L27" s="211">
        <v>28.28</v>
      </c>
      <c r="M27" s="210">
        <v>3068903.18</v>
      </c>
      <c r="N27" s="210">
        <v>6768441.1799999997</v>
      </c>
      <c r="O27" s="211">
        <v>29.180927714879413</v>
      </c>
      <c r="P27" s="211">
        <v>12.754651481581213</v>
      </c>
      <c r="Q27" s="211">
        <v>31.98740603378717</v>
      </c>
      <c r="R27" s="207">
        <v>0.13109639440548682</v>
      </c>
      <c r="S27" s="207">
        <v>0</v>
      </c>
      <c r="T27" s="207">
        <v>-0.11173171444681279</v>
      </c>
      <c r="U27" s="211">
        <v>28.827633149231303</v>
      </c>
      <c r="V27" s="207">
        <v>1.9364679958673969E-2</v>
      </c>
      <c r="W27" s="210">
        <v>3128331.5079048574</v>
      </c>
      <c r="X27" s="210">
        <v>739907.60000000009</v>
      </c>
      <c r="Y27" s="210">
        <v>2410321.1960911462</v>
      </c>
      <c r="Z27" s="210">
        <v>739907.60000000009</v>
      </c>
      <c r="AA27" s="210">
        <v>2959630.4</v>
      </c>
      <c r="AB27" s="212">
        <v>6087961.9079048578</v>
      </c>
      <c r="AC27" s="161"/>
      <c r="AE27" s="83"/>
      <c r="AF27" s="94"/>
      <c r="AG27" s="83"/>
      <c r="AH27" s="95"/>
      <c r="AI27" s="95"/>
      <c r="AJ27" s="95"/>
      <c r="AK27" s="83"/>
      <c r="AL27" s="83"/>
      <c r="AM27" s="83"/>
      <c r="AN27" s="83"/>
      <c r="AO27" s="94"/>
      <c r="AP27" s="83"/>
      <c r="AQ27" s="95"/>
      <c r="AR27" s="95"/>
      <c r="AS27" s="95"/>
      <c r="AT27" s="83"/>
      <c r="AU27" s="83"/>
      <c r="AV27" s="83"/>
      <c r="AW27" s="83"/>
      <c r="AX27" s="94"/>
      <c r="AY27" s="83"/>
      <c r="AZ27" s="95"/>
      <c r="BA27" s="95"/>
      <c r="BB27" s="95"/>
      <c r="BC27" s="83"/>
      <c r="BD27" s="83"/>
      <c r="BE27" s="83"/>
      <c r="BF27" s="83"/>
      <c r="BG27" s="94"/>
      <c r="BH27" s="83"/>
      <c r="BI27" s="95"/>
      <c r="BJ27" s="95"/>
      <c r="BK27" s="95"/>
      <c r="BL27" s="83"/>
      <c r="BM27" s="88"/>
      <c r="BN27" s="88"/>
      <c r="BO27" s="88"/>
      <c r="BP27" s="96"/>
      <c r="BQ27" s="96"/>
      <c r="BR27" s="96"/>
      <c r="BS27" s="96"/>
      <c r="BT27" s="96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ht="16.5" customHeight="1" x14ac:dyDescent="0.25">
      <c r="A28" s="204" t="s">
        <v>35</v>
      </c>
      <c r="B28" s="205">
        <v>892</v>
      </c>
      <c r="C28" s="194" t="s">
        <v>41</v>
      </c>
      <c r="D28" s="206">
        <v>41074</v>
      </c>
      <c r="E28" s="207">
        <v>0.39811238706662133</v>
      </c>
      <c r="F28" s="206">
        <v>16352.068186374405</v>
      </c>
      <c r="G28" s="208">
        <v>1.00998899720081</v>
      </c>
      <c r="H28" s="209">
        <v>41484.288071026072</v>
      </c>
      <c r="I28" s="209">
        <v>16515.408949715555</v>
      </c>
      <c r="J28" s="210">
        <v>211924087.23464397</v>
      </c>
      <c r="K28" s="210">
        <v>5598935</v>
      </c>
      <c r="L28" s="211">
        <v>36.04</v>
      </c>
      <c r="M28" s="210">
        <v>1480306.96</v>
      </c>
      <c r="N28" s="210">
        <v>7079241.96</v>
      </c>
      <c r="O28" s="211">
        <v>29.180927714879413</v>
      </c>
      <c r="P28" s="211">
        <v>12.754651481581213</v>
      </c>
      <c r="Q28" s="211">
        <v>34.258712462414529</v>
      </c>
      <c r="R28" s="207">
        <v>-4.9425292385834374E-2</v>
      </c>
      <c r="S28" s="207">
        <v>2.4425292385834373E-2</v>
      </c>
      <c r="T28" s="207">
        <v>0</v>
      </c>
      <c r="U28" s="211">
        <v>35.139000000000003</v>
      </c>
      <c r="V28" s="207">
        <v>-2.4999999999999911E-2</v>
      </c>
      <c r="W28" s="210">
        <v>1443299.2860000001</v>
      </c>
      <c r="X28" s="210">
        <v>1119787</v>
      </c>
      <c r="Y28" s="210">
        <v>1059620.4361732199</v>
      </c>
      <c r="Z28" s="210">
        <v>1059620.4361732199</v>
      </c>
      <c r="AA28" s="210">
        <v>4539314.5638267798</v>
      </c>
      <c r="AB28" s="212">
        <v>5982613.8498267801</v>
      </c>
      <c r="AC28" s="161"/>
      <c r="AE28" s="83"/>
      <c r="AF28" s="94"/>
      <c r="AG28" s="83"/>
      <c r="AH28" s="95"/>
      <c r="AI28" s="95"/>
      <c r="AJ28" s="95"/>
      <c r="AK28" s="83"/>
      <c r="AL28" s="83"/>
      <c r="AM28" s="83"/>
      <c r="AN28" s="83"/>
      <c r="AO28" s="94"/>
      <c r="AP28" s="83"/>
      <c r="AQ28" s="95"/>
      <c r="AR28" s="95"/>
      <c r="AS28" s="95"/>
      <c r="AT28" s="83"/>
      <c r="AU28" s="83"/>
      <c r="AV28" s="83"/>
      <c r="AW28" s="83"/>
      <c r="AX28" s="94"/>
      <c r="AY28" s="83"/>
      <c r="AZ28" s="95"/>
      <c r="BA28" s="95"/>
      <c r="BB28" s="95"/>
      <c r="BC28" s="83"/>
      <c r="BD28" s="83"/>
      <c r="BE28" s="83"/>
      <c r="BF28" s="83"/>
      <c r="BG28" s="94"/>
      <c r="BH28" s="83"/>
      <c r="BI28" s="95"/>
      <c r="BJ28" s="95"/>
      <c r="BK28" s="95"/>
      <c r="BL28" s="83"/>
      <c r="BM28" s="88"/>
      <c r="BN28" s="88"/>
      <c r="BO28" s="88"/>
      <c r="BP28" s="96"/>
      <c r="BQ28" s="96"/>
      <c r="BR28" s="96"/>
      <c r="BS28" s="96"/>
      <c r="BT28" s="96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ht="16.5" customHeight="1" x14ac:dyDescent="0.25">
      <c r="A29" s="204" t="s">
        <v>35</v>
      </c>
      <c r="B29" s="205">
        <v>925</v>
      </c>
      <c r="C29" s="194" t="s">
        <v>42</v>
      </c>
      <c r="D29" s="206">
        <v>95601.5</v>
      </c>
      <c r="E29" s="207">
        <v>0.23314482842617873</v>
      </c>
      <c r="F29" s="206">
        <v>22288.995314785327</v>
      </c>
      <c r="G29" s="208">
        <v>1</v>
      </c>
      <c r="H29" s="209">
        <v>95601.5</v>
      </c>
      <c r="I29" s="209">
        <v>22288.995314785327</v>
      </c>
      <c r="J29" s="210">
        <v>428021457.09300005</v>
      </c>
      <c r="K29" s="210">
        <v>2780000</v>
      </c>
      <c r="L29" s="211">
        <v>31.75</v>
      </c>
      <c r="M29" s="210">
        <v>3035347.625</v>
      </c>
      <c r="N29" s="210">
        <v>5815347.625</v>
      </c>
      <c r="O29" s="211">
        <v>28.892322387426507</v>
      </c>
      <c r="P29" s="211">
        <v>12.628505376722716</v>
      </c>
      <c r="Q29" s="211">
        <v>31.836593106761597</v>
      </c>
      <c r="R29" s="207">
        <v>2.7273419452471526E-3</v>
      </c>
      <c r="S29" s="207">
        <v>0</v>
      </c>
      <c r="T29" s="207">
        <v>0</v>
      </c>
      <c r="U29" s="211">
        <v>31.836593106761597</v>
      </c>
      <c r="V29" s="207">
        <v>2.7273419452471526E-3</v>
      </c>
      <c r="W29" s="210">
        <v>3043626.0558960689</v>
      </c>
      <c r="X29" s="210">
        <v>556000</v>
      </c>
      <c r="Y29" s="210">
        <v>2140107.2854650002</v>
      </c>
      <c r="Z29" s="210">
        <v>556000</v>
      </c>
      <c r="AA29" s="210">
        <v>2224000</v>
      </c>
      <c r="AB29" s="212">
        <v>5267626.0558960689</v>
      </c>
      <c r="AC29" s="161"/>
      <c r="AE29" s="83"/>
      <c r="AF29" s="94"/>
      <c r="AG29" s="83"/>
      <c r="AH29" s="95"/>
      <c r="AI29" s="95"/>
      <c r="AJ29" s="95"/>
      <c r="AK29" s="83"/>
      <c r="AL29" s="83"/>
      <c r="AM29" s="83"/>
      <c r="AN29" s="83"/>
      <c r="AO29" s="94"/>
      <c r="AP29" s="83"/>
      <c r="AQ29" s="95"/>
      <c r="AR29" s="95"/>
      <c r="AS29" s="95"/>
      <c r="AT29" s="83"/>
      <c r="AU29" s="83"/>
      <c r="AV29" s="83"/>
      <c r="AW29" s="83"/>
      <c r="AX29" s="94"/>
      <c r="AY29" s="83"/>
      <c r="AZ29" s="95"/>
      <c r="BA29" s="95"/>
      <c r="BB29" s="95"/>
      <c r="BC29" s="83"/>
      <c r="BD29" s="83"/>
      <c r="BE29" s="83"/>
      <c r="BF29" s="83"/>
      <c r="BG29" s="94"/>
      <c r="BH29" s="83"/>
      <c r="BI29" s="95"/>
      <c r="BJ29" s="95"/>
      <c r="BK29" s="95"/>
      <c r="BL29" s="83"/>
      <c r="BM29" s="88"/>
      <c r="BN29" s="88"/>
      <c r="BO29" s="88"/>
      <c r="BP29" s="96"/>
      <c r="BQ29" s="96"/>
      <c r="BR29" s="96"/>
      <c r="BS29" s="96"/>
      <c r="BT29" s="96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ht="16.5" customHeight="1" x14ac:dyDescent="0.25">
      <c r="A30" s="204" t="s">
        <v>35</v>
      </c>
      <c r="B30" s="205">
        <v>928</v>
      </c>
      <c r="C30" s="194" t="s">
        <v>43</v>
      </c>
      <c r="D30" s="206">
        <v>106156.666666</v>
      </c>
      <c r="E30" s="207">
        <v>0.19340899374814358</v>
      </c>
      <c r="F30" s="206">
        <v>20531.654079528158</v>
      </c>
      <c r="G30" s="208">
        <v>1.01186383367213</v>
      </c>
      <c r="H30" s="209">
        <v>107416.09170251316</v>
      </c>
      <c r="I30" s="209">
        <v>20775.238208541388</v>
      </c>
      <c r="J30" s="210">
        <v>468505599.00681657</v>
      </c>
      <c r="K30" s="210">
        <v>7777317</v>
      </c>
      <c r="L30" s="211">
        <v>31.26</v>
      </c>
      <c r="M30" s="210">
        <v>3318457.3999791602</v>
      </c>
      <c r="N30" s="210">
        <v>11095774.399979159</v>
      </c>
      <c r="O30" s="211">
        <v>29.235096094632492</v>
      </c>
      <c r="P30" s="211">
        <v>12.778327864039753</v>
      </c>
      <c r="Q30" s="211">
        <v>31.706539628600282</v>
      </c>
      <c r="R30" s="207">
        <v>1.428469701216506E-2</v>
      </c>
      <c r="S30" s="207">
        <v>0</v>
      </c>
      <c r="T30" s="207">
        <v>0</v>
      </c>
      <c r="U30" s="211">
        <v>31.706539628600282</v>
      </c>
      <c r="V30" s="207">
        <v>1.428469701216506E-2</v>
      </c>
      <c r="W30" s="210">
        <v>3365860.5584856397</v>
      </c>
      <c r="X30" s="210">
        <v>1555463.4000000001</v>
      </c>
      <c r="Y30" s="210">
        <v>2342527.9950340828</v>
      </c>
      <c r="Z30" s="210">
        <v>1555463.4000000001</v>
      </c>
      <c r="AA30" s="210">
        <v>6221853.5999999996</v>
      </c>
      <c r="AB30" s="212">
        <v>9587714.1584856398</v>
      </c>
      <c r="AC30" s="161"/>
      <c r="AE30" s="83"/>
      <c r="AF30" s="94"/>
      <c r="AG30" s="83"/>
      <c r="AH30" s="95"/>
      <c r="AI30" s="95"/>
      <c r="AJ30" s="95"/>
      <c r="AK30" s="83"/>
      <c r="AL30" s="83"/>
      <c r="AM30" s="83"/>
      <c r="AN30" s="83"/>
      <c r="AO30" s="94"/>
      <c r="AP30" s="83"/>
      <c r="AQ30" s="95"/>
      <c r="AR30" s="95"/>
      <c r="AS30" s="95"/>
      <c r="AT30" s="83"/>
      <c r="AU30" s="83"/>
      <c r="AV30" s="83"/>
      <c r="AW30" s="83"/>
      <c r="AX30" s="94"/>
      <c r="AY30" s="83"/>
      <c r="AZ30" s="95"/>
      <c r="BA30" s="95"/>
      <c r="BB30" s="95"/>
      <c r="BC30" s="83"/>
      <c r="BD30" s="83"/>
      <c r="BE30" s="83"/>
      <c r="BF30" s="83"/>
      <c r="BG30" s="94"/>
      <c r="BH30" s="83"/>
      <c r="BI30" s="95"/>
      <c r="BJ30" s="95"/>
      <c r="BK30" s="95"/>
      <c r="BL30" s="83"/>
      <c r="BM30" s="88"/>
      <c r="BN30" s="88"/>
      <c r="BO30" s="88"/>
      <c r="BP30" s="96"/>
      <c r="BQ30" s="96"/>
      <c r="BR30" s="96"/>
      <c r="BS30" s="96"/>
      <c r="BT30" s="96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ht="16.5" customHeight="1" x14ac:dyDescent="0.25">
      <c r="A31" s="204" t="s">
        <v>44</v>
      </c>
      <c r="B31" s="205">
        <v>821</v>
      </c>
      <c r="C31" s="194" t="s">
        <v>45</v>
      </c>
      <c r="D31" s="206">
        <v>36557</v>
      </c>
      <c r="E31" s="207">
        <v>0.2937554003712266</v>
      </c>
      <c r="F31" s="206">
        <v>10738.816171370931</v>
      </c>
      <c r="G31" s="208">
        <v>1.0566201292045101</v>
      </c>
      <c r="H31" s="209">
        <v>38626.862063329274</v>
      </c>
      <c r="I31" s="209">
        <v>11346.849330497434</v>
      </c>
      <c r="J31" s="210">
        <v>175930740.24739173</v>
      </c>
      <c r="K31" s="210">
        <v>196467</v>
      </c>
      <c r="L31" s="211">
        <v>34.46</v>
      </c>
      <c r="M31" s="210">
        <v>1259754.22</v>
      </c>
      <c r="N31" s="210">
        <v>1456221.22</v>
      </c>
      <c r="O31" s="211">
        <v>30.528209414020957</v>
      </c>
      <c r="P31" s="211">
        <v>13.343532982812606</v>
      </c>
      <c r="Q31" s="211">
        <v>34.447944287753742</v>
      </c>
      <c r="R31" s="207">
        <v>-3.4984655386705032E-4</v>
      </c>
      <c r="S31" s="207">
        <v>0</v>
      </c>
      <c r="T31" s="207">
        <v>0</v>
      </c>
      <c r="U31" s="211">
        <v>34.447944287753742</v>
      </c>
      <c r="V31" s="207">
        <v>-3.4984655386705032E-4</v>
      </c>
      <c r="W31" s="210">
        <v>1259313.4993274135</v>
      </c>
      <c r="X31" s="210">
        <v>39293.4</v>
      </c>
      <c r="Y31" s="210">
        <v>879653.70123695862</v>
      </c>
      <c r="Z31" s="210">
        <v>39293.4</v>
      </c>
      <c r="AA31" s="210">
        <v>157173.6</v>
      </c>
      <c r="AB31" s="212">
        <v>1416487.0993274136</v>
      </c>
      <c r="AC31" s="161"/>
      <c r="AE31" s="83"/>
      <c r="AF31" s="94"/>
      <c r="AG31" s="83"/>
      <c r="AH31" s="95"/>
      <c r="AI31" s="95"/>
      <c r="AJ31" s="95"/>
      <c r="AK31" s="83"/>
      <c r="AL31" s="83"/>
      <c r="AM31" s="83"/>
      <c r="AN31" s="83"/>
      <c r="AO31" s="94"/>
      <c r="AP31" s="83"/>
      <c r="AQ31" s="95"/>
      <c r="AR31" s="95"/>
      <c r="AS31" s="95"/>
      <c r="AT31" s="83"/>
      <c r="AU31" s="83"/>
      <c r="AV31" s="83"/>
      <c r="AW31" s="83"/>
      <c r="AX31" s="94"/>
      <c r="AY31" s="83"/>
      <c r="AZ31" s="95"/>
      <c r="BA31" s="95"/>
      <c r="BB31" s="95"/>
      <c r="BC31" s="83"/>
      <c r="BD31" s="83"/>
      <c r="BE31" s="83"/>
      <c r="BF31" s="83"/>
      <c r="BG31" s="94"/>
      <c r="BH31" s="83"/>
      <c r="BI31" s="95"/>
      <c r="BJ31" s="95"/>
      <c r="BK31" s="95"/>
      <c r="BL31" s="83"/>
      <c r="BM31" s="88"/>
      <c r="BN31" s="88"/>
      <c r="BO31" s="88"/>
      <c r="BP31" s="96"/>
      <c r="BQ31" s="96"/>
      <c r="BR31" s="96"/>
      <c r="BS31" s="96"/>
      <c r="BT31" s="96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ht="16.5" customHeight="1" x14ac:dyDescent="0.25">
      <c r="A32" s="204" t="s">
        <v>44</v>
      </c>
      <c r="B32" s="205">
        <v>822</v>
      </c>
      <c r="C32" s="194" t="s">
        <v>46</v>
      </c>
      <c r="D32" s="206">
        <v>25446</v>
      </c>
      <c r="E32" s="207">
        <v>0.21800809823562953</v>
      </c>
      <c r="F32" s="206">
        <v>5547.434067703829</v>
      </c>
      <c r="G32" s="208">
        <v>1.0566201292045101</v>
      </c>
      <c r="H32" s="209">
        <v>26886.755807737965</v>
      </c>
      <c r="I32" s="209">
        <v>5861.5305013707211</v>
      </c>
      <c r="J32" s="210">
        <v>115664518.66885588</v>
      </c>
      <c r="K32" s="210">
        <v>2416500</v>
      </c>
      <c r="L32" s="211">
        <v>39.58</v>
      </c>
      <c r="M32" s="210">
        <v>1007152.6799999999</v>
      </c>
      <c r="N32" s="210">
        <v>3423652.6799999997</v>
      </c>
      <c r="O32" s="211">
        <v>30.528209414020957</v>
      </c>
      <c r="P32" s="211">
        <v>13.343532982812606</v>
      </c>
      <c r="Q32" s="211">
        <v>33.437207663348332</v>
      </c>
      <c r="R32" s="207">
        <v>-0.1551994021387485</v>
      </c>
      <c r="S32" s="207">
        <v>0.1301994021387485</v>
      </c>
      <c r="T32" s="207">
        <v>0</v>
      </c>
      <c r="U32" s="211">
        <v>38.590499999999999</v>
      </c>
      <c r="V32" s="207">
        <v>-2.5000000000000022E-2</v>
      </c>
      <c r="W32" s="210">
        <v>981973.86300000001</v>
      </c>
      <c r="X32" s="210">
        <v>483300</v>
      </c>
      <c r="Y32" s="210">
        <v>578322.59334427945</v>
      </c>
      <c r="Z32" s="210">
        <v>483300</v>
      </c>
      <c r="AA32" s="210">
        <v>1933200</v>
      </c>
      <c r="AB32" s="212">
        <v>2915173.8629999999</v>
      </c>
      <c r="AC32" s="161"/>
      <c r="AE32" s="83"/>
      <c r="AF32" s="94"/>
      <c r="AG32" s="83"/>
      <c r="AH32" s="95"/>
      <c r="AI32" s="95"/>
      <c r="AJ32" s="95"/>
      <c r="AK32" s="83"/>
      <c r="AL32" s="83"/>
      <c r="AM32" s="83"/>
      <c r="AN32" s="83"/>
      <c r="AO32" s="94"/>
      <c r="AP32" s="83"/>
      <c r="AQ32" s="95"/>
      <c r="AR32" s="95"/>
      <c r="AS32" s="95"/>
      <c r="AT32" s="83"/>
      <c r="AU32" s="83"/>
      <c r="AV32" s="83"/>
      <c r="AW32" s="83"/>
      <c r="AX32" s="94"/>
      <c r="AY32" s="83"/>
      <c r="AZ32" s="95"/>
      <c r="BA32" s="95"/>
      <c r="BB32" s="95"/>
      <c r="BC32" s="83"/>
      <c r="BD32" s="83"/>
      <c r="BE32" s="83"/>
      <c r="BF32" s="83"/>
      <c r="BG32" s="94"/>
      <c r="BH32" s="83"/>
      <c r="BI32" s="95"/>
      <c r="BJ32" s="95"/>
      <c r="BK32" s="95"/>
      <c r="BL32" s="83"/>
      <c r="BM32" s="88"/>
      <c r="BN32" s="88"/>
      <c r="BO32" s="88"/>
      <c r="BP32" s="96"/>
      <c r="BQ32" s="96"/>
      <c r="BR32" s="96"/>
      <c r="BS32" s="96"/>
      <c r="BT32" s="96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1:94" ht="16.5" customHeight="1" x14ac:dyDescent="0.25">
      <c r="A33" s="204" t="s">
        <v>44</v>
      </c>
      <c r="B33" s="205">
        <v>823</v>
      </c>
      <c r="C33" s="194" t="s">
        <v>47</v>
      </c>
      <c r="D33" s="206">
        <v>39093.5</v>
      </c>
      <c r="E33" s="207">
        <v>0.15174780421520212</v>
      </c>
      <c r="F33" s="206">
        <v>5932.3527840870038</v>
      </c>
      <c r="G33" s="208">
        <v>1.0566201292045101</v>
      </c>
      <c r="H33" s="209">
        <v>41306.979021056519</v>
      </c>
      <c r="I33" s="209">
        <v>6268.2433652087448</v>
      </c>
      <c r="J33" s="210">
        <v>172437382.96727121</v>
      </c>
      <c r="K33" s="210">
        <v>0</v>
      </c>
      <c r="L33" s="211">
        <v>32.590000000000003</v>
      </c>
      <c r="M33" s="210">
        <v>1274057.165</v>
      </c>
      <c r="N33" s="210">
        <v>1274057.165</v>
      </c>
      <c r="O33" s="211">
        <v>30.528209414020957</v>
      </c>
      <c r="P33" s="211">
        <v>13.343532982812606</v>
      </c>
      <c r="Q33" s="211">
        <v>32.553061244635899</v>
      </c>
      <c r="R33" s="207">
        <v>-1.1334383358116984E-3</v>
      </c>
      <c r="S33" s="207">
        <v>0</v>
      </c>
      <c r="T33" s="207">
        <v>0</v>
      </c>
      <c r="U33" s="211">
        <v>32.553061244635899</v>
      </c>
      <c r="V33" s="207">
        <v>-1.1334383358116984E-3</v>
      </c>
      <c r="W33" s="210">
        <v>1272613.0997671734</v>
      </c>
      <c r="X33" s="210">
        <v>0</v>
      </c>
      <c r="Y33" s="210">
        <v>862186.91483635607</v>
      </c>
      <c r="Z33" s="210">
        <v>0</v>
      </c>
      <c r="AA33" s="210">
        <v>0</v>
      </c>
      <c r="AB33" s="212">
        <v>1272613.0997671734</v>
      </c>
      <c r="AC33" s="161"/>
      <c r="AE33" s="83"/>
      <c r="AF33" s="94"/>
      <c r="AG33" s="83"/>
      <c r="AH33" s="95"/>
      <c r="AI33" s="95"/>
      <c r="AJ33" s="95"/>
      <c r="AK33" s="83"/>
      <c r="AL33" s="83"/>
      <c r="AM33" s="83"/>
      <c r="AN33" s="83"/>
      <c r="AO33" s="94"/>
      <c r="AP33" s="83"/>
      <c r="AQ33" s="95"/>
      <c r="AR33" s="95"/>
      <c r="AS33" s="95"/>
      <c r="AT33" s="83"/>
      <c r="AU33" s="83"/>
      <c r="AV33" s="83"/>
      <c r="AW33" s="83"/>
      <c r="AX33" s="94"/>
      <c r="AY33" s="83"/>
      <c r="AZ33" s="95"/>
      <c r="BA33" s="95"/>
      <c r="BB33" s="95"/>
      <c r="BC33" s="83"/>
      <c r="BD33" s="83"/>
      <c r="BE33" s="83"/>
      <c r="BF33" s="83"/>
      <c r="BG33" s="94"/>
      <c r="BH33" s="83"/>
      <c r="BI33" s="95"/>
      <c r="BJ33" s="95"/>
      <c r="BK33" s="95"/>
      <c r="BL33" s="83"/>
      <c r="BM33" s="88"/>
      <c r="BN33" s="88"/>
      <c r="BO33" s="88"/>
      <c r="BP33" s="96"/>
      <c r="BQ33" s="96"/>
      <c r="BR33" s="96"/>
      <c r="BS33" s="96"/>
      <c r="BT33" s="96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ht="16.5" customHeight="1" x14ac:dyDescent="0.25">
      <c r="A34" s="204" t="s">
        <v>44</v>
      </c>
      <c r="B34" s="205">
        <v>873</v>
      </c>
      <c r="C34" s="194" t="s">
        <v>48</v>
      </c>
      <c r="D34" s="206">
        <v>80315</v>
      </c>
      <c r="E34" s="207">
        <v>0.17751779793026157</v>
      </c>
      <c r="F34" s="206">
        <v>14257.341940768958</v>
      </c>
      <c r="G34" s="208">
        <v>1.04636768572356</v>
      </c>
      <c r="H34" s="209">
        <v>84039.020678887726</v>
      </c>
      <c r="I34" s="209">
        <v>14918.421891131864</v>
      </c>
      <c r="J34" s="210">
        <v>349296296.90476519</v>
      </c>
      <c r="K34" s="210">
        <v>5770000</v>
      </c>
      <c r="L34" s="211">
        <v>29.14</v>
      </c>
      <c r="M34" s="210">
        <v>2340379.1</v>
      </c>
      <c r="N34" s="210">
        <v>8110379.0999999996</v>
      </c>
      <c r="O34" s="211">
        <v>30.231992511710477</v>
      </c>
      <c r="P34" s="211">
        <v>13.214059945188882</v>
      </c>
      <c r="Q34" s="211">
        <v>32.577723334898877</v>
      </c>
      <c r="R34" s="207">
        <v>0.11797266077209589</v>
      </c>
      <c r="S34" s="207">
        <v>0</v>
      </c>
      <c r="T34" s="207">
        <v>-9.8607980813421869E-2</v>
      </c>
      <c r="U34" s="211">
        <v>29.704286773995765</v>
      </c>
      <c r="V34" s="207">
        <v>1.9364679958674191E-2</v>
      </c>
      <c r="W34" s="210">
        <v>2385699.79225347</v>
      </c>
      <c r="X34" s="210">
        <v>1154000</v>
      </c>
      <c r="Y34" s="210">
        <v>1746481.484523826</v>
      </c>
      <c r="Z34" s="210">
        <v>1154000</v>
      </c>
      <c r="AA34" s="210">
        <v>4616000</v>
      </c>
      <c r="AB34" s="212">
        <v>7001699.79225347</v>
      </c>
      <c r="AC34" s="161"/>
      <c r="AE34" s="83"/>
      <c r="AF34" s="94"/>
      <c r="AG34" s="83"/>
      <c r="AH34" s="95"/>
      <c r="AI34" s="95"/>
      <c r="AJ34" s="95"/>
      <c r="AK34" s="83"/>
      <c r="AL34" s="83"/>
      <c r="AM34" s="83"/>
      <c r="AN34" s="83"/>
      <c r="AO34" s="94"/>
      <c r="AP34" s="83"/>
      <c r="AQ34" s="95"/>
      <c r="AR34" s="95"/>
      <c r="AS34" s="95"/>
      <c r="AT34" s="83"/>
      <c r="AU34" s="83"/>
      <c r="AV34" s="83"/>
      <c r="AW34" s="83"/>
      <c r="AX34" s="94"/>
      <c r="AY34" s="83"/>
      <c r="AZ34" s="95"/>
      <c r="BA34" s="95"/>
      <c r="BB34" s="95"/>
      <c r="BC34" s="83"/>
      <c r="BD34" s="83"/>
      <c r="BE34" s="83"/>
      <c r="BF34" s="83"/>
      <c r="BG34" s="94"/>
      <c r="BH34" s="83"/>
      <c r="BI34" s="95"/>
      <c r="BJ34" s="95"/>
      <c r="BK34" s="95"/>
      <c r="BL34" s="83"/>
      <c r="BM34" s="88"/>
      <c r="BN34" s="88"/>
      <c r="BO34" s="88"/>
      <c r="BP34" s="96"/>
      <c r="BQ34" s="96"/>
      <c r="BR34" s="96"/>
      <c r="BS34" s="96"/>
      <c r="BT34" s="96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ht="16.5" customHeight="1" x14ac:dyDescent="0.25">
      <c r="A35" s="204" t="s">
        <v>44</v>
      </c>
      <c r="B35" s="205">
        <v>874</v>
      </c>
      <c r="C35" s="194" t="s">
        <v>49</v>
      </c>
      <c r="D35" s="206">
        <v>34381.5</v>
      </c>
      <c r="E35" s="207">
        <v>0.27948624885591905</v>
      </c>
      <c r="F35" s="206">
        <v>9609.1564650397813</v>
      </c>
      <c r="G35" s="208">
        <v>1.04636768572356</v>
      </c>
      <c r="H35" s="209">
        <v>35975.690586704579</v>
      </c>
      <c r="I35" s="209">
        <v>10054.71081207926</v>
      </c>
      <c r="J35" s="210">
        <v>161309109.25238746</v>
      </c>
      <c r="K35" s="210">
        <v>321493.76000000001</v>
      </c>
      <c r="L35" s="211">
        <v>33.950000000000003</v>
      </c>
      <c r="M35" s="210">
        <v>1167251.925</v>
      </c>
      <c r="N35" s="210">
        <v>1488745.6850000001</v>
      </c>
      <c r="O35" s="211">
        <v>30.231992511710477</v>
      </c>
      <c r="P35" s="211">
        <v>13.214059945188882</v>
      </c>
      <c r="Q35" s="211">
        <v>33.925140557948566</v>
      </c>
      <c r="R35" s="207">
        <v>-7.3223687927648218E-4</v>
      </c>
      <c r="S35" s="207">
        <v>0</v>
      </c>
      <c r="T35" s="207">
        <v>0</v>
      </c>
      <c r="U35" s="211">
        <v>33.925140557948566</v>
      </c>
      <c r="V35" s="207">
        <v>-7.3223687927648218E-4</v>
      </c>
      <c r="W35" s="210">
        <v>1166397.2200931087</v>
      </c>
      <c r="X35" s="210">
        <v>64298.752000000008</v>
      </c>
      <c r="Y35" s="210">
        <v>806545.54626193736</v>
      </c>
      <c r="Z35" s="210">
        <v>64298.752000000008</v>
      </c>
      <c r="AA35" s="210">
        <v>257195.008</v>
      </c>
      <c r="AB35" s="212">
        <v>1423592.2280931086</v>
      </c>
      <c r="AC35" s="161"/>
      <c r="AE35" s="83"/>
      <c r="AF35" s="94"/>
      <c r="AG35" s="83"/>
      <c r="AH35" s="95"/>
      <c r="AI35" s="95"/>
      <c r="AJ35" s="95"/>
      <c r="AK35" s="83"/>
      <c r="AL35" s="83"/>
      <c r="AM35" s="83"/>
      <c r="AN35" s="83"/>
      <c r="AO35" s="94"/>
      <c r="AP35" s="83"/>
      <c r="AQ35" s="95"/>
      <c r="AR35" s="95"/>
      <c r="AS35" s="95"/>
      <c r="AT35" s="83"/>
      <c r="AU35" s="83"/>
      <c r="AV35" s="83"/>
      <c r="AW35" s="83"/>
      <c r="AX35" s="94"/>
      <c r="AY35" s="83"/>
      <c r="AZ35" s="95"/>
      <c r="BA35" s="95"/>
      <c r="BB35" s="95"/>
      <c r="BC35" s="83"/>
      <c r="BD35" s="83"/>
      <c r="BE35" s="83"/>
      <c r="BF35" s="83"/>
      <c r="BG35" s="94"/>
      <c r="BH35" s="83"/>
      <c r="BI35" s="95"/>
      <c r="BJ35" s="95"/>
      <c r="BK35" s="95"/>
      <c r="BL35" s="83"/>
      <c r="BM35" s="88"/>
      <c r="BN35" s="88"/>
      <c r="BO35" s="88"/>
      <c r="BP35" s="96"/>
      <c r="BQ35" s="96"/>
      <c r="BR35" s="96"/>
      <c r="BS35" s="96"/>
      <c r="BT35" s="96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 ht="16.5" customHeight="1" x14ac:dyDescent="0.25">
      <c r="A36" s="204" t="s">
        <v>44</v>
      </c>
      <c r="B36" s="205">
        <v>881</v>
      </c>
      <c r="C36" s="194" t="s">
        <v>50</v>
      </c>
      <c r="D36" s="206">
        <v>193647</v>
      </c>
      <c r="E36" s="207">
        <v>0.20650244450404528</v>
      </c>
      <c r="F36" s="206">
        <v>39988.578870874859</v>
      </c>
      <c r="G36" s="208">
        <v>1.0351674449585804</v>
      </c>
      <c r="H36" s="209">
        <v>200457.07021389421</v>
      </c>
      <c r="I36" s="209">
        <v>41394.875017288199</v>
      </c>
      <c r="J36" s="210">
        <v>855789725.99474895</v>
      </c>
      <c r="K36" s="210">
        <v>5005000</v>
      </c>
      <c r="L36" s="211">
        <v>37.1</v>
      </c>
      <c r="M36" s="210">
        <v>7184303.7000000002</v>
      </c>
      <c r="N36" s="210">
        <v>12189303.699999999</v>
      </c>
      <c r="O36" s="211">
        <v>29.90839154471189</v>
      </c>
      <c r="P36" s="211">
        <v>13.072617644467748</v>
      </c>
      <c r="Q36" s="211">
        <v>32.607919044361196</v>
      </c>
      <c r="R36" s="207">
        <v>-0.12108034920859312</v>
      </c>
      <c r="S36" s="207">
        <v>9.6080349208593124E-2</v>
      </c>
      <c r="T36" s="207">
        <v>0</v>
      </c>
      <c r="U36" s="211">
        <v>36.172499999999999</v>
      </c>
      <c r="V36" s="207">
        <v>-2.5000000000000022E-2</v>
      </c>
      <c r="W36" s="210">
        <v>7004696.1074999999</v>
      </c>
      <c r="X36" s="210">
        <v>1001000</v>
      </c>
      <c r="Y36" s="210">
        <v>4278948.629973745</v>
      </c>
      <c r="Z36" s="210">
        <v>1001000</v>
      </c>
      <c r="AA36" s="210">
        <v>4004000</v>
      </c>
      <c r="AB36" s="212">
        <v>11008696.1075</v>
      </c>
      <c r="AC36" s="161"/>
      <c r="AE36" s="83"/>
      <c r="AF36" s="94"/>
      <c r="AG36" s="83"/>
      <c r="AH36" s="95"/>
      <c r="AI36" s="95"/>
      <c r="AJ36" s="95"/>
      <c r="AK36" s="83"/>
      <c r="AL36" s="83"/>
      <c r="AM36" s="83"/>
      <c r="AN36" s="83"/>
      <c r="AO36" s="94"/>
      <c r="AP36" s="83"/>
      <c r="AQ36" s="95"/>
      <c r="AR36" s="95"/>
      <c r="AS36" s="95"/>
      <c r="AT36" s="83"/>
      <c r="AU36" s="83"/>
      <c r="AV36" s="83"/>
      <c r="AW36" s="83"/>
      <c r="AX36" s="94"/>
      <c r="AY36" s="83"/>
      <c r="AZ36" s="95"/>
      <c r="BA36" s="95"/>
      <c r="BB36" s="95"/>
      <c r="BC36" s="83"/>
      <c r="BD36" s="83"/>
      <c r="BE36" s="83"/>
      <c r="BF36" s="83"/>
      <c r="BG36" s="94"/>
      <c r="BH36" s="83"/>
      <c r="BI36" s="95"/>
      <c r="BJ36" s="95"/>
      <c r="BK36" s="95"/>
      <c r="BL36" s="83"/>
      <c r="BM36" s="88"/>
      <c r="BN36" s="88"/>
      <c r="BO36" s="88"/>
      <c r="BP36" s="96"/>
      <c r="BQ36" s="96"/>
      <c r="BR36" s="96"/>
      <c r="BS36" s="96"/>
      <c r="BT36" s="96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6.5" customHeight="1" x14ac:dyDescent="0.25">
      <c r="A37" s="204" t="s">
        <v>44</v>
      </c>
      <c r="B37" s="205">
        <v>882</v>
      </c>
      <c r="C37" s="194" t="s">
        <v>51</v>
      </c>
      <c r="D37" s="206">
        <v>25973.5</v>
      </c>
      <c r="E37" s="207">
        <v>0.24458050028353895</v>
      </c>
      <c r="F37" s="206">
        <v>6352.6116241144991</v>
      </c>
      <c r="G37" s="208">
        <v>1.0127887413944601</v>
      </c>
      <c r="H37" s="209">
        <v>26305.668374609009</v>
      </c>
      <c r="I37" s="209">
        <v>6433.8535313547409</v>
      </c>
      <c r="J37" s="210">
        <v>119089567.4177582</v>
      </c>
      <c r="K37" s="210">
        <v>904887.99999999988</v>
      </c>
      <c r="L37" s="211">
        <v>32.450000000000003</v>
      </c>
      <c r="M37" s="210">
        <v>842840.07500000007</v>
      </c>
      <c r="N37" s="210">
        <v>1747728.075</v>
      </c>
      <c r="O37" s="211">
        <v>29.261818826724674</v>
      </c>
      <c r="P37" s="211">
        <v>12.790008066184171</v>
      </c>
      <c r="Q37" s="211">
        <v>32.390005398182502</v>
      </c>
      <c r="R37" s="207">
        <v>-1.8488321053158341E-3</v>
      </c>
      <c r="S37" s="207">
        <v>0</v>
      </c>
      <c r="T37" s="207">
        <v>0</v>
      </c>
      <c r="U37" s="211">
        <v>32.390005398182502</v>
      </c>
      <c r="V37" s="207">
        <v>-1.8488321053158341E-3</v>
      </c>
      <c r="W37" s="210">
        <v>841281.80520969327</v>
      </c>
      <c r="X37" s="210">
        <v>180977.59999999998</v>
      </c>
      <c r="Y37" s="210">
        <v>595447.83708879096</v>
      </c>
      <c r="Z37" s="210">
        <v>180977.59999999998</v>
      </c>
      <c r="AA37" s="210">
        <v>723910.39999999991</v>
      </c>
      <c r="AB37" s="212">
        <v>1565192.2052096932</v>
      </c>
      <c r="AC37" s="161"/>
      <c r="AE37" s="83"/>
      <c r="AF37" s="94"/>
      <c r="AG37" s="83"/>
      <c r="AH37" s="95"/>
      <c r="AI37" s="95"/>
      <c r="AJ37" s="95"/>
      <c r="AK37" s="83"/>
      <c r="AL37" s="83"/>
      <c r="AM37" s="83"/>
      <c r="AN37" s="83"/>
      <c r="AO37" s="94"/>
      <c r="AP37" s="83"/>
      <c r="AQ37" s="95"/>
      <c r="AR37" s="95"/>
      <c r="AS37" s="95"/>
      <c r="AT37" s="83"/>
      <c r="AU37" s="83"/>
      <c r="AV37" s="83"/>
      <c r="AW37" s="83"/>
      <c r="AX37" s="94"/>
      <c r="AY37" s="83"/>
      <c r="AZ37" s="95"/>
      <c r="BA37" s="95"/>
      <c r="BB37" s="95"/>
      <c r="BC37" s="83"/>
      <c r="BD37" s="83"/>
      <c r="BE37" s="83"/>
      <c r="BF37" s="83"/>
      <c r="BG37" s="94"/>
      <c r="BH37" s="83"/>
      <c r="BI37" s="95"/>
      <c r="BJ37" s="95"/>
      <c r="BK37" s="95"/>
      <c r="BL37" s="83"/>
      <c r="BM37" s="88"/>
      <c r="BN37" s="88"/>
      <c r="BO37" s="88"/>
      <c r="BP37" s="96"/>
      <c r="BQ37" s="96"/>
      <c r="BR37" s="96"/>
      <c r="BS37" s="96"/>
      <c r="BT37" s="96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1:94" ht="16.5" customHeight="1" x14ac:dyDescent="0.25">
      <c r="A38" s="204" t="s">
        <v>44</v>
      </c>
      <c r="B38" s="205">
        <v>883</v>
      </c>
      <c r="C38" s="194" t="s">
        <v>52</v>
      </c>
      <c r="D38" s="206">
        <v>26782.5</v>
      </c>
      <c r="E38" s="207">
        <v>0.24555662874112788</v>
      </c>
      <c r="F38" s="206">
        <v>6576.620409259257</v>
      </c>
      <c r="G38" s="208">
        <v>1.07831576426233</v>
      </c>
      <c r="H38" s="209">
        <v>28879.991956355854</v>
      </c>
      <c r="I38" s="209">
        <v>7091.6734628736331</v>
      </c>
      <c r="J38" s="210">
        <v>119434300.60544467</v>
      </c>
      <c r="K38" s="210">
        <v>1278000</v>
      </c>
      <c r="L38" s="211">
        <v>29.68</v>
      </c>
      <c r="M38" s="210">
        <v>794904.6</v>
      </c>
      <c r="N38" s="210">
        <v>2072904.6</v>
      </c>
      <c r="O38" s="211">
        <v>31.155046696511441</v>
      </c>
      <c r="P38" s="211">
        <v>13.617516426791699</v>
      </c>
      <c r="Q38" s="211">
        <v>34.498918122101337</v>
      </c>
      <c r="R38" s="207">
        <v>0.16236247042120411</v>
      </c>
      <c r="S38" s="207">
        <v>0</v>
      </c>
      <c r="T38" s="207">
        <v>-0.14299779046253008</v>
      </c>
      <c r="U38" s="211">
        <v>30.254743701173446</v>
      </c>
      <c r="V38" s="207">
        <v>1.9364679958673969E-2</v>
      </c>
      <c r="W38" s="210">
        <v>810297.67317667778</v>
      </c>
      <c r="X38" s="210">
        <v>255600</v>
      </c>
      <c r="Y38" s="210">
        <v>597171.5030272234</v>
      </c>
      <c r="Z38" s="210">
        <v>255600</v>
      </c>
      <c r="AA38" s="210">
        <v>1022400</v>
      </c>
      <c r="AB38" s="212">
        <v>1832697.6731766779</v>
      </c>
      <c r="AC38" s="161"/>
      <c r="AE38" s="83"/>
      <c r="AF38" s="94"/>
      <c r="AG38" s="83"/>
      <c r="AH38" s="95"/>
      <c r="AI38" s="95"/>
      <c r="AJ38" s="95"/>
      <c r="AK38" s="83"/>
      <c r="AL38" s="83"/>
      <c r="AM38" s="83"/>
      <c r="AN38" s="83"/>
      <c r="AO38" s="94"/>
      <c r="AP38" s="83"/>
      <c r="AQ38" s="95"/>
      <c r="AR38" s="95"/>
      <c r="AS38" s="95"/>
      <c r="AT38" s="83"/>
      <c r="AU38" s="83"/>
      <c r="AV38" s="83"/>
      <c r="AW38" s="83"/>
      <c r="AX38" s="94"/>
      <c r="AY38" s="83"/>
      <c r="AZ38" s="95"/>
      <c r="BA38" s="95"/>
      <c r="BB38" s="95"/>
      <c r="BC38" s="83"/>
      <c r="BD38" s="83"/>
      <c r="BE38" s="83"/>
      <c r="BF38" s="83"/>
      <c r="BG38" s="94"/>
      <c r="BH38" s="83"/>
      <c r="BI38" s="95"/>
      <c r="BJ38" s="95"/>
      <c r="BK38" s="95"/>
      <c r="BL38" s="83"/>
      <c r="BM38" s="88"/>
      <c r="BN38" s="88"/>
      <c r="BO38" s="88"/>
      <c r="BP38" s="96"/>
      <c r="BQ38" s="96"/>
      <c r="BR38" s="96"/>
      <c r="BS38" s="96"/>
      <c r="BT38" s="96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1:94" ht="16.5" customHeight="1" x14ac:dyDescent="0.25">
      <c r="A39" s="204" t="s">
        <v>44</v>
      </c>
      <c r="B39" s="205">
        <v>919</v>
      </c>
      <c r="C39" s="194" t="s">
        <v>53</v>
      </c>
      <c r="D39" s="206">
        <v>167708.5</v>
      </c>
      <c r="E39" s="207">
        <v>0.16631763330952606</v>
      </c>
      <c r="F39" s="206">
        <v>27892.880805890651</v>
      </c>
      <c r="G39" s="208">
        <v>1.1014425541949049</v>
      </c>
      <c r="H39" s="209">
        <v>184721.27860019621</v>
      </c>
      <c r="I39" s="209">
        <v>30722.405878694237</v>
      </c>
      <c r="J39" s="210">
        <v>752710671.48302877</v>
      </c>
      <c r="K39" s="210">
        <v>0</v>
      </c>
      <c r="L39" s="211">
        <v>34.15</v>
      </c>
      <c r="M39" s="210">
        <v>5727245.2749999994</v>
      </c>
      <c r="N39" s="210">
        <v>5727245.2749999994</v>
      </c>
      <c r="O39" s="211">
        <v>31.823233367029683</v>
      </c>
      <c r="P39" s="211">
        <v>13.909573217801558</v>
      </c>
      <c r="Q39" s="211">
        <v>34.136640664960005</v>
      </c>
      <c r="R39" s="207">
        <v>-3.9119575519741545E-4</v>
      </c>
      <c r="S39" s="207">
        <v>0</v>
      </c>
      <c r="T39" s="207">
        <v>0</v>
      </c>
      <c r="U39" s="211">
        <v>34.136640664960005</v>
      </c>
      <c r="V39" s="207">
        <v>-3.9119575519741545E-4</v>
      </c>
      <c r="W39" s="210">
        <v>5725004.8009594446</v>
      </c>
      <c r="X39" s="210">
        <v>0</v>
      </c>
      <c r="Y39" s="210">
        <v>3763553.3574151439</v>
      </c>
      <c r="Z39" s="210">
        <v>0</v>
      </c>
      <c r="AA39" s="210">
        <v>0</v>
      </c>
      <c r="AB39" s="212">
        <v>5725004.8009594446</v>
      </c>
      <c r="AC39" s="161"/>
      <c r="AE39" s="83"/>
      <c r="AF39" s="94"/>
      <c r="AG39" s="83"/>
      <c r="AH39" s="95"/>
      <c r="AI39" s="95"/>
      <c r="AJ39" s="95"/>
      <c r="AK39" s="83"/>
      <c r="AL39" s="83"/>
      <c r="AM39" s="83"/>
      <c r="AN39" s="83"/>
      <c r="AO39" s="94"/>
      <c r="AP39" s="83"/>
      <c r="AQ39" s="95"/>
      <c r="AR39" s="95"/>
      <c r="AS39" s="95"/>
      <c r="AT39" s="83"/>
      <c r="AU39" s="83"/>
      <c r="AV39" s="83"/>
      <c r="AW39" s="83"/>
      <c r="AX39" s="94"/>
      <c r="AY39" s="83"/>
      <c r="AZ39" s="95"/>
      <c r="BA39" s="95"/>
      <c r="BB39" s="95"/>
      <c r="BC39" s="83"/>
      <c r="BD39" s="83"/>
      <c r="BE39" s="83"/>
      <c r="BF39" s="83"/>
      <c r="BG39" s="94"/>
      <c r="BH39" s="83"/>
      <c r="BI39" s="95"/>
      <c r="BJ39" s="95"/>
      <c r="BK39" s="95"/>
      <c r="BL39" s="83"/>
      <c r="BM39" s="88"/>
      <c r="BN39" s="88"/>
      <c r="BO39" s="88"/>
      <c r="BP39" s="96"/>
      <c r="BQ39" s="96"/>
      <c r="BR39" s="96"/>
      <c r="BS39" s="96"/>
      <c r="BT39" s="96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1:94" ht="16.5" customHeight="1" x14ac:dyDescent="0.25">
      <c r="A40" s="204" t="s">
        <v>44</v>
      </c>
      <c r="B40" s="205">
        <v>926</v>
      </c>
      <c r="C40" s="194" t="s">
        <v>54</v>
      </c>
      <c r="D40" s="206">
        <v>105132</v>
      </c>
      <c r="E40" s="207">
        <v>0.23124413004528008</v>
      </c>
      <c r="F40" s="206">
        <v>24311.157879920385</v>
      </c>
      <c r="G40" s="208">
        <v>1</v>
      </c>
      <c r="H40" s="209">
        <v>105132</v>
      </c>
      <c r="I40" s="209">
        <v>24311.157879920385</v>
      </c>
      <c r="J40" s="210">
        <v>482012350.32024342</v>
      </c>
      <c r="K40" s="210">
        <v>240000</v>
      </c>
      <c r="L40" s="211">
        <v>29.66</v>
      </c>
      <c r="M40" s="210">
        <v>3118215.12</v>
      </c>
      <c r="N40" s="210">
        <v>3358215.12</v>
      </c>
      <c r="O40" s="211">
        <v>28.892322387426507</v>
      </c>
      <c r="P40" s="211">
        <v>12.628505376722716</v>
      </c>
      <c r="Q40" s="211">
        <v>31.812590127038892</v>
      </c>
      <c r="R40" s="207">
        <v>7.2575526872518337E-2</v>
      </c>
      <c r="S40" s="207">
        <v>0</v>
      </c>
      <c r="T40" s="207">
        <v>-5.3210846913844319E-2</v>
      </c>
      <c r="U40" s="211">
        <v>30.234356407574268</v>
      </c>
      <c r="V40" s="207">
        <v>1.9364679958673969E-2</v>
      </c>
      <c r="W40" s="210">
        <v>3178598.3578410977</v>
      </c>
      <c r="X40" s="210">
        <v>48000</v>
      </c>
      <c r="Y40" s="210">
        <v>2410061.7516012173</v>
      </c>
      <c r="Z40" s="210">
        <v>48000</v>
      </c>
      <c r="AA40" s="210">
        <v>192000</v>
      </c>
      <c r="AB40" s="212">
        <v>3370598.3578410977</v>
      </c>
      <c r="AC40" s="161"/>
      <c r="AE40" s="83"/>
      <c r="AF40" s="94"/>
      <c r="AG40" s="83"/>
      <c r="AH40" s="95"/>
      <c r="AI40" s="95"/>
      <c r="AJ40" s="95"/>
      <c r="AK40" s="83"/>
      <c r="AL40" s="83"/>
      <c r="AM40" s="83"/>
      <c r="AN40" s="83"/>
      <c r="AO40" s="94"/>
      <c r="AP40" s="83"/>
      <c r="AQ40" s="95"/>
      <c r="AR40" s="95"/>
      <c r="AS40" s="95"/>
      <c r="AT40" s="83"/>
      <c r="AU40" s="83"/>
      <c r="AV40" s="83"/>
      <c r="AW40" s="83"/>
      <c r="AX40" s="94"/>
      <c r="AY40" s="83"/>
      <c r="AZ40" s="95"/>
      <c r="BA40" s="95"/>
      <c r="BB40" s="95"/>
      <c r="BC40" s="83"/>
      <c r="BD40" s="83"/>
      <c r="BE40" s="83"/>
      <c r="BF40" s="83"/>
      <c r="BG40" s="94"/>
      <c r="BH40" s="83"/>
      <c r="BI40" s="95"/>
      <c r="BJ40" s="95"/>
      <c r="BK40" s="95"/>
      <c r="BL40" s="83"/>
      <c r="BM40" s="88"/>
      <c r="BN40" s="88"/>
      <c r="BO40" s="88"/>
      <c r="BP40" s="96"/>
      <c r="BQ40" s="96"/>
      <c r="BR40" s="96"/>
      <c r="BS40" s="96"/>
      <c r="BT40" s="96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ht="16.5" customHeight="1" x14ac:dyDescent="0.25">
      <c r="A41" s="204" t="s">
        <v>44</v>
      </c>
      <c r="B41" s="205">
        <v>935</v>
      </c>
      <c r="C41" s="194" t="s">
        <v>55</v>
      </c>
      <c r="D41" s="206">
        <v>92824</v>
      </c>
      <c r="E41" s="207">
        <v>0.21909979754614911</v>
      </c>
      <c r="F41" s="206">
        <v>20337.719607423744</v>
      </c>
      <c r="G41" s="208">
        <v>1.0000863170360901</v>
      </c>
      <c r="H41" s="209">
        <v>92832.012292558022</v>
      </c>
      <c r="I41" s="209">
        <v>20339.475099101088</v>
      </c>
      <c r="J41" s="210">
        <v>412389369.41291344</v>
      </c>
      <c r="K41" s="210">
        <v>6620387</v>
      </c>
      <c r="L41" s="211">
        <v>23.9</v>
      </c>
      <c r="M41" s="210">
        <v>2218493.6</v>
      </c>
      <c r="N41" s="210">
        <v>8838880.5999999996</v>
      </c>
      <c r="O41" s="211">
        <v>28.894816287060749</v>
      </c>
      <c r="P41" s="211">
        <v>12.629595431877082</v>
      </c>
      <c r="Q41" s="211">
        <v>31.661958089274787</v>
      </c>
      <c r="R41" s="207">
        <v>0.3247681208901585</v>
      </c>
      <c r="S41" s="207">
        <v>0</v>
      </c>
      <c r="T41" s="207">
        <v>-0.30540344093148447</v>
      </c>
      <c r="U41" s="211">
        <v>24.362815851012307</v>
      </c>
      <c r="V41" s="207">
        <v>1.9364679958673969E-2</v>
      </c>
      <c r="W41" s="210">
        <v>2261454.0185543662</v>
      </c>
      <c r="X41" s="210">
        <v>1324077.4000000001</v>
      </c>
      <c r="Y41" s="210">
        <v>2061946.8470645673</v>
      </c>
      <c r="Z41" s="210">
        <v>1324077.4000000001</v>
      </c>
      <c r="AA41" s="210">
        <v>5296309.5999999996</v>
      </c>
      <c r="AB41" s="212">
        <v>7557763.6185543658</v>
      </c>
      <c r="AC41" s="161"/>
      <c r="AE41" s="83"/>
      <c r="AF41" s="94"/>
      <c r="AG41" s="83"/>
      <c r="AH41" s="95"/>
      <c r="AI41" s="95"/>
      <c r="AJ41" s="95"/>
      <c r="AK41" s="83"/>
      <c r="AL41" s="83"/>
      <c r="AM41" s="83"/>
      <c r="AN41" s="83"/>
      <c r="AO41" s="94"/>
      <c r="AP41" s="83"/>
      <c r="AQ41" s="95"/>
      <c r="AR41" s="95"/>
      <c r="AS41" s="95"/>
      <c r="AT41" s="83"/>
      <c r="AU41" s="83"/>
      <c r="AV41" s="83"/>
      <c r="AW41" s="83"/>
      <c r="AX41" s="94"/>
      <c r="AY41" s="83"/>
      <c r="AZ41" s="95"/>
      <c r="BA41" s="95"/>
      <c r="BB41" s="95"/>
      <c r="BC41" s="83"/>
      <c r="BD41" s="83"/>
      <c r="BE41" s="83"/>
      <c r="BF41" s="83"/>
      <c r="BG41" s="94"/>
      <c r="BH41" s="83"/>
      <c r="BI41" s="95"/>
      <c r="BJ41" s="95"/>
      <c r="BK41" s="95"/>
      <c r="BL41" s="83"/>
      <c r="BM41" s="88"/>
      <c r="BN41" s="88"/>
      <c r="BO41" s="88"/>
      <c r="BP41" s="96"/>
      <c r="BQ41" s="96"/>
      <c r="BR41" s="96"/>
      <c r="BS41" s="96"/>
      <c r="BT41" s="96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2"/>
      <c r="CH41" s="2"/>
      <c r="CI41" s="2"/>
      <c r="CJ41" s="2"/>
      <c r="CK41" s="2"/>
      <c r="CL41" s="2"/>
      <c r="CM41" s="2"/>
      <c r="CN41" s="2"/>
      <c r="CO41" s="2"/>
      <c r="CP41" s="2"/>
    </row>
    <row r="42" spans="1:94" ht="16.5" customHeight="1" x14ac:dyDescent="0.25">
      <c r="A42" s="204" t="s">
        <v>56</v>
      </c>
      <c r="B42" s="205">
        <v>202</v>
      </c>
      <c r="C42" s="194" t="s">
        <v>57</v>
      </c>
      <c r="D42" s="206">
        <v>18708</v>
      </c>
      <c r="E42" s="207">
        <v>0.45764703589575229</v>
      </c>
      <c r="F42" s="206">
        <v>8561.6607475377332</v>
      </c>
      <c r="G42" s="208">
        <v>1.30336750992322</v>
      </c>
      <c r="H42" s="209">
        <v>24383.399375643599</v>
      </c>
      <c r="I42" s="209">
        <v>11158.990449325631</v>
      </c>
      <c r="J42" s="210">
        <v>116935309.06591024</v>
      </c>
      <c r="K42" s="210">
        <v>708000</v>
      </c>
      <c r="L42" s="211">
        <v>38.57</v>
      </c>
      <c r="M42" s="210">
        <v>721567.56</v>
      </c>
      <c r="N42" s="210">
        <v>1429567.56</v>
      </c>
      <c r="O42" s="211">
        <v>37.657314285998993</v>
      </c>
      <c r="P42" s="211">
        <v>16.459583606911082</v>
      </c>
      <c r="Q42" s="211">
        <v>45.189993935780166</v>
      </c>
      <c r="R42" s="207">
        <v>0.17163582929168175</v>
      </c>
      <c r="S42" s="207">
        <v>0</v>
      </c>
      <c r="T42" s="207">
        <v>-0.15227114933300773</v>
      </c>
      <c r="U42" s="211">
        <v>39.316895706006058</v>
      </c>
      <c r="V42" s="207">
        <v>1.9364679958673969E-2</v>
      </c>
      <c r="W42" s="210">
        <v>735540.48486796138</v>
      </c>
      <c r="X42" s="210">
        <v>141600</v>
      </c>
      <c r="Y42" s="210">
        <v>584676.54532955121</v>
      </c>
      <c r="Z42" s="210">
        <v>141600</v>
      </c>
      <c r="AA42" s="210">
        <v>566400</v>
      </c>
      <c r="AB42" s="212">
        <v>1301940.4848679614</v>
      </c>
      <c r="AC42" s="161"/>
      <c r="AE42" s="83"/>
      <c r="AF42" s="94"/>
      <c r="AG42" s="83"/>
      <c r="AH42" s="95"/>
      <c r="AI42" s="95"/>
      <c r="AJ42" s="95"/>
      <c r="AK42" s="83"/>
      <c r="AL42" s="83"/>
      <c r="AM42" s="83"/>
      <c r="AN42" s="83"/>
      <c r="AO42" s="94"/>
      <c r="AP42" s="83"/>
      <c r="AQ42" s="95"/>
      <c r="AR42" s="95"/>
      <c r="AS42" s="95"/>
      <c r="AT42" s="83"/>
      <c r="AU42" s="83"/>
      <c r="AV42" s="83"/>
      <c r="AW42" s="83"/>
      <c r="AX42" s="94"/>
      <c r="AY42" s="83"/>
      <c r="AZ42" s="95"/>
      <c r="BA42" s="95"/>
      <c r="BB42" s="95"/>
      <c r="BC42" s="83"/>
      <c r="BD42" s="83"/>
      <c r="BE42" s="83"/>
      <c r="BF42" s="83"/>
      <c r="BG42" s="94"/>
      <c r="BH42" s="83"/>
      <c r="BI42" s="95"/>
      <c r="BJ42" s="95"/>
      <c r="BK42" s="95"/>
      <c r="BL42" s="83"/>
      <c r="BM42" s="88"/>
      <c r="BN42" s="88"/>
      <c r="BO42" s="88"/>
      <c r="BP42" s="96"/>
      <c r="BQ42" s="96"/>
      <c r="BR42" s="96"/>
      <c r="BS42" s="96"/>
      <c r="BT42" s="96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2"/>
      <c r="CH42" s="2"/>
      <c r="CI42" s="2"/>
      <c r="CJ42" s="2"/>
      <c r="CK42" s="2"/>
      <c r="CL42" s="2"/>
      <c r="CM42" s="2"/>
      <c r="CN42" s="2"/>
      <c r="CO42" s="2"/>
      <c r="CP42" s="2"/>
    </row>
    <row r="43" spans="1:94" ht="16.5" customHeight="1" x14ac:dyDescent="0.25">
      <c r="A43" s="204" t="s">
        <v>56</v>
      </c>
      <c r="B43" s="205">
        <v>204</v>
      </c>
      <c r="C43" s="194" t="s">
        <v>58</v>
      </c>
      <c r="D43" s="206">
        <v>30344</v>
      </c>
      <c r="E43" s="207">
        <v>0.45388910361810059</v>
      </c>
      <c r="F43" s="206">
        <v>13772.810960187644</v>
      </c>
      <c r="G43" s="208">
        <v>1.30336750992322</v>
      </c>
      <c r="H43" s="209">
        <v>39549.383721110185</v>
      </c>
      <c r="I43" s="209">
        <v>17951.034325823002</v>
      </c>
      <c r="J43" s="210">
        <v>207548964.79163584</v>
      </c>
      <c r="K43" s="210">
        <v>961000</v>
      </c>
      <c r="L43" s="211">
        <v>36.26</v>
      </c>
      <c r="M43" s="210">
        <v>1100273.44</v>
      </c>
      <c r="N43" s="210">
        <v>2061273.44</v>
      </c>
      <c r="O43" s="211">
        <v>37.657314285998993</v>
      </c>
      <c r="P43" s="211">
        <v>16.459583606911082</v>
      </c>
      <c r="Q43" s="211">
        <v>45.128139935267043</v>
      </c>
      <c r="R43" s="207">
        <v>0.24457087521420418</v>
      </c>
      <c r="S43" s="207">
        <v>0</v>
      </c>
      <c r="T43" s="207">
        <v>-0.22520619525553015</v>
      </c>
      <c r="U43" s="211">
        <v>36.962163295301522</v>
      </c>
      <c r="V43" s="207">
        <v>1.9364679958674191E-2</v>
      </c>
      <c r="W43" s="210">
        <v>1121579.8830326295</v>
      </c>
      <c r="X43" s="210">
        <v>192200</v>
      </c>
      <c r="Y43" s="210">
        <v>1037744.8239581792</v>
      </c>
      <c r="Z43" s="210">
        <v>192200</v>
      </c>
      <c r="AA43" s="210">
        <v>768800</v>
      </c>
      <c r="AB43" s="212">
        <v>1890379.8830326295</v>
      </c>
      <c r="AC43" s="161"/>
      <c r="AE43" s="83"/>
      <c r="AF43" s="94"/>
      <c r="AG43" s="83"/>
      <c r="AH43" s="95"/>
      <c r="AI43" s="95"/>
      <c r="AJ43" s="95"/>
      <c r="AK43" s="83"/>
      <c r="AL43" s="83"/>
      <c r="AM43" s="83"/>
      <c r="AN43" s="83"/>
      <c r="AO43" s="94"/>
      <c r="AP43" s="83"/>
      <c r="AQ43" s="95"/>
      <c r="AR43" s="95"/>
      <c r="AS43" s="95"/>
      <c r="AT43" s="83"/>
      <c r="AU43" s="83"/>
      <c r="AV43" s="83"/>
      <c r="AW43" s="83"/>
      <c r="AX43" s="94"/>
      <c r="AY43" s="83"/>
      <c r="AZ43" s="95"/>
      <c r="BA43" s="95"/>
      <c r="BB43" s="95"/>
      <c r="BC43" s="83"/>
      <c r="BD43" s="83"/>
      <c r="BE43" s="83"/>
      <c r="BF43" s="83"/>
      <c r="BG43" s="94"/>
      <c r="BH43" s="83"/>
      <c r="BI43" s="95"/>
      <c r="BJ43" s="95"/>
      <c r="BK43" s="95"/>
      <c r="BL43" s="83"/>
      <c r="BM43" s="88"/>
      <c r="BN43" s="88"/>
      <c r="BO43" s="88"/>
      <c r="BP43" s="96"/>
      <c r="BQ43" s="96"/>
      <c r="BR43" s="96"/>
      <c r="BS43" s="96"/>
      <c r="BT43" s="96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2"/>
      <c r="CH43" s="2"/>
      <c r="CI43" s="2"/>
      <c r="CJ43" s="2"/>
      <c r="CK43" s="2"/>
      <c r="CL43" s="2"/>
      <c r="CM43" s="2"/>
      <c r="CN43" s="2"/>
      <c r="CO43" s="2"/>
      <c r="CP43" s="2"/>
    </row>
    <row r="44" spans="1:94" ht="16.5" customHeight="1" x14ac:dyDescent="0.25">
      <c r="A44" s="204" t="s">
        <v>56</v>
      </c>
      <c r="B44" s="205">
        <v>205</v>
      </c>
      <c r="C44" s="194" t="s">
        <v>59</v>
      </c>
      <c r="D44" s="206">
        <v>16855.5</v>
      </c>
      <c r="E44" s="207">
        <v>0.36620225108780674</v>
      </c>
      <c r="F44" s="206">
        <v>6172.5220432105261</v>
      </c>
      <c r="G44" s="208">
        <v>1.30336750992322</v>
      </c>
      <c r="H44" s="209">
        <v>21968.911063510834</v>
      </c>
      <c r="I44" s="209">
        <v>8045.0646854054894</v>
      </c>
      <c r="J44" s="210">
        <v>102876355.48956296</v>
      </c>
      <c r="K44" s="210">
        <v>3348101</v>
      </c>
      <c r="L44" s="211">
        <v>63.27</v>
      </c>
      <c r="M44" s="210">
        <v>1066447.4850000001</v>
      </c>
      <c r="N44" s="210">
        <v>4414548.4850000003</v>
      </c>
      <c r="O44" s="211">
        <v>37.657314285998993</v>
      </c>
      <c r="P44" s="211">
        <v>16.459583606911082</v>
      </c>
      <c r="Q44" s="211">
        <v>43.684850854817796</v>
      </c>
      <c r="R44" s="207">
        <v>-0.30954874577496772</v>
      </c>
      <c r="S44" s="207">
        <v>0.28454874577496769</v>
      </c>
      <c r="T44" s="207">
        <v>0</v>
      </c>
      <c r="U44" s="211">
        <v>61.688250000000004</v>
      </c>
      <c r="V44" s="207">
        <v>-2.5000000000000022E-2</v>
      </c>
      <c r="W44" s="210">
        <v>1039786.297875</v>
      </c>
      <c r="X44" s="210">
        <v>669620.20000000007</v>
      </c>
      <c r="Y44" s="210">
        <v>514381.77744781482</v>
      </c>
      <c r="Z44" s="210">
        <v>514381.77744781482</v>
      </c>
      <c r="AA44" s="210">
        <v>2833719.2225521849</v>
      </c>
      <c r="AB44" s="212">
        <v>3873505.5204271851</v>
      </c>
      <c r="AC44" s="161"/>
      <c r="AE44" s="83"/>
      <c r="AF44" s="94"/>
      <c r="AG44" s="83"/>
      <c r="AH44" s="95"/>
      <c r="AI44" s="95"/>
      <c r="AJ44" s="95"/>
      <c r="AK44" s="83"/>
      <c r="AL44" s="83"/>
      <c r="AM44" s="83"/>
      <c r="AN44" s="83"/>
      <c r="AO44" s="94"/>
      <c r="AP44" s="83"/>
      <c r="AQ44" s="95"/>
      <c r="AR44" s="95"/>
      <c r="AS44" s="95"/>
      <c r="AT44" s="83"/>
      <c r="AU44" s="83"/>
      <c r="AV44" s="83"/>
      <c r="AW44" s="83"/>
      <c r="AX44" s="94"/>
      <c r="AY44" s="83"/>
      <c r="AZ44" s="95"/>
      <c r="BA44" s="95"/>
      <c r="BB44" s="95"/>
      <c r="BC44" s="83"/>
      <c r="BD44" s="83"/>
      <c r="BE44" s="83"/>
      <c r="BF44" s="83"/>
      <c r="BG44" s="94"/>
      <c r="BH44" s="83"/>
      <c r="BI44" s="95"/>
      <c r="BJ44" s="95"/>
      <c r="BK44" s="95"/>
      <c r="BL44" s="83"/>
      <c r="BM44" s="88"/>
      <c r="BN44" s="88"/>
      <c r="BO44" s="88"/>
      <c r="BP44" s="96"/>
      <c r="BQ44" s="96"/>
      <c r="BR44" s="96"/>
      <c r="BS44" s="96"/>
      <c r="BT44" s="96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2"/>
      <c r="CH44" s="2"/>
      <c r="CI44" s="2"/>
      <c r="CJ44" s="2"/>
      <c r="CK44" s="2"/>
      <c r="CL44" s="2"/>
      <c r="CM44" s="2"/>
      <c r="CN44" s="2"/>
      <c r="CO44" s="2"/>
      <c r="CP44" s="2"/>
    </row>
    <row r="45" spans="1:94" ht="16.5" customHeight="1" x14ac:dyDescent="0.25">
      <c r="A45" s="204" t="s">
        <v>56</v>
      </c>
      <c r="B45" s="205">
        <v>206</v>
      </c>
      <c r="C45" s="194" t="s">
        <v>60</v>
      </c>
      <c r="D45" s="206">
        <v>21034</v>
      </c>
      <c r="E45" s="207">
        <v>0.5415788030049834</v>
      </c>
      <c r="F45" s="206">
        <v>11391.568542406822</v>
      </c>
      <c r="G45" s="208">
        <v>1.30336750992322</v>
      </c>
      <c r="H45" s="209">
        <v>27415.032203725012</v>
      </c>
      <c r="I45" s="209">
        <v>14847.400325236464</v>
      </c>
      <c r="J45" s="210">
        <v>129850623.57812135</v>
      </c>
      <c r="K45" s="210">
        <v>824000</v>
      </c>
      <c r="L45" s="211">
        <v>46.63</v>
      </c>
      <c r="M45" s="210">
        <v>980815.42</v>
      </c>
      <c r="N45" s="210">
        <v>1804815.42</v>
      </c>
      <c r="O45" s="211">
        <v>37.657314285998993</v>
      </c>
      <c r="P45" s="211">
        <v>16.459583606911082</v>
      </c>
      <c r="Q45" s="211">
        <v>46.571475873790341</v>
      </c>
      <c r="R45" s="207">
        <v>-1.2550745487810433E-3</v>
      </c>
      <c r="S45" s="207">
        <v>0</v>
      </c>
      <c r="T45" s="207">
        <v>0</v>
      </c>
      <c r="U45" s="211">
        <v>46.571475873790341</v>
      </c>
      <c r="V45" s="207">
        <v>-1.2550745487810433E-3</v>
      </c>
      <c r="W45" s="210">
        <v>979584.42352930608</v>
      </c>
      <c r="X45" s="210">
        <v>164800</v>
      </c>
      <c r="Y45" s="210">
        <v>649253.11789060675</v>
      </c>
      <c r="Z45" s="210">
        <v>164800</v>
      </c>
      <c r="AA45" s="210">
        <v>659200</v>
      </c>
      <c r="AB45" s="212">
        <v>1638784.423529306</v>
      </c>
      <c r="AC45" s="161"/>
      <c r="AE45" s="83"/>
      <c r="AF45" s="94"/>
      <c r="AG45" s="83"/>
      <c r="AH45" s="95"/>
      <c r="AI45" s="95"/>
      <c r="AJ45" s="95"/>
      <c r="AK45" s="83"/>
      <c r="AL45" s="83"/>
      <c r="AM45" s="83"/>
      <c r="AN45" s="83"/>
      <c r="AO45" s="94"/>
      <c r="AP45" s="83"/>
      <c r="AQ45" s="95"/>
      <c r="AR45" s="95"/>
      <c r="AS45" s="95"/>
      <c r="AT45" s="83"/>
      <c r="AU45" s="83"/>
      <c r="AV45" s="83"/>
      <c r="AW45" s="83"/>
      <c r="AX45" s="94"/>
      <c r="AY45" s="83"/>
      <c r="AZ45" s="95"/>
      <c r="BA45" s="95"/>
      <c r="BB45" s="95"/>
      <c r="BC45" s="83"/>
      <c r="BD45" s="83"/>
      <c r="BE45" s="83"/>
      <c r="BF45" s="83"/>
      <c r="BG45" s="94"/>
      <c r="BH45" s="83"/>
      <c r="BI45" s="95"/>
      <c r="BJ45" s="95"/>
      <c r="BK45" s="95"/>
      <c r="BL45" s="83"/>
      <c r="BM45" s="88"/>
      <c r="BN45" s="88"/>
      <c r="BO45" s="88"/>
      <c r="BP45" s="96"/>
      <c r="BQ45" s="96"/>
      <c r="BR45" s="96"/>
      <c r="BS45" s="96"/>
      <c r="BT45" s="96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2"/>
      <c r="CH45" s="2"/>
      <c r="CI45" s="2"/>
      <c r="CJ45" s="2"/>
      <c r="CK45" s="2"/>
      <c r="CL45" s="2"/>
      <c r="CM45" s="2"/>
      <c r="CN45" s="2"/>
      <c r="CO45" s="2"/>
      <c r="CP45" s="2"/>
    </row>
    <row r="46" spans="1:94" ht="16.5" customHeight="1" x14ac:dyDescent="0.25">
      <c r="A46" s="204" t="s">
        <v>56</v>
      </c>
      <c r="B46" s="205">
        <v>207</v>
      </c>
      <c r="C46" s="194" t="s">
        <v>61</v>
      </c>
      <c r="D46" s="206">
        <v>11498.5</v>
      </c>
      <c r="E46" s="207">
        <v>0.38459257717000578</v>
      </c>
      <c r="F46" s="206">
        <v>4422.2377485893112</v>
      </c>
      <c r="G46" s="208">
        <v>1.30336750992322</v>
      </c>
      <c r="H46" s="209">
        <v>14986.771312852146</v>
      </c>
      <c r="I46" s="209">
        <v>5763.8010026673173</v>
      </c>
      <c r="J46" s="210">
        <v>69642065.413475364</v>
      </c>
      <c r="K46" s="210">
        <v>442000</v>
      </c>
      <c r="L46" s="211">
        <v>46.43</v>
      </c>
      <c r="M46" s="210">
        <v>533875.35499999998</v>
      </c>
      <c r="N46" s="210">
        <v>975875.35499999998</v>
      </c>
      <c r="O46" s="211">
        <v>37.657314285998993</v>
      </c>
      <c r="P46" s="211">
        <v>16.459583606911082</v>
      </c>
      <c r="Q46" s="211">
        <v>43.987547964526101</v>
      </c>
      <c r="R46" s="207">
        <v>-5.2605040608957543E-2</v>
      </c>
      <c r="S46" s="207">
        <v>2.7605040608957541E-2</v>
      </c>
      <c r="T46" s="207">
        <v>0</v>
      </c>
      <c r="U46" s="211">
        <v>45.26925</v>
      </c>
      <c r="V46" s="207">
        <v>-2.5000000000000022E-2</v>
      </c>
      <c r="W46" s="210">
        <v>520528.47112499998</v>
      </c>
      <c r="X46" s="210">
        <v>88400</v>
      </c>
      <c r="Y46" s="210">
        <v>348210.32706737681</v>
      </c>
      <c r="Z46" s="210">
        <v>88400</v>
      </c>
      <c r="AA46" s="210">
        <v>353600</v>
      </c>
      <c r="AB46" s="212">
        <v>874128.47112499992</v>
      </c>
      <c r="AC46" s="161"/>
      <c r="AE46" s="83"/>
      <c r="AF46" s="94"/>
      <c r="AG46" s="83"/>
      <c r="AH46" s="95"/>
      <c r="AI46" s="95"/>
      <c r="AJ46" s="95"/>
      <c r="AK46" s="83"/>
      <c r="AL46" s="83"/>
      <c r="AM46" s="83"/>
      <c r="AN46" s="83"/>
      <c r="AO46" s="94"/>
      <c r="AP46" s="83"/>
      <c r="AQ46" s="95"/>
      <c r="AR46" s="95"/>
      <c r="AS46" s="95"/>
      <c r="AT46" s="83"/>
      <c r="AU46" s="83"/>
      <c r="AV46" s="83"/>
      <c r="AW46" s="83"/>
      <c r="AX46" s="94"/>
      <c r="AY46" s="83"/>
      <c r="AZ46" s="95"/>
      <c r="BA46" s="95"/>
      <c r="BB46" s="95"/>
      <c r="BC46" s="83"/>
      <c r="BD46" s="83"/>
      <c r="BE46" s="83"/>
      <c r="BF46" s="83"/>
      <c r="BG46" s="94"/>
      <c r="BH46" s="83"/>
      <c r="BI46" s="95"/>
      <c r="BJ46" s="95"/>
      <c r="BK46" s="95"/>
      <c r="BL46" s="83"/>
      <c r="BM46" s="88"/>
      <c r="BN46" s="88"/>
      <c r="BO46" s="88"/>
      <c r="BP46" s="96"/>
      <c r="BQ46" s="96"/>
      <c r="BR46" s="96"/>
      <c r="BS46" s="96"/>
      <c r="BT46" s="96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2"/>
      <c r="CH46" s="2"/>
      <c r="CI46" s="2"/>
      <c r="CJ46" s="2"/>
      <c r="CK46" s="2"/>
      <c r="CL46" s="2"/>
      <c r="CM46" s="2"/>
      <c r="CN46" s="2"/>
      <c r="CO46" s="2"/>
      <c r="CP46" s="2"/>
    </row>
    <row r="47" spans="1:94" ht="16.5" customHeight="1" x14ac:dyDescent="0.25">
      <c r="A47" s="204" t="s">
        <v>56</v>
      </c>
      <c r="B47" s="205">
        <v>208</v>
      </c>
      <c r="C47" s="194" t="s">
        <v>62</v>
      </c>
      <c r="D47" s="206">
        <v>33073</v>
      </c>
      <c r="E47" s="207">
        <v>0.42921537710982532</v>
      </c>
      <c r="F47" s="206">
        <v>14195.440167153252</v>
      </c>
      <c r="G47" s="208">
        <v>1.30336750992322</v>
      </c>
      <c r="H47" s="209">
        <v>43106.273655690653</v>
      </c>
      <c r="I47" s="209">
        <v>18501.875502926592</v>
      </c>
      <c r="J47" s="210">
        <v>211611674.4896059</v>
      </c>
      <c r="K47" s="210">
        <v>0</v>
      </c>
      <c r="L47" s="211">
        <v>31.51</v>
      </c>
      <c r="M47" s="210">
        <v>1042130.2300000001</v>
      </c>
      <c r="N47" s="210">
        <v>1042130.2300000001</v>
      </c>
      <c r="O47" s="211">
        <v>37.657314285998993</v>
      </c>
      <c r="P47" s="211">
        <v>16.459583606911082</v>
      </c>
      <c r="Q47" s="211">
        <v>44.722020670910034</v>
      </c>
      <c r="R47" s="207">
        <v>0.41929611776928066</v>
      </c>
      <c r="S47" s="207">
        <v>0</v>
      </c>
      <c r="T47" s="207">
        <v>-0.39993143781060664</v>
      </c>
      <c r="U47" s="211">
        <v>32.120181065497817</v>
      </c>
      <c r="V47" s="207">
        <v>1.9364679958673969E-2</v>
      </c>
      <c r="W47" s="210">
        <v>1062310.7483792093</v>
      </c>
      <c r="X47" s="210">
        <v>0</v>
      </c>
      <c r="Y47" s="210">
        <v>1058058.3724480295</v>
      </c>
      <c r="Z47" s="210">
        <v>0</v>
      </c>
      <c r="AA47" s="210">
        <v>0</v>
      </c>
      <c r="AB47" s="212">
        <v>1062310.7483792093</v>
      </c>
      <c r="AC47" s="161"/>
      <c r="AE47" s="83"/>
      <c r="AF47" s="94"/>
      <c r="AG47" s="83"/>
      <c r="AH47" s="95"/>
      <c r="AI47" s="95"/>
      <c r="AJ47" s="95"/>
      <c r="AK47" s="83"/>
      <c r="AL47" s="83"/>
      <c r="AM47" s="83"/>
      <c r="AN47" s="83"/>
      <c r="AO47" s="94"/>
      <c r="AP47" s="83"/>
      <c r="AQ47" s="95"/>
      <c r="AR47" s="95"/>
      <c r="AS47" s="95"/>
      <c r="AT47" s="83"/>
      <c r="AU47" s="83"/>
      <c r="AV47" s="83"/>
      <c r="AW47" s="83"/>
      <c r="AX47" s="94"/>
      <c r="AY47" s="83"/>
      <c r="AZ47" s="95"/>
      <c r="BA47" s="95"/>
      <c r="BB47" s="95"/>
      <c r="BC47" s="83"/>
      <c r="BD47" s="83"/>
      <c r="BE47" s="83"/>
      <c r="BF47" s="83"/>
      <c r="BG47" s="94"/>
      <c r="BH47" s="83"/>
      <c r="BI47" s="95"/>
      <c r="BJ47" s="95"/>
      <c r="BK47" s="95"/>
      <c r="BL47" s="83"/>
      <c r="BM47" s="88"/>
      <c r="BN47" s="88"/>
      <c r="BO47" s="88"/>
      <c r="BP47" s="96"/>
      <c r="BQ47" s="96"/>
      <c r="BR47" s="96"/>
      <c r="BS47" s="96"/>
      <c r="BT47" s="96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2"/>
      <c r="CH47" s="2"/>
      <c r="CI47" s="2"/>
      <c r="CJ47" s="2"/>
      <c r="CK47" s="2"/>
      <c r="CL47" s="2"/>
      <c r="CM47" s="2"/>
      <c r="CN47" s="2"/>
      <c r="CO47" s="2"/>
      <c r="CP47" s="2"/>
    </row>
    <row r="48" spans="1:94" ht="16.5" customHeight="1" x14ac:dyDescent="0.25">
      <c r="A48" s="204" t="s">
        <v>56</v>
      </c>
      <c r="B48" s="205">
        <v>209</v>
      </c>
      <c r="C48" s="194" t="s">
        <v>63</v>
      </c>
      <c r="D48" s="206">
        <v>36270.5</v>
      </c>
      <c r="E48" s="207">
        <v>0.34444633176592365</v>
      </c>
      <c r="F48" s="206">
        <v>12493.240676315934</v>
      </c>
      <c r="G48" s="208">
        <v>1.30336750992322</v>
      </c>
      <c r="H48" s="209">
        <v>47273.791268670153</v>
      </c>
      <c r="I48" s="209">
        <v>16283.283991161385</v>
      </c>
      <c r="J48" s="210">
        <v>209648624.93210411</v>
      </c>
      <c r="K48" s="210">
        <v>3955886.6321206698</v>
      </c>
      <c r="L48" s="211">
        <v>40.369999999999997</v>
      </c>
      <c r="M48" s="210">
        <v>1464240.085</v>
      </c>
      <c r="N48" s="210">
        <v>5420126.7171206698</v>
      </c>
      <c r="O48" s="211">
        <v>37.657314285998993</v>
      </c>
      <c r="P48" s="211">
        <v>16.459583606911082</v>
      </c>
      <c r="Q48" s="211">
        <v>43.32675748179404</v>
      </c>
      <c r="R48" s="207">
        <v>7.3241453599059758E-2</v>
      </c>
      <c r="S48" s="207">
        <v>0</v>
      </c>
      <c r="T48" s="207">
        <v>-5.387677364038574E-2</v>
      </c>
      <c r="U48" s="211">
        <v>41.151752129931666</v>
      </c>
      <c r="V48" s="207">
        <v>1.9364679958673969E-2</v>
      </c>
      <c r="W48" s="210">
        <v>1492594.6256286865</v>
      </c>
      <c r="X48" s="210">
        <v>791177.32642413396</v>
      </c>
      <c r="Y48" s="210">
        <v>1048243.1246605206</v>
      </c>
      <c r="Z48" s="210">
        <v>791177.32642413396</v>
      </c>
      <c r="AA48" s="210">
        <v>3164709.3056965359</v>
      </c>
      <c r="AB48" s="212">
        <v>4657303.9313252224</v>
      </c>
      <c r="AC48" s="161"/>
      <c r="AE48" s="83"/>
      <c r="AF48" s="94"/>
      <c r="AG48" s="83"/>
      <c r="AH48" s="95"/>
      <c r="AI48" s="95"/>
      <c r="AJ48" s="95"/>
      <c r="AK48" s="83"/>
      <c r="AL48" s="83"/>
      <c r="AM48" s="83"/>
      <c r="AN48" s="83"/>
      <c r="AO48" s="94"/>
      <c r="AP48" s="83"/>
      <c r="AQ48" s="95"/>
      <c r="AR48" s="95"/>
      <c r="AS48" s="95"/>
      <c r="AT48" s="83"/>
      <c r="AU48" s="83"/>
      <c r="AV48" s="83"/>
      <c r="AW48" s="83"/>
      <c r="AX48" s="94"/>
      <c r="AY48" s="83"/>
      <c r="AZ48" s="95"/>
      <c r="BA48" s="95"/>
      <c r="BB48" s="95"/>
      <c r="BC48" s="83"/>
      <c r="BD48" s="83"/>
      <c r="BE48" s="83"/>
      <c r="BF48" s="83"/>
      <c r="BG48" s="94"/>
      <c r="BH48" s="83"/>
      <c r="BI48" s="95"/>
      <c r="BJ48" s="95"/>
      <c r="BK48" s="95"/>
      <c r="BL48" s="83"/>
      <c r="BM48" s="88"/>
      <c r="BN48" s="88"/>
      <c r="BO48" s="88"/>
      <c r="BP48" s="96"/>
      <c r="BQ48" s="96"/>
      <c r="BR48" s="96"/>
      <c r="BS48" s="96"/>
      <c r="BT48" s="96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2"/>
      <c r="CH48" s="2"/>
      <c r="CI48" s="2"/>
      <c r="CJ48" s="2"/>
      <c r="CK48" s="2"/>
      <c r="CL48" s="2"/>
      <c r="CM48" s="2"/>
      <c r="CN48" s="2"/>
      <c r="CO48" s="2"/>
      <c r="CP48" s="2"/>
    </row>
    <row r="49" spans="1:94" ht="16.5" customHeight="1" x14ac:dyDescent="0.25">
      <c r="A49" s="204" t="s">
        <v>56</v>
      </c>
      <c r="B49" s="205">
        <v>210</v>
      </c>
      <c r="C49" s="194" t="s">
        <v>64</v>
      </c>
      <c r="D49" s="206">
        <v>37834.5</v>
      </c>
      <c r="E49" s="207">
        <v>0.41473860486233077</v>
      </c>
      <c r="F49" s="206">
        <v>15691.427745663854</v>
      </c>
      <c r="G49" s="208">
        <v>1.30336750992322</v>
      </c>
      <c r="H49" s="209">
        <v>49312.258054190068</v>
      </c>
      <c r="I49" s="209">
        <v>20451.697108006025</v>
      </c>
      <c r="J49" s="210">
        <v>247310789.87792984</v>
      </c>
      <c r="K49" s="210">
        <v>0</v>
      </c>
      <c r="L49" s="211">
        <v>44.49</v>
      </c>
      <c r="M49" s="210">
        <v>1683256.905</v>
      </c>
      <c r="N49" s="210">
        <v>1683256.905</v>
      </c>
      <c r="O49" s="211">
        <v>37.657314285998993</v>
      </c>
      <c r="P49" s="211">
        <v>16.459583606911082</v>
      </c>
      <c r="Q49" s="211">
        <v>44.483739027744186</v>
      </c>
      <c r="R49" s="207">
        <v>-1.4072762993522225E-4</v>
      </c>
      <c r="S49" s="207">
        <v>0</v>
      </c>
      <c r="T49" s="207">
        <v>0</v>
      </c>
      <c r="U49" s="211">
        <v>44.483739027744186</v>
      </c>
      <c r="V49" s="207">
        <v>-1.4072762993522225E-4</v>
      </c>
      <c r="W49" s="210">
        <v>1683020.0242451874</v>
      </c>
      <c r="X49" s="210">
        <v>0</v>
      </c>
      <c r="Y49" s="210">
        <v>1236553.9493896493</v>
      </c>
      <c r="Z49" s="210">
        <v>0</v>
      </c>
      <c r="AA49" s="210">
        <v>0</v>
      </c>
      <c r="AB49" s="212">
        <v>1683020.0242451874</v>
      </c>
      <c r="AC49" s="161"/>
      <c r="AE49" s="83"/>
      <c r="AF49" s="94"/>
      <c r="AG49" s="83"/>
      <c r="AH49" s="95"/>
      <c r="AI49" s="95"/>
      <c r="AJ49" s="95"/>
      <c r="AK49" s="83"/>
      <c r="AL49" s="83"/>
      <c r="AM49" s="83"/>
      <c r="AN49" s="83"/>
      <c r="AO49" s="94"/>
      <c r="AP49" s="83"/>
      <c r="AQ49" s="95"/>
      <c r="AR49" s="95"/>
      <c r="AS49" s="95"/>
      <c r="AT49" s="83"/>
      <c r="AU49" s="83"/>
      <c r="AV49" s="83"/>
      <c r="AW49" s="83"/>
      <c r="AX49" s="94"/>
      <c r="AY49" s="83"/>
      <c r="AZ49" s="95"/>
      <c r="BA49" s="95"/>
      <c r="BB49" s="95"/>
      <c r="BC49" s="83"/>
      <c r="BD49" s="83"/>
      <c r="BE49" s="83"/>
      <c r="BF49" s="83"/>
      <c r="BG49" s="94"/>
      <c r="BH49" s="83"/>
      <c r="BI49" s="95"/>
      <c r="BJ49" s="95"/>
      <c r="BK49" s="95"/>
      <c r="BL49" s="83"/>
      <c r="BM49" s="88"/>
      <c r="BN49" s="88"/>
      <c r="BO49" s="88"/>
      <c r="BP49" s="96"/>
      <c r="BQ49" s="96"/>
      <c r="BR49" s="96"/>
      <c r="BS49" s="96"/>
      <c r="BT49" s="96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2"/>
      <c r="CH49" s="2"/>
      <c r="CI49" s="2"/>
      <c r="CJ49" s="2"/>
      <c r="CK49" s="2"/>
      <c r="CL49" s="2"/>
      <c r="CM49" s="2"/>
      <c r="CN49" s="2"/>
      <c r="CO49" s="2"/>
      <c r="CP49" s="2"/>
    </row>
    <row r="50" spans="1:94" ht="16.5" customHeight="1" x14ac:dyDescent="0.25">
      <c r="A50" s="204" t="s">
        <v>56</v>
      </c>
      <c r="B50" s="205">
        <v>211</v>
      </c>
      <c r="C50" s="194" t="s">
        <v>65</v>
      </c>
      <c r="D50" s="206">
        <v>37870.5</v>
      </c>
      <c r="E50" s="207">
        <v>0.50932038888607534</v>
      </c>
      <c r="F50" s="206">
        <v>19288.217787310117</v>
      </c>
      <c r="G50" s="208">
        <v>1.30336750992322</v>
      </c>
      <c r="H50" s="209">
        <v>49359.179284547303</v>
      </c>
      <c r="I50" s="209">
        <v>25139.636388303148</v>
      </c>
      <c r="J50" s="210">
        <v>260645710.04681578</v>
      </c>
      <c r="K50" s="210">
        <v>2782000</v>
      </c>
      <c r="L50" s="211">
        <v>53.57</v>
      </c>
      <c r="M50" s="210">
        <v>2028722.6850000001</v>
      </c>
      <c r="N50" s="210">
        <v>4810722.6850000005</v>
      </c>
      <c r="O50" s="211">
        <v>37.657314285998993</v>
      </c>
      <c r="P50" s="211">
        <v>16.459583606911082</v>
      </c>
      <c r="Q50" s="211">
        <v>46.040515809573819</v>
      </c>
      <c r="R50" s="207">
        <v>-0.14055411966447973</v>
      </c>
      <c r="S50" s="207">
        <v>0.11555411966447973</v>
      </c>
      <c r="T50" s="207">
        <v>0</v>
      </c>
      <c r="U50" s="211">
        <v>52.23075</v>
      </c>
      <c r="V50" s="207">
        <v>-2.5000000000000022E-2</v>
      </c>
      <c r="W50" s="210">
        <v>1978004.617875</v>
      </c>
      <c r="X50" s="210">
        <v>556400</v>
      </c>
      <c r="Y50" s="210">
        <v>1303228.5502340789</v>
      </c>
      <c r="Z50" s="210">
        <v>556400</v>
      </c>
      <c r="AA50" s="210">
        <v>2225600</v>
      </c>
      <c r="AB50" s="212">
        <v>4203604.6178750005</v>
      </c>
      <c r="AC50" s="161"/>
      <c r="AE50" s="83"/>
      <c r="AF50" s="94"/>
      <c r="AG50" s="83"/>
      <c r="AH50" s="95"/>
      <c r="AI50" s="95"/>
      <c r="AJ50" s="95"/>
      <c r="AK50" s="83"/>
      <c r="AL50" s="83"/>
      <c r="AM50" s="83"/>
      <c r="AN50" s="83"/>
      <c r="AO50" s="94"/>
      <c r="AP50" s="83"/>
      <c r="AQ50" s="95"/>
      <c r="AR50" s="95"/>
      <c r="AS50" s="95"/>
      <c r="AT50" s="83"/>
      <c r="AU50" s="83"/>
      <c r="AV50" s="83"/>
      <c r="AW50" s="83"/>
      <c r="AX50" s="94"/>
      <c r="AY50" s="83"/>
      <c r="AZ50" s="95"/>
      <c r="BA50" s="95"/>
      <c r="BB50" s="95"/>
      <c r="BC50" s="83"/>
      <c r="BD50" s="83"/>
      <c r="BE50" s="83"/>
      <c r="BF50" s="83"/>
      <c r="BG50" s="94"/>
      <c r="BH50" s="83"/>
      <c r="BI50" s="95"/>
      <c r="BJ50" s="95"/>
      <c r="BK50" s="95"/>
      <c r="BL50" s="83"/>
      <c r="BM50" s="88"/>
      <c r="BN50" s="88"/>
      <c r="BO50" s="88"/>
      <c r="BP50" s="96"/>
      <c r="BQ50" s="96"/>
      <c r="BR50" s="96"/>
      <c r="BS50" s="96"/>
      <c r="BT50" s="96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2"/>
      <c r="CH50" s="2"/>
      <c r="CI50" s="2"/>
      <c r="CJ50" s="2"/>
      <c r="CK50" s="2"/>
      <c r="CL50" s="2"/>
      <c r="CM50" s="2"/>
      <c r="CN50" s="2"/>
      <c r="CO50" s="2"/>
      <c r="CP50" s="2"/>
    </row>
    <row r="51" spans="1:94" ht="16.5" customHeight="1" x14ac:dyDescent="0.25">
      <c r="A51" s="204" t="s">
        <v>56</v>
      </c>
      <c r="B51" s="205">
        <v>212</v>
      </c>
      <c r="C51" s="194" t="s">
        <v>66</v>
      </c>
      <c r="D51" s="206">
        <v>28254.5</v>
      </c>
      <c r="E51" s="207">
        <v>0.31780450766019652</v>
      </c>
      <c r="F51" s="206">
        <v>8979.407461685023</v>
      </c>
      <c r="G51" s="208">
        <v>1.30336750992322</v>
      </c>
      <c r="H51" s="209">
        <v>36825.997309125618</v>
      </c>
      <c r="I51" s="209">
        <v>11703.467943922391</v>
      </c>
      <c r="J51" s="210">
        <v>159333051.5341177</v>
      </c>
      <c r="K51" s="210">
        <v>2129000</v>
      </c>
      <c r="L51" s="211">
        <v>39.340000000000003</v>
      </c>
      <c r="M51" s="210">
        <v>1111532.03</v>
      </c>
      <c r="N51" s="210">
        <v>3240532.0300000003</v>
      </c>
      <c r="O51" s="211">
        <v>37.657314285998993</v>
      </c>
      <c r="P51" s="211">
        <v>16.459583606911082</v>
      </c>
      <c r="Q51" s="211">
        <v>42.888244150485207</v>
      </c>
      <c r="R51" s="207">
        <v>9.0194309875068601E-2</v>
      </c>
      <c r="S51" s="207">
        <v>0</v>
      </c>
      <c r="T51" s="207">
        <v>-7.0829629916394576E-2</v>
      </c>
      <c r="U51" s="211">
        <v>40.101806509574246</v>
      </c>
      <c r="V51" s="207">
        <v>1.9364679958674191E-2</v>
      </c>
      <c r="W51" s="210">
        <v>1133056.4920247656</v>
      </c>
      <c r="X51" s="210">
        <v>425800</v>
      </c>
      <c r="Y51" s="210">
        <v>796665.25767058856</v>
      </c>
      <c r="Z51" s="210">
        <v>425800</v>
      </c>
      <c r="AA51" s="210">
        <v>1703200</v>
      </c>
      <c r="AB51" s="212">
        <v>2836256.4920247653</v>
      </c>
      <c r="AC51" s="161"/>
      <c r="AE51" s="83"/>
      <c r="AF51" s="94"/>
      <c r="AG51" s="83"/>
      <c r="AH51" s="95"/>
      <c r="AI51" s="95"/>
      <c r="AJ51" s="95"/>
      <c r="AK51" s="83"/>
      <c r="AL51" s="83"/>
      <c r="AM51" s="83"/>
      <c r="AN51" s="83"/>
      <c r="AO51" s="94"/>
      <c r="AP51" s="83"/>
      <c r="AQ51" s="95"/>
      <c r="AR51" s="95"/>
      <c r="AS51" s="95"/>
      <c r="AT51" s="83"/>
      <c r="AU51" s="83"/>
      <c r="AV51" s="83"/>
      <c r="AW51" s="83"/>
      <c r="AX51" s="94"/>
      <c r="AY51" s="83"/>
      <c r="AZ51" s="95"/>
      <c r="BA51" s="95"/>
      <c r="BB51" s="95"/>
      <c r="BC51" s="83"/>
      <c r="BD51" s="83"/>
      <c r="BE51" s="83"/>
      <c r="BF51" s="83"/>
      <c r="BG51" s="94"/>
      <c r="BH51" s="83"/>
      <c r="BI51" s="95"/>
      <c r="BJ51" s="95"/>
      <c r="BK51" s="95"/>
      <c r="BL51" s="83"/>
      <c r="BM51" s="88"/>
      <c r="BN51" s="88"/>
      <c r="BO51" s="88"/>
      <c r="BP51" s="96"/>
      <c r="BQ51" s="96"/>
      <c r="BR51" s="96"/>
      <c r="BS51" s="96"/>
      <c r="BT51" s="96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2"/>
      <c r="CH51" s="2"/>
      <c r="CI51" s="2"/>
      <c r="CJ51" s="2"/>
      <c r="CK51" s="2"/>
      <c r="CL51" s="2"/>
      <c r="CM51" s="2"/>
      <c r="CN51" s="2"/>
      <c r="CO51" s="2"/>
      <c r="CP51" s="2"/>
    </row>
    <row r="52" spans="1:94" ht="16.5" customHeight="1" x14ac:dyDescent="0.25">
      <c r="A52" s="204" t="s">
        <v>56</v>
      </c>
      <c r="B52" s="205">
        <v>213</v>
      </c>
      <c r="C52" s="194" t="s">
        <v>67</v>
      </c>
      <c r="D52" s="206">
        <v>18381.5</v>
      </c>
      <c r="E52" s="207">
        <v>0.44386240930839049</v>
      </c>
      <c r="F52" s="206">
        <v>8158.8568767021798</v>
      </c>
      <c r="G52" s="208">
        <v>1.30336750992322</v>
      </c>
      <c r="H52" s="209">
        <v>23957.849883653667</v>
      </c>
      <c r="I52" s="209">
        <v>10633.98897120726</v>
      </c>
      <c r="J52" s="210">
        <v>112170725.31034327</v>
      </c>
      <c r="K52" s="210">
        <v>176000</v>
      </c>
      <c r="L52" s="211">
        <v>49.51</v>
      </c>
      <c r="M52" s="210">
        <v>910068.06499999994</v>
      </c>
      <c r="N52" s="210">
        <v>1086068.0649999999</v>
      </c>
      <c r="O52" s="211">
        <v>37.657314285998993</v>
      </c>
      <c r="P52" s="211">
        <v>16.459583606911082</v>
      </c>
      <c r="Q52" s="211">
        <v>44.963104721975434</v>
      </c>
      <c r="R52" s="207">
        <v>-9.1837917148547055E-2</v>
      </c>
      <c r="S52" s="207">
        <v>6.683791714854706E-2</v>
      </c>
      <c r="T52" s="207">
        <v>0</v>
      </c>
      <c r="U52" s="211">
        <v>48.27225</v>
      </c>
      <c r="V52" s="207">
        <v>-2.5000000000000022E-2</v>
      </c>
      <c r="W52" s="210">
        <v>887316.36337499996</v>
      </c>
      <c r="X52" s="210">
        <v>35200</v>
      </c>
      <c r="Y52" s="210">
        <v>560853.62655171636</v>
      </c>
      <c r="Z52" s="210">
        <v>35200</v>
      </c>
      <c r="AA52" s="210">
        <v>140800</v>
      </c>
      <c r="AB52" s="212">
        <v>1028116.363375</v>
      </c>
      <c r="AC52" s="161"/>
      <c r="AE52" s="83"/>
      <c r="AF52" s="94"/>
      <c r="AG52" s="83"/>
      <c r="AH52" s="95"/>
      <c r="AI52" s="95"/>
      <c r="AJ52" s="95"/>
      <c r="AK52" s="83"/>
      <c r="AL52" s="83"/>
      <c r="AM52" s="83"/>
      <c r="AN52" s="83"/>
      <c r="AO52" s="94"/>
      <c r="AP52" s="83"/>
      <c r="AQ52" s="95"/>
      <c r="AR52" s="95"/>
      <c r="AS52" s="95"/>
      <c r="AT52" s="83"/>
      <c r="AU52" s="83"/>
      <c r="AV52" s="83"/>
      <c r="AW52" s="83"/>
      <c r="AX52" s="94"/>
      <c r="AY52" s="83"/>
      <c r="AZ52" s="95"/>
      <c r="BA52" s="95"/>
      <c r="BB52" s="95"/>
      <c r="BC52" s="83"/>
      <c r="BD52" s="83"/>
      <c r="BE52" s="83"/>
      <c r="BF52" s="83"/>
      <c r="BG52" s="94"/>
      <c r="BH52" s="83"/>
      <c r="BI52" s="95"/>
      <c r="BJ52" s="95"/>
      <c r="BK52" s="95"/>
      <c r="BL52" s="83"/>
      <c r="BM52" s="88"/>
      <c r="BN52" s="88"/>
      <c r="BO52" s="88"/>
      <c r="BP52" s="96"/>
      <c r="BQ52" s="96"/>
      <c r="BR52" s="96"/>
      <c r="BS52" s="96"/>
      <c r="BT52" s="96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2"/>
      <c r="CH52" s="2"/>
      <c r="CI52" s="2"/>
      <c r="CJ52" s="2"/>
      <c r="CK52" s="2"/>
      <c r="CL52" s="2"/>
      <c r="CM52" s="2"/>
      <c r="CN52" s="2"/>
      <c r="CO52" s="2"/>
      <c r="CP52" s="2"/>
    </row>
    <row r="53" spans="1:94" ht="16.5" customHeight="1" x14ac:dyDescent="0.25">
      <c r="A53" s="204" t="s">
        <v>56</v>
      </c>
      <c r="B53" s="205">
        <v>309</v>
      </c>
      <c r="C53" s="194" t="s">
        <v>68</v>
      </c>
      <c r="D53" s="206">
        <v>33871</v>
      </c>
      <c r="E53" s="207">
        <v>0.34405744720438058</v>
      </c>
      <c r="F53" s="206">
        <v>11653.569794259574</v>
      </c>
      <c r="G53" s="208">
        <v>1.1081296382371499</v>
      </c>
      <c r="H53" s="209">
        <v>37533.458976730508</v>
      </c>
      <c r="I53" s="209">
        <v>12913.66608028424</v>
      </c>
      <c r="J53" s="210">
        <v>196969419.66793996</v>
      </c>
      <c r="K53" s="210">
        <v>0</v>
      </c>
      <c r="L53" s="211">
        <v>89.34</v>
      </c>
      <c r="M53" s="210">
        <v>3026035.14</v>
      </c>
      <c r="N53" s="210">
        <v>3026035.14</v>
      </c>
      <c r="O53" s="211">
        <v>32.016438755010043</v>
      </c>
      <c r="P53" s="211">
        <v>13.994021094583646</v>
      </c>
      <c r="Q53" s="211">
        <v>36.83118592893674</v>
      </c>
      <c r="R53" s="207">
        <v>-0.58774137084243638</v>
      </c>
      <c r="S53" s="207">
        <v>0.56274137084243636</v>
      </c>
      <c r="T53" s="207">
        <v>0</v>
      </c>
      <c r="U53" s="211">
        <v>87.106500000000011</v>
      </c>
      <c r="V53" s="207">
        <v>-2.4999999999999911E-2</v>
      </c>
      <c r="W53" s="210">
        <v>2950384.2615000005</v>
      </c>
      <c r="X53" s="210">
        <v>0</v>
      </c>
      <c r="Y53" s="210">
        <v>984847.09833969979</v>
      </c>
      <c r="Z53" s="210">
        <v>0</v>
      </c>
      <c r="AA53" s="210">
        <v>0</v>
      </c>
      <c r="AB53" s="212">
        <v>2950384.2615000005</v>
      </c>
      <c r="AC53" s="161"/>
      <c r="AE53" s="83"/>
      <c r="AF53" s="94"/>
      <c r="AG53" s="83"/>
      <c r="AH53" s="95"/>
      <c r="AI53" s="95"/>
      <c r="AJ53" s="95"/>
      <c r="AK53" s="83"/>
      <c r="AL53" s="83"/>
      <c r="AM53" s="83"/>
      <c r="AN53" s="83"/>
      <c r="AO53" s="94"/>
      <c r="AP53" s="83"/>
      <c r="AQ53" s="95"/>
      <c r="AR53" s="95"/>
      <c r="AS53" s="95"/>
      <c r="AT53" s="83"/>
      <c r="AU53" s="83"/>
      <c r="AV53" s="83"/>
      <c r="AW53" s="83"/>
      <c r="AX53" s="94"/>
      <c r="AY53" s="83"/>
      <c r="AZ53" s="95"/>
      <c r="BA53" s="95"/>
      <c r="BB53" s="95"/>
      <c r="BC53" s="83"/>
      <c r="BD53" s="83"/>
      <c r="BE53" s="83"/>
      <c r="BF53" s="83"/>
      <c r="BG53" s="94"/>
      <c r="BH53" s="83"/>
      <c r="BI53" s="95"/>
      <c r="BJ53" s="95"/>
      <c r="BK53" s="95"/>
      <c r="BL53" s="83"/>
      <c r="BM53" s="88"/>
      <c r="BN53" s="88"/>
      <c r="BO53" s="88"/>
      <c r="BP53" s="96"/>
      <c r="BQ53" s="96"/>
      <c r="BR53" s="96"/>
      <c r="BS53" s="96"/>
      <c r="BT53" s="96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2"/>
      <c r="CH53" s="2"/>
      <c r="CI53" s="2"/>
      <c r="CJ53" s="2"/>
      <c r="CK53" s="2"/>
      <c r="CL53" s="2"/>
      <c r="CM53" s="2"/>
      <c r="CN53" s="2"/>
      <c r="CO53" s="2"/>
      <c r="CP53" s="2"/>
    </row>
    <row r="54" spans="1:94" ht="16.5" customHeight="1" x14ac:dyDescent="0.25">
      <c r="A54" s="204" t="s">
        <v>56</v>
      </c>
      <c r="B54" s="205">
        <v>316</v>
      </c>
      <c r="C54" s="194" t="s">
        <v>69</v>
      </c>
      <c r="D54" s="206">
        <v>55545</v>
      </c>
      <c r="E54" s="207">
        <v>0.39491799736173749</v>
      </c>
      <c r="F54" s="206">
        <v>21935.72016345771</v>
      </c>
      <c r="G54" s="208">
        <v>1.1081296382371499</v>
      </c>
      <c r="H54" s="209">
        <v>61551.060755882492</v>
      </c>
      <c r="I54" s="209">
        <v>24307.621649203749</v>
      </c>
      <c r="J54" s="210">
        <v>340512469.41567934</v>
      </c>
      <c r="K54" s="210">
        <v>0</v>
      </c>
      <c r="L54" s="211">
        <v>35.21</v>
      </c>
      <c r="M54" s="210">
        <v>1955739.45</v>
      </c>
      <c r="N54" s="210">
        <v>1955739.45</v>
      </c>
      <c r="O54" s="211">
        <v>32.016438755010043</v>
      </c>
      <c r="P54" s="211">
        <v>13.994021094583646</v>
      </c>
      <c r="Q54" s="211">
        <v>37.542929540720927</v>
      </c>
      <c r="R54" s="207">
        <v>6.6257584229506561E-2</v>
      </c>
      <c r="S54" s="207">
        <v>0</v>
      </c>
      <c r="T54" s="207">
        <v>-4.6892904270832543E-2</v>
      </c>
      <c r="U54" s="211">
        <v>35.89183038134491</v>
      </c>
      <c r="V54" s="207">
        <v>1.9364679958673969E-2</v>
      </c>
      <c r="W54" s="210">
        <v>1993611.718531803</v>
      </c>
      <c r="X54" s="210">
        <v>0</v>
      </c>
      <c r="Y54" s="210">
        <v>1702562.3470783967</v>
      </c>
      <c r="Z54" s="210">
        <v>0</v>
      </c>
      <c r="AA54" s="210">
        <v>0</v>
      </c>
      <c r="AB54" s="212">
        <v>1993611.718531803</v>
      </c>
      <c r="AC54" s="161"/>
      <c r="AE54" s="83"/>
      <c r="AF54" s="94"/>
      <c r="AG54" s="83"/>
      <c r="AH54" s="95"/>
      <c r="AI54" s="95"/>
      <c r="AJ54" s="95"/>
      <c r="AK54" s="83"/>
      <c r="AL54" s="83"/>
      <c r="AM54" s="83"/>
      <c r="AN54" s="83"/>
      <c r="AO54" s="94"/>
      <c r="AP54" s="83"/>
      <c r="AQ54" s="95"/>
      <c r="AR54" s="95"/>
      <c r="AS54" s="95"/>
      <c r="AT54" s="83"/>
      <c r="AU54" s="83"/>
      <c r="AV54" s="83"/>
      <c r="AW54" s="83"/>
      <c r="AX54" s="94"/>
      <c r="AY54" s="83"/>
      <c r="AZ54" s="95"/>
      <c r="BA54" s="95"/>
      <c r="BB54" s="95"/>
      <c r="BC54" s="83"/>
      <c r="BD54" s="83"/>
      <c r="BE54" s="83"/>
      <c r="BF54" s="83"/>
      <c r="BG54" s="94"/>
      <c r="BH54" s="83"/>
      <c r="BI54" s="95"/>
      <c r="BJ54" s="95"/>
      <c r="BK54" s="95"/>
      <c r="BL54" s="83"/>
      <c r="BM54" s="88"/>
      <c r="BN54" s="88"/>
      <c r="BO54" s="88"/>
      <c r="BP54" s="96"/>
      <c r="BQ54" s="96"/>
      <c r="BR54" s="96"/>
      <c r="BS54" s="96"/>
      <c r="BT54" s="96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2"/>
      <c r="CH54" s="2"/>
      <c r="CI54" s="2"/>
      <c r="CJ54" s="2"/>
      <c r="CK54" s="2"/>
      <c r="CL54" s="2"/>
      <c r="CM54" s="2"/>
      <c r="CN54" s="2"/>
      <c r="CO54" s="2"/>
      <c r="CP54" s="2"/>
    </row>
    <row r="55" spans="1:94" ht="16.5" customHeight="1" x14ac:dyDescent="0.25">
      <c r="A55" s="204" t="s">
        <v>70</v>
      </c>
      <c r="B55" s="205">
        <v>390</v>
      </c>
      <c r="C55" s="194" t="s">
        <v>71</v>
      </c>
      <c r="D55" s="206">
        <v>23718</v>
      </c>
      <c r="E55" s="207">
        <v>0.29994554571192861</v>
      </c>
      <c r="F55" s="206">
        <v>7114.108453195523</v>
      </c>
      <c r="G55" s="208">
        <v>1</v>
      </c>
      <c r="H55" s="209">
        <v>23718</v>
      </c>
      <c r="I55" s="209">
        <v>7114.108453195523</v>
      </c>
      <c r="J55" s="210">
        <v>110251107.91044493</v>
      </c>
      <c r="K55" s="210">
        <v>953000</v>
      </c>
      <c r="L55" s="211">
        <v>32.700000000000003</v>
      </c>
      <c r="M55" s="210">
        <v>775578.60000000009</v>
      </c>
      <c r="N55" s="210">
        <v>1728578.6</v>
      </c>
      <c r="O55" s="211">
        <v>28.892322387426507</v>
      </c>
      <c r="P55" s="211">
        <v>12.628505376722716</v>
      </c>
      <c r="Q55" s="211">
        <v>32.680186324173626</v>
      </c>
      <c r="R55" s="207">
        <v>-6.0592280814608657E-4</v>
      </c>
      <c r="S55" s="207">
        <v>0</v>
      </c>
      <c r="T55" s="207">
        <v>0</v>
      </c>
      <c r="U55" s="211">
        <v>32.680186324173626</v>
      </c>
      <c r="V55" s="207">
        <v>-6.0592280814608657E-4</v>
      </c>
      <c r="W55" s="210">
        <v>775108.6592367501</v>
      </c>
      <c r="X55" s="210">
        <v>190600</v>
      </c>
      <c r="Y55" s="210">
        <v>551255.53955222468</v>
      </c>
      <c r="Z55" s="210">
        <v>190600</v>
      </c>
      <c r="AA55" s="210">
        <v>762400</v>
      </c>
      <c r="AB55" s="212">
        <v>1537508.6592367501</v>
      </c>
      <c r="AC55" s="161"/>
      <c r="AE55" s="83"/>
      <c r="AF55" s="94"/>
      <c r="AG55" s="83"/>
      <c r="AH55" s="95"/>
      <c r="AI55" s="95"/>
      <c r="AJ55" s="95"/>
      <c r="AK55" s="83"/>
      <c r="AL55" s="83"/>
      <c r="AM55" s="83"/>
      <c r="AN55" s="83"/>
      <c r="AO55" s="94"/>
      <c r="AP55" s="83"/>
      <c r="AQ55" s="95"/>
      <c r="AR55" s="95"/>
      <c r="AS55" s="95"/>
      <c r="AT55" s="83"/>
      <c r="AU55" s="83"/>
      <c r="AV55" s="83"/>
      <c r="AW55" s="83"/>
      <c r="AX55" s="94"/>
      <c r="AY55" s="83"/>
      <c r="AZ55" s="95"/>
      <c r="BA55" s="95"/>
      <c r="BB55" s="95"/>
      <c r="BC55" s="83"/>
      <c r="BD55" s="83"/>
      <c r="BE55" s="83"/>
      <c r="BF55" s="83"/>
      <c r="BG55" s="94"/>
      <c r="BH55" s="83"/>
      <c r="BI55" s="95"/>
      <c r="BJ55" s="95"/>
      <c r="BK55" s="95"/>
      <c r="BL55" s="83"/>
      <c r="BM55" s="88"/>
      <c r="BN55" s="88"/>
      <c r="BO55" s="88"/>
      <c r="BP55" s="96"/>
      <c r="BQ55" s="96"/>
      <c r="BR55" s="96"/>
      <c r="BS55" s="96"/>
      <c r="BT55" s="96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2"/>
      <c r="CH55" s="2"/>
      <c r="CI55" s="2"/>
      <c r="CJ55" s="2"/>
      <c r="CK55" s="2"/>
      <c r="CL55" s="2"/>
      <c r="CM55" s="2"/>
      <c r="CN55" s="2"/>
      <c r="CO55" s="2"/>
      <c r="CP55" s="2"/>
    </row>
    <row r="56" spans="1:94" ht="16.5" customHeight="1" x14ac:dyDescent="0.25">
      <c r="A56" s="204" t="s">
        <v>70</v>
      </c>
      <c r="B56" s="205">
        <v>391</v>
      </c>
      <c r="C56" s="194" t="s">
        <v>72</v>
      </c>
      <c r="D56" s="206">
        <v>34604.5</v>
      </c>
      <c r="E56" s="207">
        <v>0.3737365307422999</v>
      </c>
      <c r="F56" s="206">
        <v>12932.965778071917</v>
      </c>
      <c r="G56" s="208">
        <v>1</v>
      </c>
      <c r="H56" s="209">
        <v>34604.5</v>
      </c>
      <c r="I56" s="209">
        <v>12932.965778071917</v>
      </c>
      <c r="J56" s="210">
        <v>165035902.24522516</v>
      </c>
      <c r="K56" s="210">
        <v>523230</v>
      </c>
      <c r="L56" s="211">
        <v>32.049999999999997</v>
      </c>
      <c r="M56" s="210">
        <v>1109074.2249999999</v>
      </c>
      <c r="N56" s="210">
        <v>1632304.2249999999</v>
      </c>
      <c r="O56" s="211">
        <v>28.892322387426507</v>
      </c>
      <c r="P56" s="211">
        <v>12.628505376722716</v>
      </c>
      <c r="Q56" s="211">
        <v>33.61205617538333</v>
      </c>
      <c r="R56" s="207">
        <v>4.8738102196047794E-2</v>
      </c>
      <c r="S56" s="207">
        <v>0</v>
      </c>
      <c r="T56" s="207">
        <v>-2.9373422237373777E-2</v>
      </c>
      <c r="U56" s="211">
        <v>32.670637992675502</v>
      </c>
      <c r="V56" s="207">
        <v>1.9364679958674191E-2</v>
      </c>
      <c r="W56" s="210">
        <v>1130551.0924175393</v>
      </c>
      <c r="X56" s="210">
        <v>104646</v>
      </c>
      <c r="Y56" s="210">
        <v>825179.51122612588</v>
      </c>
      <c r="Z56" s="210">
        <v>104646</v>
      </c>
      <c r="AA56" s="210">
        <v>418584</v>
      </c>
      <c r="AB56" s="212">
        <v>1549135.0924175393</v>
      </c>
      <c r="AC56" s="161"/>
      <c r="AE56" s="83"/>
      <c r="AF56" s="94"/>
      <c r="AG56" s="83"/>
      <c r="AH56" s="95"/>
      <c r="AI56" s="95"/>
      <c r="AJ56" s="95"/>
      <c r="AK56" s="83"/>
      <c r="AL56" s="83"/>
      <c r="AM56" s="83"/>
      <c r="AN56" s="83"/>
      <c r="AO56" s="94"/>
      <c r="AP56" s="83"/>
      <c r="AQ56" s="95"/>
      <c r="AR56" s="95"/>
      <c r="AS56" s="95"/>
      <c r="AT56" s="83"/>
      <c r="AU56" s="83"/>
      <c r="AV56" s="83"/>
      <c r="AW56" s="83"/>
      <c r="AX56" s="94"/>
      <c r="AY56" s="83"/>
      <c r="AZ56" s="95"/>
      <c r="BA56" s="95"/>
      <c r="BB56" s="95"/>
      <c r="BC56" s="83"/>
      <c r="BD56" s="83"/>
      <c r="BE56" s="83"/>
      <c r="BF56" s="83"/>
      <c r="BG56" s="94"/>
      <c r="BH56" s="83"/>
      <c r="BI56" s="95"/>
      <c r="BJ56" s="95"/>
      <c r="BK56" s="95"/>
      <c r="BL56" s="83"/>
      <c r="BM56" s="88"/>
      <c r="BN56" s="88"/>
      <c r="BO56" s="88"/>
      <c r="BP56" s="96"/>
      <c r="BQ56" s="96"/>
      <c r="BR56" s="96"/>
      <c r="BS56" s="96"/>
      <c r="BT56" s="96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2"/>
      <c r="CH56" s="2"/>
      <c r="CI56" s="2"/>
      <c r="CJ56" s="2"/>
      <c r="CK56" s="2"/>
      <c r="CL56" s="2"/>
      <c r="CM56" s="2"/>
      <c r="CN56" s="2"/>
      <c r="CO56" s="2"/>
      <c r="CP56" s="2"/>
    </row>
    <row r="57" spans="1:94" ht="16.5" customHeight="1" x14ac:dyDescent="0.25">
      <c r="A57" s="204" t="s">
        <v>70</v>
      </c>
      <c r="B57" s="205">
        <v>392</v>
      </c>
      <c r="C57" s="194" t="s">
        <v>73</v>
      </c>
      <c r="D57" s="206">
        <v>26769.5</v>
      </c>
      <c r="E57" s="207">
        <v>0.25730986063638145</v>
      </c>
      <c r="F57" s="206">
        <v>6888.0563143056133</v>
      </c>
      <c r="G57" s="208">
        <v>1</v>
      </c>
      <c r="H57" s="209">
        <v>26769.5</v>
      </c>
      <c r="I57" s="209">
        <v>6888.0563143056133</v>
      </c>
      <c r="J57" s="210">
        <v>120925612.22365104</v>
      </c>
      <c r="K57" s="210">
        <v>1555000</v>
      </c>
      <c r="L57" s="211">
        <v>29.44</v>
      </c>
      <c r="M57" s="210">
        <v>788094.08000000007</v>
      </c>
      <c r="N57" s="210">
        <v>2343094.08</v>
      </c>
      <c r="O57" s="211">
        <v>28.892322387426507</v>
      </c>
      <c r="P57" s="211">
        <v>12.628505376722716</v>
      </c>
      <c r="Q57" s="211">
        <v>32.141761345956823</v>
      </c>
      <c r="R57" s="207">
        <v>9.1771784849076887E-2</v>
      </c>
      <c r="S57" s="207">
        <v>0</v>
      </c>
      <c r="T57" s="207">
        <v>-7.2407104890402862E-2</v>
      </c>
      <c r="U57" s="211">
        <v>30.010096177983364</v>
      </c>
      <c r="V57" s="207">
        <v>1.9364679958673969E-2</v>
      </c>
      <c r="W57" s="210">
        <v>803355.26963652566</v>
      </c>
      <c r="X57" s="210">
        <v>311000</v>
      </c>
      <c r="Y57" s="210">
        <v>604628.06111825525</v>
      </c>
      <c r="Z57" s="210">
        <v>311000</v>
      </c>
      <c r="AA57" s="210">
        <v>1244000</v>
      </c>
      <c r="AB57" s="212">
        <v>2047355.2696365258</v>
      </c>
      <c r="AC57" s="161"/>
      <c r="AE57" s="83"/>
      <c r="AF57" s="94"/>
      <c r="AG57" s="83"/>
      <c r="AH57" s="95"/>
      <c r="AI57" s="95"/>
      <c r="AJ57" s="95"/>
      <c r="AK57" s="83"/>
      <c r="AL57" s="83"/>
      <c r="AM57" s="83"/>
      <c r="AN57" s="83"/>
      <c r="AO57" s="94"/>
      <c r="AP57" s="83"/>
      <c r="AQ57" s="95"/>
      <c r="AR57" s="95"/>
      <c r="AS57" s="95"/>
      <c r="AT57" s="83"/>
      <c r="AU57" s="83"/>
      <c r="AV57" s="83"/>
      <c r="AW57" s="83"/>
      <c r="AX57" s="94"/>
      <c r="AY57" s="83"/>
      <c r="AZ57" s="95"/>
      <c r="BA57" s="95"/>
      <c r="BB57" s="95"/>
      <c r="BC57" s="83"/>
      <c r="BD57" s="83"/>
      <c r="BE57" s="83"/>
      <c r="BF57" s="83"/>
      <c r="BG57" s="94"/>
      <c r="BH57" s="83"/>
      <c r="BI57" s="95"/>
      <c r="BJ57" s="95"/>
      <c r="BK57" s="95"/>
      <c r="BL57" s="83"/>
      <c r="BM57" s="88"/>
      <c r="BN57" s="88"/>
      <c r="BO57" s="88"/>
      <c r="BP57" s="96"/>
      <c r="BQ57" s="96"/>
      <c r="BR57" s="96"/>
      <c r="BS57" s="96"/>
      <c r="BT57" s="96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2"/>
      <c r="CH57" s="2"/>
      <c r="CI57" s="2"/>
      <c r="CJ57" s="2"/>
      <c r="CK57" s="2"/>
      <c r="CL57" s="2"/>
      <c r="CM57" s="2"/>
      <c r="CN57" s="2"/>
      <c r="CO57" s="2"/>
      <c r="CP57" s="2"/>
    </row>
    <row r="58" spans="1:94" ht="16.5" customHeight="1" x14ac:dyDescent="0.25">
      <c r="A58" s="204" t="s">
        <v>70</v>
      </c>
      <c r="B58" s="205">
        <v>393</v>
      </c>
      <c r="C58" s="194" t="s">
        <v>74</v>
      </c>
      <c r="D58" s="206">
        <v>19391</v>
      </c>
      <c r="E58" s="207">
        <v>0.36454924346966167</v>
      </c>
      <c r="F58" s="206">
        <v>7068.9743801202094</v>
      </c>
      <c r="G58" s="208">
        <v>1</v>
      </c>
      <c r="H58" s="209">
        <v>19391</v>
      </c>
      <c r="I58" s="209">
        <v>7068.9743801202094</v>
      </c>
      <c r="J58" s="210">
        <v>91785633.937178165</v>
      </c>
      <c r="K58" s="210">
        <v>2876000</v>
      </c>
      <c r="L58" s="211">
        <v>26.96</v>
      </c>
      <c r="M58" s="210">
        <v>522781.36000000004</v>
      </c>
      <c r="N58" s="210">
        <v>3398781.36</v>
      </c>
      <c r="O58" s="211">
        <v>28.892322387426507</v>
      </c>
      <c r="P58" s="211">
        <v>12.628505376722716</v>
      </c>
      <c r="Q58" s="211">
        <v>33.496034468663325</v>
      </c>
      <c r="R58" s="207">
        <v>0.24243451293261598</v>
      </c>
      <c r="S58" s="207">
        <v>0</v>
      </c>
      <c r="T58" s="207">
        <v>-0.22306983297394195</v>
      </c>
      <c r="U58" s="211">
        <v>27.482071771685849</v>
      </c>
      <c r="V58" s="207">
        <v>1.9364679958673969E-2</v>
      </c>
      <c r="W58" s="210">
        <v>532904.85372476035</v>
      </c>
      <c r="X58" s="210">
        <v>575200</v>
      </c>
      <c r="Y58" s="210">
        <v>458928.16968589084</v>
      </c>
      <c r="Z58" s="210">
        <v>458928.16968589084</v>
      </c>
      <c r="AA58" s="210">
        <v>2417071.8303141091</v>
      </c>
      <c r="AB58" s="212">
        <v>2949976.6840388696</v>
      </c>
      <c r="AC58" s="161"/>
      <c r="AE58" s="83"/>
      <c r="AF58" s="94"/>
      <c r="AG58" s="83"/>
      <c r="AH58" s="95"/>
      <c r="AI58" s="95"/>
      <c r="AJ58" s="95"/>
      <c r="AK58" s="83"/>
      <c r="AL58" s="83"/>
      <c r="AM58" s="83"/>
      <c r="AN58" s="83"/>
      <c r="AO58" s="94"/>
      <c r="AP58" s="83"/>
      <c r="AQ58" s="95"/>
      <c r="AR58" s="95"/>
      <c r="AS58" s="95"/>
      <c r="AT58" s="83"/>
      <c r="AU58" s="83"/>
      <c r="AV58" s="83"/>
      <c r="AW58" s="83"/>
      <c r="AX58" s="94"/>
      <c r="AY58" s="83"/>
      <c r="AZ58" s="95"/>
      <c r="BA58" s="95"/>
      <c r="BB58" s="95"/>
      <c r="BC58" s="83"/>
      <c r="BD58" s="83"/>
      <c r="BE58" s="83"/>
      <c r="BF58" s="83"/>
      <c r="BG58" s="94"/>
      <c r="BH58" s="83"/>
      <c r="BI58" s="95"/>
      <c r="BJ58" s="95"/>
      <c r="BK58" s="95"/>
      <c r="BL58" s="83"/>
      <c r="BM58" s="88"/>
      <c r="BN58" s="88"/>
      <c r="BO58" s="88"/>
      <c r="BP58" s="96"/>
      <c r="BQ58" s="96"/>
      <c r="BR58" s="96"/>
      <c r="BS58" s="96"/>
      <c r="BT58" s="96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2"/>
      <c r="CH58" s="2"/>
      <c r="CI58" s="2"/>
      <c r="CJ58" s="2"/>
      <c r="CK58" s="2"/>
      <c r="CL58" s="2"/>
      <c r="CM58" s="2"/>
      <c r="CN58" s="2"/>
      <c r="CO58" s="2"/>
      <c r="CP58" s="2"/>
    </row>
    <row r="59" spans="1:94" ht="16.5" customHeight="1" x14ac:dyDescent="0.25">
      <c r="A59" s="204" t="s">
        <v>70</v>
      </c>
      <c r="B59" s="205">
        <v>394</v>
      </c>
      <c r="C59" s="194" t="s">
        <v>75</v>
      </c>
      <c r="D59" s="206">
        <v>35978</v>
      </c>
      <c r="E59" s="207">
        <v>0.32538414470524424</v>
      </c>
      <c r="F59" s="206">
        <v>11706.670758205277</v>
      </c>
      <c r="G59" s="208">
        <v>1</v>
      </c>
      <c r="H59" s="209">
        <v>35978</v>
      </c>
      <c r="I59" s="209">
        <v>11706.670758205277</v>
      </c>
      <c r="J59" s="210">
        <v>167469791.37017927</v>
      </c>
      <c r="K59" s="210">
        <v>245000</v>
      </c>
      <c r="L59" s="211">
        <v>28.63</v>
      </c>
      <c r="M59" s="210">
        <v>1030050.14</v>
      </c>
      <c r="N59" s="210">
        <v>1275050.1400000001</v>
      </c>
      <c r="O59" s="211">
        <v>28.892322387426507</v>
      </c>
      <c r="P59" s="211">
        <v>12.628505376722716</v>
      </c>
      <c r="Q59" s="211">
        <v>33.001437808337009</v>
      </c>
      <c r="R59" s="207">
        <v>0.15268731429748561</v>
      </c>
      <c r="S59" s="207">
        <v>0</v>
      </c>
      <c r="T59" s="207">
        <v>-0.13332263433881159</v>
      </c>
      <c r="U59" s="211">
        <v>29.184410787216834</v>
      </c>
      <c r="V59" s="207">
        <v>1.9364679958673969E-2</v>
      </c>
      <c r="W59" s="210">
        <v>1049996.7313024872</v>
      </c>
      <c r="X59" s="210">
        <v>49000</v>
      </c>
      <c r="Y59" s="210">
        <v>837348.95685089636</v>
      </c>
      <c r="Z59" s="210">
        <v>49000</v>
      </c>
      <c r="AA59" s="210">
        <v>196000</v>
      </c>
      <c r="AB59" s="212">
        <v>1245996.7313024872</v>
      </c>
      <c r="AC59" s="161"/>
      <c r="AE59" s="83"/>
      <c r="AF59" s="94"/>
      <c r="AG59" s="83"/>
      <c r="AH59" s="95"/>
      <c r="AI59" s="95"/>
      <c r="AJ59" s="95"/>
      <c r="AK59" s="83"/>
      <c r="AL59" s="83"/>
      <c r="AM59" s="83"/>
      <c r="AN59" s="83"/>
      <c r="AO59" s="94"/>
      <c r="AP59" s="83"/>
      <c r="AQ59" s="95"/>
      <c r="AR59" s="95"/>
      <c r="AS59" s="95"/>
      <c r="AT59" s="83"/>
      <c r="AU59" s="83"/>
      <c r="AV59" s="83"/>
      <c r="AW59" s="83"/>
      <c r="AX59" s="94"/>
      <c r="AY59" s="83"/>
      <c r="AZ59" s="95"/>
      <c r="BA59" s="95"/>
      <c r="BB59" s="95"/>
      <c r="BC59" s="83"/>
      <c r="BD59" s="83"/>
      <c r="BE59" s="83"/>
      <c r="BF59" s="83"/>
      <c r="BG59" s="94"/>
      <c r="BH59" s="83"/>
      <c r="BI59" s="95"/>
      <c r="BJ59" s="95"/>
      <c r="BK59" s="95"/>
      <c r="BL59" s="83"/>
      <c r="BM59" s="88"/>
      <c r="BN59" s="88"/>
      <c r="BO59" s="88"/>
      <c r="BP59" s="96"/>
      <c r="BQ59" s="96"/>
      <c r="BR59" s="96"/>
      <c r="BS59" s="96"/>
      <c r="BT59" s="96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2"/>
      <c r="CH59" s="2"/>
      <c r="CI59" s="2"/>
      <c r="CJ59" s="2"/>
      <c r="CK59" s="2"/>
      <c r="CL59" s="2"/>
      <c r="CM59" s="2"/>
      <c r="CN59" s="2"/>
      <c r="CO59" s="2"/>
      <c r="CP59" s="2"/>
    </row>
    <row r="60" spans="1:94" ht="16.5" customHeight="1" x14ac:dyDescent="0.25">
      <c r="A60" s="204" t="s">
        <v>70</v>
      </c>
      <c r="B60" s="205">
        <v>805</v>
      </c>
      <c r="C60" s="194" t="s">
        <v>76</v>
      </c>
      <c r="D60" s="206">
        <v>13369</v>
      </c>
      <c r="E60" s="207">
        <v>0.41335763455720809</v>
      </c>
      <c r="F60" s="206">
        <v>5526.1782163953148</v>
      </c>
      <c r="G60" s="208">
        <v>1</v>
      </c>
      <c r="H60" s="209">
        <v>13369</v>
      </c>
      <c r="I60" s="209">
        <v>5526.1782163953148</v>
      </c>
      <c r="J60" s="210">
        <v>63753686.405828759</v>
      </c>
      <c r="K60" s="210">
        <v>464999.99999999994</v>
      </c>
      <c r="L60" s="211">
        <v>33.89</v>
      </c>
      <c r="M60" s="210">
        <v>453075.41000000003</v>
      </c>
      <c r="N60" s="210">
        <v>918075.40999999992</v>
      </c>
      <c r="O60" s="211">
        <v>28.892322387426507</v>
      </c>
      <c r="P60" s="211">
        <v>12.628505376722716</v>
      </c>
      <c r="Q60" s="211">
        <v>34.112411497941594</v>
      </c>
      <c r="R60" s="207">
        <v>6.5627470623073059E-3</v>
      </c>
      <c r="S60" s="207">
        <v>0</v>
      </c>
      <c r="T60" s="207">
        <v>0</v>
      </c>
      <c r="U60" s="211">
        <v>34.112411497941594</v>
      </c>
      <c r="V60" s="207">
        <v>6.5627470623073059E-3</v>
      </c>
      <c r="W60" s="210">
        <v>456048.82931598119</v>
      </c>
      <c r="X60" s="210">
        <v>93000</v>
      </c>
      <c r="Y60" s="210">
        <v>318768.43202914379</v>
      </c>
      <c r="Z60" s="210">
        <v>93000</v>
      </c>
      <c r="AA60" s="210">
        <v>371999.99999999994</v>
      </c>
      <c r="AB60" s="212">
        <v>828048.82931598113</v>
      </c>
      <c r="AC60" s="161"/>
      <c r="AE60" s="83"/>
      <c r="AF60" s="94"/>
      <c r="AG60" s="83"/>
      <c r="AH60" s="95"/>
      <c r="AI60" s="95"/>
      <c r="AJ60" s="95"/>
      <c r="AK60" s="83"/>
      <c r="AL60" s="83"/>
      <c r="AM60" s="83"/>
      <c r="AN60" s="83"/>
      <c r="AO60" s="94"/>
      <c r="AP60" s="83"/>
      <c r="AQ60" s="95"/>
      <c r="AR60" s="95"/>
      <c r="AS60" s="95"/>
      <c r="AT60" s="83"/>
      <c r="AU60" s="83"/>
      <c r="AV60" s="83"/>
      <c r="AW60" s="83"/>
      <c r="AX60" s="94"/>
      <c r="AY60" s="83"/>
      <c r="AZ60" s="95"/>
      <c r="BA60" s="95"/>
      <c r="BB60" s="95"/>
      <c r="BC60" s="83"/>
      <c r="BD60" s="83"/>
      <c r="BE60" s="83"/>
      <c r="BF60" s="83"/>
      <c r="BG60" s="94"/>
      <c r="BH60" s="83"/>
      <c r="BI60" s="95"/>
      <c r="BJ60" s="95"/>
      <c r="BK60" s="95"/>
      <c r="BL60" s="83"/>
      <c r="BM60" s="88"/>
      <c r="BN60" s="88"/>
      <c r="BO60" s="88"/>
      <c r="BP60" s="96"/>
      <c r="BQ60" s="96"/>
      <c r="BR60" s="96"/>
      <c r="BS60" s="96"/>
      <c r="BT60" s="96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2"/>
      <c r="CH60" s="2"/>
      <c r="CI60" s="2"/>
      <c r="CJ60" s="2"/>
      <c r="CK60" s="2"/>
      <c r="CL60" s="2"/>
      <c r="CM60" s="2"/>
      <c r="CN60" s="2"/>
      <c r="CO60" s="2"/>
      <c r="CP60" s="2"/>
    </row>
    <row r="61" spans="1:94" ht="16.5" customHeight="1" x14ac:dyDescent="0.25">
      <c r="A61" s="204" t="s">
        <v>70</v>
      </c>
      <c r="B61" s="205">
        <v>806</v>
      </c>
      <c r="C61" s="194" t="s">
        <v>77</v>
      </c>
      <c r="D61" s="206">
        <v>21147</v>
      </c>
      <c r="E61" s="207">
        <v>0.43333274373085423</v>
      </c>
      <c r="F61" s="206">
        <v>9163.6875316763744</v>
      </c>
      <c r="G61" s="208">
        <v>1</v>
      </c>
      <c r="H61" s="209">
        <v>21147</v>
      </c>
      <c r="I61" s="209">
        <v>9163.6875316763744</v>
      </c>
      <c r="J61" s="210">
        <v>103457812.66600001</v>
      </c>
      <c r="K61" s="210">
        <v>372000</v>
      </c>
      <c r="L61" s="211">
        <v>36.14</v>
      </c>
      <c r="M61" s="210">
        <v>764252.58</v>
      </c>
      <c r="N61" s="210">
        <v>1136252.58</v>
      </c>
      <c r="O61" s="211">
        <v>28.892322387426507</v>
      </c>
      <c r="P61" s="211">
        <v>12.628505376722716</v>
      </c>
      <c r="Q61" s="211">
        <v>34.364667271541606</v>
      </c>
      <c r="R61" s="207">
        <v>-4.9123761163763047E-2</v>
      </c>
      <c r="S61" s="207">
        <v>2.4123761163763045E-2</v>
      </c>
      <c r="T61" s="207">
        <v>0</v>
      </c>
      <c r="U61" s="211">
        <v>35.236499999999999</v>
      </c>
      <c r="V61" s="207">
        <v>-2.5000000000000022E-2</v>
      </c>
      <c r="W61" s="210">
        <v>745146.26549999998</v>
      </c>
      <c r="X61" s="210">
        <v>74400</v>
      </c>
      <c r="Y61" s="210">
        <v>517289.06333000003</v>
      </c>
      <c r="Z61" s="210">
        <v>74400</v>
      </c>
      <c r="AA61" s="210">
        <v>297600</v>
      </c>
      <c r="AB61" s="212">
        <v>1042746.2655</v>
      </c>
      <c r="AC61" s="161"/>
      <c r="AE61" s="83"/>
      <c r="AF61" s="94"/>
      <c r="AG61" s="83"/>
      <c r="AH61" s="95"/>
      <c r="AI61" s="95"/>
      <c r="AJ61" s="95"/>
      <c r="AK61" s="83"/>
      <c r="AL61" s="83"/>
      <c r="AM61" s="83"/>
      <c r="AN61" s="83"/>
      <c r="AO61" s="94"/>
      <c r="AP61" s="83"/>
      <c r="AQ61" s="95"/>
      <c r="AR61" s="95"/>
      <c r="AS61" s="95"/>
      <c r="AT61" s="83"/>
      <c r="AU61" s="83"/>
      <c r="AV61" s="83"/>
      <c r="AW61" s="83"/>
      <c r="AX61" s="94"/>
      <c r="AY61" s="83"/>
      <c r="AZ61" s="95"/>
      <c r="BA61" s="95"/>
      <c r="BB61" s="95"/>
      <c r="BC61" s="83"/>
      <c r="BD61" s="83"/>
      <c r="BE61" s="83"/>
      <c r="BF61" s="83"/>
      <c r="BG61" s="94"/>
      <c r="BH61" s="83"/>
      <c r="BI61" s="95"/>
      <c r="BJ61" s="95"/>
      <c r="BK61" s="95"/>
      <c r="BL61" s="83"/>
      <c r="BM61" s="88"/>
      <c r="BN61" s="88"/>
      <c r="BO61" s="88"/>
      <c r="BP61" s="96"/>
      <c r="BQ61" s="96"/>
      <c r="BR61" s="96"/>
      <c r="BS61" s="96"/>
      <c r="BT61" s="96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2"/>
      <c r="CH61" s="2"/>
      <c r="CI61" s="2"/>
      <c r="CJ61" s="2"/>
      <c r="CK61" s="2"/>
      <c r="CL61" s="2"/>
      <c r="CM61" s="2"/>
      <c r="CN61" s="2"/>
      <c r="CO61" s="2"/>
      <c r="CP61" s="2"/>
    </row>
    <row r="62" spans="1:94" ht="16.5" customHeight="1" x14ac:dyDescent="0.25">
      <c r="A62" s="204" t="s">
        <v>70</v>
      </c>
      <c r="B62" s="205">
        <v>807</v>
      </c>
      <c r="C62" s="194" t="s">
        <v>78</v>
      </c>
      <c r="D62" s="206">
        <v>19454.5</v>
      </c>
      <c r="E62" s="207">
        <v>0.34215687380750293</v>
      </c>
      <c r="F62" s="206">
        <v>6656.4909014880659</v>
      </c>
      <c r="G62" s="208">
        <v>1</v>
      </c>
      <c r="H62" s="209">
        <v>19454.5</v>
      </c>
      <c r="I62" s="209">
        <v>6656.4909014880659</v>
      </c>
      <c r="J62" s="210">
        <v>91008716.386960521</v>
      </c>
      <c r="K62" s="210">
        <v>211899.99999999997</v>
      </c>
      <c r="L62" s="211">
        <v>33.18</v>
      </c>
      <c r="M62" s="210">
        <v>645500.30999999994</v>
      </c>
      <c r="N62" s="210">
        <v>857400.30999999994</v>
      </c>
      <c r="O62" s="211">
        <v>28.892322387426507</v>
      </c>
      <c r="P62" s="211">
        <v>12.628505376722716</v>
      </c>
      <c r="Q62" s="211">
        <v>33.21325230798719</v>
      </c>
      <c r="R62" s="207">
        <v>1.0021792642311844E-3</v>
      </c>
      <c r="S62" s="207">
        <v>0</v>
      </c>
      <c r="T62" s="207">
        <v>0</v>
      </c>
      <c r="U62" s="211">
        <v>33.21325230798719</v>
      </c>
      <c r="V62" s="207">
        <v>1.0021792642311844E-3</v>
      </c>
      <c r="W62" s="210">
        <v>646147.21702573681</v>
      </c>
      <c r="X62" s="210">
        <v>42380</v>
      </c>
      <c r="Y62" s="210">
        <v>455043.58193480264</v>
      </c>
      <c r="Z62" s="210">
        <v>42380</v>
      </c>
      <c r="AA62" s="210">
        <v>169519.99999999997</v>
      </c>
      <c r="AB62" s="212">
        <v>815667.21702573681</v>
      </c>
      <c r="AC62" s="161"/>
      <c r="AE62" s="83"/>
      <c r="AF62" s="94"/>
      <c r="AG62" s="83"/>
      <c r="AH62" s="95"/>
      <c r="AI62" s="95"/>
      <c r="AJ62" s="95"/>
      <c r="AK62" s="83"/>
      <c r="AL62" s="83"/>
      <c r="AM62" s="83"/>
      <c r="AN62" s="83"/>
      <c r="AO62" s="94"/>
      <c r="AP62" s="83"/>
      <c r="AQ62" s="95"/>
      <c r="AR62" s="95"/>
      <c r="AS62" s="95"/>
      <c r="AT62" s="83"/>
      <c r="AU62" s="83"/>
      <c r="AV62" s="83"/>
      <c r="AW62" s="83"/>
      <c r="AX62" s="94"/>
      <c r="AY62" s="83"/>
      <c r="AZ62" s="95"/>
      <c r="BA62" s="95"/>
      <c r="BB62" s="95"/>
      <c r="BC62" s="83"/>
      <c r="BD62" s="83"/>
      <c r="BE62" s="83"/>
      <c r="BF62" s="83"/>
      <c r="BG62" s="94"/>
      <c r="BH62" s="83"/>
      <c r="BI62" s="95"/>
      <c r="BJ62" s="95"/>
      <c r="BK62" s="95"/>
      <c r="BL62" s="83"/>
      <c r="BM62" s="88"/>
      <c r="BN62" s="88"/>
      <c r="BO62" s="88"/>
      <c r="BP62" s="96"/>
      <c r="BQ62" s="96"/>
      <c r="BR62" s="96"/>
      <c r="BS62" s="96"/>
      <c r="BT62" s="96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2"/>
      <c r="CH62" s="2"/>
      <c r="CI62" s="2"/>
      <c r="CJ62" s="2"/>
      <c r="CK62" s="2"/>
      <c r="CL62" s="2"/>
      <c r="CM62" s="2"/>
      <c r="CN62" s="2"/>
      <c r="CO62" s="2"/>
      <c r="CP62" s="2"/>
    </row>
    <row r="63" spans="1:94" ht="16.5" customHeight="1" x14ac:dyDescent="0.25">
      <c r="A63" s="204" t="s">
        <v>70</v>
      </c>
      <c r="B63" s="205">
        <v>808</v>
      </c>
      <c r="C63" s="194" t="s">
        <v>79</v>
      </c>
      <c r="D63" s="206">
        <v>28035.5</v>
      </c>
      <c r="E63" s="207">
        <v>0.28848460917504271</v>
      </c>
      <c r="F63" s="206">
        <v>8087.8102605269096</v>
      </c>
      <c r="G63" s="208">
        <v>1</v>
      </c>
      <c r="H63" s="209">
        <v>28035.5</v>
      </c>
      <c r="I63" s="209">
        <v>8087.8102605269096</v>
      </c>
      <c r="J63" s="210">
        <v>127523640.46744336</v>
      </c>
      <c r="K63" s="210">
        <v>149889</v>
      </c>
      <c r="L63" s="211">
        <v>25.91</v>
      </c>
      <c r="M63" s="210">
        <v>726399.80500000005</v>
      </c>
      <c r="N63" s="210">
        <v>876288.80500000005</v>
      </c>
      <c r="O63" s="211">
        <v>28.892322387426507</v>
      </c>
      <c r="P63" s="211">
        <v>12.628505376722716</v>
      </c>
      <c r="Q63" s="211">
        <v>32.535451825495286</v>
      </c>
      <c r="R63" s="207">
        <v>0.25571022097627494</v>
      </c>
      <c r="S63" s="207">
        <v>0</v>
      </c>
      <c r="T63" s="207">
        <v>-0.23634554101760091</v>
      </c>
      <c r="U63" s="211">
        <v>26.411738857729247</v>
      </c>
      <c r="V63" s="207">
        <v>1.9364679958674191E-2</v>
      </c>
      <c r="W63" s="210">
        <v>740466.30474586831</v>
      </c>
      <c r="X63" s="210">
        <v>29977.800000000003</v>
      </c>
      <c r="Y63" s="210">
        <v>637618.20233721682</v>
      </c>
      <c r="Z63" s="210">
        <v>29977.800000000003</v>
      </c>
      <c r="AA63" s="210">
        <v>119911.2</v>
      </c>
      <c r="AB63" s="212">
        <v>860377.50474586827</v>
      </c>
      <c r="AC63" s="161"/>
      <c r="AE63" s="83"/>
      <c r="AF63" s="94"/>
      <c r="AG63" s="83"/>
      <c r="AH63" s="95"/>
      <c r="AI63" s="95"/>
      <c r="AJ63" s="95"/>
      <c r="AK63" s="83"/>
      <c r="AL63" s="83"/>
      <c r="AM63" s="83"/>
      <c r="AN63" s="83"/>
      <c r="AO63" s="94"/>
      <c r="AP63" s="83"/>
      <c r="AQ63" s="95"/>
      <c r="AR63" s="95"/>
      <c r="AS63" s="95"/>
      <c r="AT63" s="83"/>
      <c r="AU63" s="83"/>
      <c r="AV63" s="83"/>
      <c r="AW63" s="83"/>
      <c r="AX63" s="94"/>
      <c r="AY63" s="83"/>
      <c r="AZ63" s="95"/>
      <c r="BA63" s="95"/>
      <c r="BB63" s="95"/>
      <c r="BC63" s="83"/>
      <c r="BD63" s="83"/>
      <c r="BE63" s="83"/>
      <c r="BF63" s="83"/>
      <c r="BG63" s="94"/>
      <c r="BH63" s="83"/>
      <c r="BI63" s="95"/>
      <c r="BJ63" s="95"/>
      <c r="BK63" s="95"/>
      <c r="BL63" s="83"/>
      <c r="BM63" s="88"/>
      <c r="BN63" s="88"/>
      <c r="BO63" s="88"/>
      <c r="BP63" s="96"/>
      <c r="BQ63" s="96"/>
      <c r="BR63" s="96"/>
      <c r="BS63" s="96"/>
      <c r="BT63" s="96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2"/>
      <c r="CH63" s="2"/>
      <c r="CI63" s="2"/>
      <c r="CJ63" s="2"/>
      <c r="CK63" s="2"/>
      <c r="CL63" s="2"/>
      <c r="CM63" s="2"/>
      <c r="CN63" s="2"/>
      <c r="CO63" s="2"/>
      <c r="CP63" s="2"/>
    </row>
    <row r="64" spans="1:94" ht="16.5" customHeight="1" x14ac:dyDescent="0.25">
      <c r="A64" s="204" t="s">
        <v>70</v>
      </c>
      <c r="B64" s="205">
        <v>840</v>
      </c>
      <c r="C64" s="194" t="s">
        <v>80</v>
      </c>
      <c r="D64" s="206">
        <v>64330</v>
      </c>
      <c r="E64" s="207">
        <v>0.31708453291522209</v>
      </c>
      <c r="F64" s="206">
        <v>20398.048002436237</v>
      </c>
      <c r="G64" s="208">
        <v>1</v>
      </c>
      <c r="H64" s="209">
        <v>64330</v>
      </c>
      <c r="I64" s="209">
        <v>20398.048002436237</v>
      </c>
      <c r="J64" s="210">
        <v>306075013.64962596</v>
      </c>
      <c r="K64" s="210">
        <v>741000</v>
      </c>
      <c r="L64" s="211">
        <v>32.880000000000003</v>
      </c>
      <c r="M64" s="210">
        <v>2115170.4000000004</v>
      </c>
      <c r="N64" s="210">
        <v>2856170.4000000004</v>
      </c>
      <c r="O64" s="211">
        <v>28.892322387426507</v>
      </c>
      <c r="P64" s="211">
        <v>12.628505376722716</v>
      </c>
      <c r="Q64" s="211">
        <v>32.896626116222002</v>
      </c>
      <c r="R64" s="207">
        <v>5.056604690389932E-4</v>
      </c>
      <c r="S64" s="207">
        <v>0</v>
      </c>
      <c r="T64" s="207">
        <v>0</v>
      </c>
      <c r="U64" s="211">
        <v>32.896626116222002</v>
      </c>
      <c r="V64" s="207">
        <v>5.056604690389932E-4</v>
      </c>
      <c r="W64" s="210">
        <v>2116239.9580565612</v>
      </c>
      <c r="X64" s="210">
        <v>148200</v>
      </c>
      <c r="Y64" s="210">
        <v>1530375.0682481299</v>
      </c>
      <c r="Z64" s="210">
        <v>148200</v>
      </c>
      <c r="AA64" s="210">
        <v>592800</v>
      </c>
      <c r="AB64" s="212">
        <v>2709039.9580565612</v>
      </c>
      <c r="AC64" s="161"/>
      <c r="AE64" s="83"/>
      <c r="AF64" s="94"/>
      <c r="AG64" s="83"/>
      <c r="AH64" s="95"/>
      <c r="AI64" s="95"/>
      <c r="AJ64" s="95"/>
      <c r="AK64" s="83"/>
      <c r="AL64" s="83"/>
      <c r="AM64" s="83"/>
      <c r="AN64" s="83"/>
      <c r="AO64" s="94"/>
      <c r="AP64" s="83"/>
      <c r="AQ64" s="95"/>
      <c r="AR64" s="95"/>
      <c r="AS64" s="95"/>
      <c r="AT64" s="83"/>
      <c r="AU64" s="83"/>
      <c r="AV64" s="83"/>
      <c r="AW64" s="83"/>
      <c r="AX64" s="94"/>
      <c r="AY64" s="83"/>
      <c r="AZ64" s="95"/>
      <c r="BA64" s="95"/>
      <c r="BB64" s="95"/>
      <c r="BC64" s="83"/>
      <c r="BD64" s="83"/>
      <c r="BE64" s="83"/>
      <c r="BF64" s="83"/>
      <c r="BG64" s="94"/>
      <c r="BH64" s="83"/>
      <c r="BI64" s="95"/>
      <c r="BJ64" s="95"/>
      <c r="BK64" s="95"/>
      <c r="BL64" s="83"/>
      <c r="BM64" s="88"/>
      <c r="BN64" s="88"/>
      <c r="BO64" s="88"/>
      <c r="BP64" s="96"/>
      <c r="BQ64" s="96"/>
      <c r="BR64" s="96"/>
      <c r="BS64" s="96"/>
      <c r="BT64" s="96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2"/>
      <c r="CH64" s="2"/>
      <c r="CI64" s="2"/>
      <c r="CJ64" s="2"/>
      <c r="CK64" s="2"/>
      <c r="CL64" s="2"/>
      <c r="CM64" s="2"/>
      <c r="CN64" s="2"/>
      <c r="CO64" s="2"/>
      <c r="CP64" s="2"/>
    </row>
    <row r="65" spans="1:94" ht="16.5" customHeight="1" x14ac:dyDescent="0.25">
      <c r="A65" s="204" t="s">
        <v>70</v>
      </c>
      <c r="B65" s="205">
        <v>841</v>
      </c>
      <c r="C65" s="194" t="s">
        <v>81</v>
      </c>
      <c r="D65" s="206">
        <v>14929</v>
      </c>
      <c r="E65" s="207">
        <v>0.29768639241161893</v>
      </c>
      <c r="F65" s="206">
        <v>4444.1601523130594</v>
      </c>
      <c r="G65" s="208">
        <v>1</v>
      </c>
      <c r="H65" s="209">
        <v>14929</v>
      </c>
      <c r="I65" s="209">
        <v>4444.1601523130594</v>
      </c>
      <c r="J65" s="210">
        <v>66245265.659999989</v>
      </c>
      <c r="K65" s="210">
        <v>972000</v>
      </c>
      <c r="L65" s="211">
        <v>32.65</v>
      </c>
      <c r="M65" s="210">
        <v>487431.85</v>
      </c>
      <c r="N65" s="210">
        <v>1459431.85</v>
      </c>
      <c r="O65" s="211">
        <v>28.892322387426507</v>
      </c>
      <c r="P65" s="211">
        <v>12.628505376722716</v>
      </c>
      <c r="Q65" s="211">
        <v>32.651656594573822</v>
      </c>
      <c r="R65" s="207">
        <v>5.0737965507696714E-5</v>
      </c>
      <c r="S65" s="207">
        <v>0</v>
      </c>
      <c r="T65" s="207">
        <v>0</v>
      </c>
      <c r="U65" s="211">
        <v>32.651656594573822</v>
      </c>
      <c r="V65" s="207">
        <v>5.0737965507696714E-5</v>
      </c>
      <c r="W65" s="210">
        <v>487456.58130039257</v>
      </c>
      <c r="X65" s="210">
        <v>194400</v>
      </c>
      <c r="Y65" s="210">
        <v>331226.32829999994</v>
      </c>
      <c r="Z65" s="210">
        <v>194400</v>
      </c>
      <c r="AA65" s="210">
        <v>777600</v>
      </c>
      <c r="AB65" s="212">
        <v>1265056.5813003925</v>
      </c>
      <c r="AC65" s="161"/>
      <c r="AE65" s="83"/>
      <c r="AF65" s="94"/>
      <c r="AG65" s="83"/>
      <c r="AH65" s="95"/>
      <c r="AI65" s="95"/>
      <c r="AJ65" s="95"/>
      <c r="AK65" s="83"/>
      <c r="AL65" s="83"/>
      <c r="AM65" s="83"/>
      <c r="AN65" s="83"/>
      <c r="AO65" s="94"/>
      <c r="AP65" s="83"/>
      <c r="AQ65" s="95"/>
      <c r="AR65" s="95"/>
      <c r="AS65" s="95"/>
      <c r="AT65" s="83"/>
      <c r="AU65" s="83"/>
      <c r="AV65" s="83"/>
      <c r="AW65" s="83"/>
      <c r="AX65" s="94"/>
      <c r="AY65" s="83"/>
      <c r="AZ65" s="95"/>
      <c r="BA65" s="95"/>
      <c r="BB65" s="95"/>
      <c r="BC65" s="83"/>
      <c r="BD65" s="83"/>
      <c r="BE65" s="83"/>
      <c r="BF65" s="83"/>
      <c r="BG65" s="94"/>
      <c r="BH65" s="83"/>
      <c r="BI65" s="95"/>
      <c r="BJ65" s="95"/>
      <c r="BK65" s="95"/>
      <c r="BL65" s="83"/>
      <c r="BM65" s="88"/>
      <c r="BN65" s="88"/>
      <c r="BO65" s="88"/>
      <c r="BP65" s="96"/>
      <c r="BQ65" s="96"/>
      <c r="BR65" s="96"/>
      <c r="BS65" s="96"/>
      <c r="BT65" s="96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2"/>
      <c r="CH65" s="2"/>
      <c r="CI65" s="2"/>
      <c r="CJ65" s="2"/>
      <c r="CK65" s="2"/>
      <c r="CL65" s="2"/>
      <c r="CM65" s="2"/>
      <c r="CN65" s="2"/>
      <c r="CO65" s="2"/>
      <c r="CP65" s="2"/>
    </row>
    <row r="66" spans="1:94" ht="16.5" customHeight="1" x14ac:dyDescent="0.25">
      <c r="A66" s="204" t="s">
        <v>70</v>
      </c>
      <c r="B66" s="205">
        <v>929</v>
      </c>
      <c r="C66" s="194" t="s">
        <v>82</v>
      </c>
      <c r="D66" s="206">
        <v>39032.5</v>
      </c>
      <c r="E66" s="207">
        <v>0.23210776532379707</v>
      </c>
      <c r="F66" s="206">
        <v>9059.746350001109</v>
      </c>
      <c r="G66" s="208">
        <v>1</v>
      </c>
      <c r="H66" s="209">
        <v>39032.5</v>
      </c>
      <c r="I66" s="209">
        <v>9059.746350001109</v>
      </c>
      <c r="J66" s="210">
        <v>179723689.94737205</v>
      </c>
      <c r="K66" s="210">
        <v>1829000</v>
      </c>
      <c r="L66" s="211">
        <v>33.270000000000003</v>
      </c>
      <c r="M66" s="210">
        <v>1298611.2750000001</v>
      </c>
      <c r="N66" s="210">
        <v>3127611.2750000004</v>
      </c>
      <c r="O66" s="211">
        <v>28.892322387426507</v>
      </c>
      <c r="P66" s="211">
        <v>12.628505376722716</v>
      </c>
      <c r="Q66" s="211">
        <v>31.823496549797166</v>
      </c>
      <c r="R66" s="207">
        <v>-4.3477711157283938E-2</v>
      </c>
      <c r="S66" s="207">
        <v>1.8477711157283937E-2</v>
      </c>
      <c r="T66" s="207">
        <v>0</v>
      </c>
      <c r="U66" s="211">
        <v>32.438250000000004</v>
      </c>
      <c r="V66" s="207">
        <v>-2.5000000000000022E-2</v>
      </c>
      <c r="W66" s="210">
        <v>1266145.993125</v>
      </c>
      <c r="X66" s="210">
        <v>365800</v>
      </c>
      <c r="Y66" s="210">
        <v>898618.44973686023</v>
      </c>
      <c r="Z66" s="210">
        <v>365800</v>
      </c>
      <c r="AA66" s="210">
        <v>1463200</v>
      </c>
      <c r="AB66" s="212">
        <v>2729345.993125</v>
      </c>
      <c r="AC66" s="161"/>
      <c r="AE66" s="83"/>
      <c r="AF66" s="94"/>
      <c r="AG66" s="83"/>
      <c r="AH66" s="95"/>
      <c r="AI66" s="95"/>
      <c r="AJ66" s="95"/>
      <c r="AK66" s="83"/>
      <c r="AL66" s="83"/>
      <c r="AM66" s="83"/>
      <c r="AN66" s="83"/>
      <c r="AO66" s="94"/>
      <c r="AP66" s="83"/>
      <c r="AQ66" s="95"/>
      <c r="AR66" s="95"/>
      <c r="AS66" s="95"/>
      <c r="AT66" s="83"/>
      <c r="AU66" s="83"/>
      <c r="AV66" s="83"/>
      <c r="AW66" s="83"/>
      <c r="AX66" s="94"/>
      <c r="AY66" s="83"/>
      <c r="AZ66" s="95"/>
      <c r="BA66" s="95"/>
      <c r="BB66" s="95"/>
      <c r="BC66" s="83"/>
      <c r="BD66" s="83"/>
      <c r="BE66" s="83"/>
      <c r="BF66" s="83"/>
      <c r="BG66" s="94"/>
      <c r="BH66" s="83"/>
      <c r="BI66" s="95"/>
      <c r="BJ66" s="95"/>
      <c r="BK66" s="95"/>
      <c r="BL66" s="83"/>
      <c r="BM66" s="88"/>
      <c r="BN66" s="88"/>
      <c r="BO66" s="88"/>
      <c r="BP66" s="96"/>
      <c r="BQ66" s="96"/>
      <c r="BR66" s="96"/>
      <c r="BS66" s="96"/>
      <c r="BT66" s="96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2"/>
      <c r="CH66" s="2"/>
      <c r="CI66" s="2"/>
      <c r="CJ66" s="2"/>
      <c r="CK66" s="2"/>
      <c r="CL66" s="2"/>
      <c r="CM66" s="2"/>
      <c r="CN66" s="2"/>
      <c r="CO66" s="2"/>
      <c r="CP66" s="2"/>
    </row>
    <row r="67" spans="1:94" ht="16.5" customHeight="1" x14ac:dyDescent="0.25">
      <c r="A67" s="204" t="s">
        <v>83</v>
      </c>
      <c r="B67" s="205">
        <v>340</v>
      </c>
      <c r="C67" s="194" t="s">
        <v>84</v>
      </c>
      <c r="D67" s="206">
        <v>18155</v>
      </c>
      <c r="E67" s="207">
        <v>0.44447035750871589</v>
      </c>
      <c r="F67" s="206">
        <v>8069.359340570737</v>
      </c>
      <c r="G67" s="208">
        <v>1.00404700497016</v>
      </c>
      <c r="H67" s="209">
        <v>18228.473375233254</v>
      </c>
      <c r="I67" s="209">
        <v>8102.0160779280332</v>
      </c>
      <c r="J67" s="210">
        <v>92471434.725191593</v>
      </c>
      <c r="K67" s="210">
        <v>290000</v>
      </c>
      <c r="L67" s="211">
        <v>39.71</v>
      </c>
      <c r="M67" s="210">
        <v>720935.05</v>
      </c>
      <c r="N67" s="210">
        <v>1010935.05</v>
      </c>
      <c r="O67" s="211">
        <v>29.009249759727886</v>
      </c>
      <c r="P67" s="211">
        <v>12.679613000748004</v>
      </c>
      <c r="Q67" s="211">
        <v>34.644961883242516</v>
      </c>
      <c r="R67" s="207">
        <v>-0.1275506954610296</v>
      </c>
      <c r="S67" s="207">
        <v>0.1025506954610296</v>
      </c>
      <c r="T67" s="207">
        <v>0</v>
      </c>
      <c r="U67" s="211">
        <v>38.71725</v>
      </c>
      <c r="V67" s="207">
        <v>-2.5000000000000022E-2</v>
      </c>
      <c r="W67" s="210">
        <v>702911.67374999996</v>
      </c>
      <c r="X67" s="210">
        <v>58000</v>
      </c>
      <c r="Y67" s="210">
        <v>462357.17362595798</v>
      </c>
      <c r="Z67" s="210">
        <v>58000</v>
      </c>
      <c r="AA67" s="210">
        <v>232000</v>
      </c>
      <c r="AB67" s="212">
        <v>934911.67374999996</v>
      </c>
      <c r="AC67" s="161"/>
      <c r="AE67" s="83"/>
      <c r="AF67" s="94"/>
      <c r="AG67" s="83"/>
      <c r="AH67" s="95"/>
      <c r="AI67" s="95"/>
      <c r="AJ67" s="95"/>
      <c r="AK67" s="83"/>
      <c r="AL67" s="83"/>
      <c r="AM67" s="83"/>
      <c r="AN67" s="83"/>
      <c r="AO67" s="94"/>
      <c r="AP67" s="83"/>
      <c r="AQ67" s="95"/>
      <c r="AR67" s="95"/>
      <c r="AS67" s="95"/>
      <c r="AT67" s="83"/>
      <c r="AU67" s="83"/>
      <c r="AV67" s="83"/>
      <c r="AW67" s="83"/>
      <c r="AX67" s="94"/>
      <c r="AY67" s="83"/>
      <c r="AZ67" s="95"/>
      <c r="BA67" s="95"/>
      <c r="BB67" s="95"/>
      <c r="BC67" s="83"/>
      <c r="BD67" s="83"/>
      <c r="BE67" s="83"/>
      <c r="BF67" s="83"/>
      <c r="BG67" s="94"/>
      <c r="BH67" s="83"/>
      <c r="BI67" s="95"/>
      <c r="BJ67" s="95"/>
      <c r="BK67" s="95"/>
      <c r="BL67" s="83"/>
      <c r="BM67" s="88"/>
      <c r="BN67" s="88"/>
      <c r="BO67" s="88"/>
      <c r="BP67" s="96"/>
      <c r="BQ67" s="96"/>
      <c r="BR67" s="96"/>
      <c r="BS67" s="96"/>
      <c r="BT67" s="96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2"/>
      <c r="CH67" s="2"/>
      <c r="CI67" s="2"/>
      <c r="CJ67" s="2"/>
      <c r="CK67" s="2"/>
      <c r="CL67" s="2"/>
      <c r="CM67" s="2"/>
      <c r="CN67" s="2"/>
      <c r="CO67" s="2"/>
      <c r="CP67" s="2"/>
    </row>
    <row r="68" spans="1:94" ht="16.5" customHeight="1" x14ac:dyDescent="0.25">
      <c r="A68" s="204" t="s">
        <v>83</v>
      </c>
      <c r="B68" s="205">
        <v>341</v>
      </c>
      <c r="C68" s="194" t="s">
        <v>85</v>
      </c>
      <c r="D68" s="206">
        <v>61613</v>
      </c>
      <c r="E68" s="207">
        <v>0.39482910724658876</v>
      </c>
      <c r="F68" s="206">
        <v>24326.605784784075</v>
      </c>
      <c r="G68" s="208">
        <v>1.00404700497016</v>
      </c>
      <c r="H68" s="209">
        <v>61862.348117226466</v>
      </c>
      <c r="I68" s="209">
        <v>24425.055679302219</v>
      </c>
      <c r="J68" s="210">
        <v>310318859.65725964</v>
      </c>
      <c r="K68" s="210">
        <v>5683314.9999999991</v>
      </c>
      <c r="L68" s="211">
        <v>30.1</v>
      </c>
      <c r="M68" s="210">
        <v>1854551.3</v>
      </c>
      <c r="N68" s="210">
        <v>7537866.2999999989</v>
      </c>
      <c r="O68" s="211">
        <v>29.009249759727886</v>
      </c>
      <c r="P68" s="211">
        <v>12.679613000748004</v>
      </c>
      <c r="Q68" s="211">
        <v>34.015530041045459</v>
      </c>
      <c r="R68" s="207">
        <v>0.13008405451978255</v>
      </c>
      <c r="S68" s="207">
        <v>0</v>
      </c>
      <c r="T68" s="207">
        <v>-0.11071937456110853</v>
      </c>
      <c r="U68" s="211">
        <v>30.682876866756093</v>
      </c>
      <c r="V68" s="207">
        <v>1.9364679958674191E-2</v>
      </c>
      <c r="W68" s="210">
        <v>1890464.0923914432</v>
      </c>
      <c r="X68" s="210">
        <v>1136662.9999999998</v>
      </c>
      <c r="Y68" s="210">
        <v>1551594.2982862983</v>
      </c>
      <c r="Z68" s="210">
        <v>1136662.9999999998</v>
      </c>
      <c r="AA68" s="210">
        <v>4546651.9999999991</v>
      </c>
      <c r="AB68" s="212">
        <v>6437116.0923914425</v>
      </c>
      <c r="AC68" s="161"/>
      <c r="AE68" s="83"/>
      <c r="AF68" s="94"/>
      <c r="AG68" s="83"/>
      <c r="AH68" s="95"/>
      <c r="AI68" s="95"/>
      <c r="AJ68" s="95"/>
      <c r="AK68" s="83"/>
      <c r="AL68" s="83"/>
      <c r="AM68" s="83"/>
      <c r="AN68" s="83"/>
      <c r="AO68" s="94"/>
      <c r="AP68" s="83"/>
      <c r="AQ68" s="95"/>
      <c r="AR68" s="95"/>
      <c r="AS68" s="95"/>
      <c r="AT68" s="83"/>
      <c r="AU68" s="83"/>
      <c r="AV68" s="83"/>
      <c r="AW68" s="83"/>
      <c r="AX68" s="94"/>
      <c r="AY68" s="83"/>
      <c r="AZ68" s="95"/>
      <c r="BA68" s="95"/>
      <c r="BB68" s="95"/>
      <c r="BC68" s="83"/>
      <c r="BD68" s="83"/>
      <c r="BE68" s="83"/>
      <c r="BF68" s="83"/>
      <c r="BG68" s="94"/>
      <c r="BH68" s="83"/>
      <c r="BI68" s="95"/>
      <c r="BJ68" s="95"/>
      <c r="BK68" s="95"/>
      <c r="BL68" s="83"/>
      <c r="BM68" s="88"/>
      <c r="BN68" s="88"/>
      <c r="BO68" s="88"/>
      <c r="BP68" s="96"/>
      <c r="BQ68" s="96"/>
      <c r="BR68" s="96"/>
      <c r="BS68" s="96"/>
      <c r="BT68" s="96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2"/>
      <c r="CH68" s="2"/>
      <c r="CI68" s="2"/>
      <c r="CJ68" s="2"/>
      <c r="CK68" s="2"/>
      <c r="CL68" s="2"/>
      <c r="CM68" s="2"/>
      <c r="CN68" s="2"/>
      <c r="CO68" s="2"/>
      <c r="CP68" s="2"/>
    </row>
    <row r="69" spans="1:94" ht="16.5" customHeight="1" x14ac:dyDescent="0.25">
      <c r="A69" s="204" t="s">
        <v>83</v>
      </c>
      <c r="B69" s="205">
        <v>342</v>
      </c>
      <c r="C69" s="194" t="s">
        <v>86</v>
      </c>
      <c r="D69" s="206">
        <v>24177</v>
      </c>
      <c r="E69" s="207">
        <v>0.3022602966986348</v>
      </c>
      <c r="F69" s="206">
        <v>7307.7471932828939</v>
      </c>
      <c r="G69" s="208">
        <v>1.00404700497016</v>
      </c>
      <c r="H69" s="209">
        <v>24274.844439163557</v>
      </c>
      <c r="I69" s="209">
        <v>7337.3216824947822</v>
      </c>
      <c r="J69" s="210">
        <v>108813262.92814077</v>
      </c>
      <c r="K69" s="210">
        <v>901999.99999999988</v>
      </c>
      <c r="L69" s="211">
        <v>29.09</v>
      </c>
      <c r="M69" s="210">
        <v>703308.93</v>
      </c>
      <c r="N69" s="210">
        <v>1605308.93</v>
      </c>
      <c r="O69" s="211">
        <v>29.009249759727886</v>
      </c>
      <c r="P69" s="211">
        <v>12.679613000748004</v>
      </c>
      <c r="Q69" s="211">
        <v>32.841793347357843</v>
      </c>
      <c r="R69" s="207">
        <v>0.12897192668813484</v>
      </c>
      <c r="S69" s="207">
        <v>0</v>
      </c>
      <c r="T69" s="207">
        <v>-0.10960724672946082</v>
      </c>
      <c r="U69" s="211">
        <v>29.653318539997827</v>
      </c>
      <c r="V69" s="207">
        <v>1.9364679958673969E-2</v>
      </c>
      <c r="W69" s="210">
        <v>716928.2823415274</v>
      </c>
      <c r="X69" s="210">
        <v>180400</v>
      </c>
      <c r="Y69" s="210">
        <v>544066.31464070384</v>
      </c>
      <c r="Z69" s="210">
        <v>180400</v>
      </c>
      <c r="AA69" s="210">
        <v>721599.99999999988</v>
      </c>
      <c r="AB69" s="212">
        <v>1438528.2823415273</v>
      </c>
      <c r="AC69" s="161"/>
      <c r="AE69" s="83"/>
      <c r="AF69" s="94"/>
      <c r="AG69" s="83"/>
      <c r="AH69" s="95"/>
      <c r="AI69" s="95"/>
      <c r="AJ69" s="95"/>
      <c r="AK69" s="83"/>
      <c r="AL69" s="83"/>
      <c r="AM69" s="83"/>
      <c r="AN69" s="83"/>
      <c r="AO69" s="94"/>
      <c r="AP69" s="83"/>
      <c r="AQ69" s="95"/>
      <c r="AR69" s="95"/>
      <c r="AS69" s="95"/>
      <c r="AT69" s="83"/>
      <c r="AU69" s="83"/>
      <c r="AV69" s="83"/>
      <c r="AW69" s="83"/>
      <c r="AX69" s="94"/>
      <c r="AY69" s="83"/>
      <c r="AZ69" s="95"/>
      <c r="BA69" s="95"/>
      <c r="BB69" s="95"/>
      <c r="BC69" s="83"/>
      <c r="BD69" s="83"/>
      <c r="BE69" s="83"/>
      <c r="BF69" s="83"/>
      <c r="BG69" s="94"/>
      <c r="BH69" s="83"/>
      <c r="BI69" s="95"/>
      <c r="BJ69" s="95"/>
      <c r="BK69" s="95"/>
      <c r="BL69" s="83"/>
      <c r="BM69" s="88"/>
      <c r="BN69" s="88"/>
      <c r="BO69" s="88"/>
      <c r="BP69" s="96"/>
      <c r="BQ69" s="96"/>
      <c r="BR69" s="96"/>
      <c r="BS69" s="96"/>
      <c r="BT69" s="96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2"/>
      <c r="CH69" s="2"/>
      <c r="CI69" s="2"/>
      <c r="CJ69" s="2"/>
      <c r="CK69" s="2"/>
      <c r="CL69" s="2"/>
      <c r="CM69" s="2"/>
      <c r="CN69" s="2"/>
      <c r="CO69" s="2"/>
      <c r="CP69" s="2"/>
    </row>
    <row r="70" spans="1:94" ht="16.5" customHeight="1" x14ac:dyDescent="0.25">
      <c r="A70" s="204" t="s">
        <v>83</v>
      </c>
      <c r="B70" s="205">
        <v>343</v>
      </c>
      <c r="C70" s="194" t="s">
        <v>87</v>
      </c>
      <c r="D70" s="206">
        <v>35286.5</v>
      </c>
      <c r="E70" s="207">
        <v>0.25678985736603371</v>
      </c>
      <c r="F70" s="206">
        <v>9061.2153019465495</v>
      </c>
      <c r="G70" s="208">
        <v>1.00404700497016</v>
      </c>
      <c r="H70" s="209">
        <v>35429.304640879549</v>
      </c>
      <c r="I70" s="209">
        <v>9097.8860853092174</v>
      </c>
      <c r="J70" s="210">
        <v>158979429.858372</v>
      </c>
      <c r="K70" s="210">
        <v>670999.99999999988</v>
      </c>
      <c r="L70" s="211">
        <v>16.989999999999998</v>
      </c>
      <c r="M70" s="210">
        <v>599517.63499999989</v>
      </c>
      <c r="N70" s="210">
        <v>1270517.6349999998</v>
      </c>
      <c r="O70" s="211">
        <v>29.009249759727886</v>
      </c>
      <c r="P70" s="211">
        <v>12.679613000748004</v>
      </c>
      <c r="Q70" s="211">
        <v>32.26524577364647</v>
      </c>
      <c r="R70" s="207">
        <v>0.8990727353529413</v>
      </c>
      <c r="S70" s="207">
        <v>0</v>
      </c>
      <c r="T70" s="207">
        <v>-0.87970805539426733</v>
      </c>
      <c r="U70" s="211">
        <v>17.319005912497872</v>
      </c>
      <c r="V70" s="207">
        <v>1.9364679958674191E-2</v>
      </c>
      <c r="W70" s="210">
        <v>611127.10213135614</v>
      </c>
      <c r="X70" s="210">
        <v>134199.99999999997</v>
      </c>
      <c r="Y70" s="210">
        <v>794897.14929186006</v>
      </c>
      <c r="Z70" s="210">
        <v>134199.99999999997</v>
      </c>
      <c r="AA70" s="210">
        <v>536799.99999999988</v>
      </c>
      <c r="AB70" s="212">
        <v>1147927.102131356</v>
      </c>
      <c r="AC70" s="161"/>
      <c r="AE70" s="83"/>
      <c r="AF70" s="94"/>
      <c r="AG70" s="83"/>
      <c r="AH70" s="95"/>
      <c r="AI70" s="95"/>
      <c r="AJ70" s="95"/>
      <c r="AK70" s="83"/>
      <c r="AL70" s="83"/>
      <c r="AM70" s="83"/>
      <c r="AN70" s="83"/>
      <c r="AO70" s="94"/>
      <c r="AP70" s="83"/>
      <c r="AQ70" s="95"/>
      <c r="AR70" s="95"/>
      <c r="AS70" s="95"/>
      <c r="AT70" s="83"/>
      <c r="AU70" s="83"/>
      <c r="AV70" s="83"/>
      <c r="AW70" s="83"/>
      <c r="AX70" s="94"/>
      <c r="AY70" s="83"/>
      <c r="AZ70" s="95"/>
      <c r="BA70" s="95"/>
      <c r="BB70" s="95"/>
      <c r="BC70" s="83"/>
      <c r="BD70" s="83"/>
      <c r="BE70" s="83"/>
      <c r="BF70" s="83"/>
      <c r="BG70" s="94"/>
      <c r="BH70" s="83"/>
      <c r="BI70" s="95"/>
      <c r="BJ70" s="95"/>
      <c r="BK70" s="95"/>
      <c r="BL70" s="83"/>
      <c r="BM70" s="88"/>
      <c r="BN70" s="88"/>
      <c r="BO70" s="88"/>
      <c r="BP70" s="96"/>
      <c r="BQ70" s="96"/>
      <c r="BR70" s="96"/>
      <c r="BS70" s="96"/>
      <c r="BT70" s="96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2"/>
      <c r="CH70" s="2"/>
      <c r="CI70" s="2"/>
      <c r="CJ70" s="2"/>
      <c r="CK70" s="2"/>
      <c r="CL70" s="2"/>
      <c r="CM70" s="2"/>
      <c r="CN70" s="2"/>
      <c r="CO70" s="2"/>
      <c r="CP70" s="2"/>
    </row>
    <row r="71" spans="1:94" ht="16.5" customHeight="1" x14ac:dyDescent="0.25">
      <c r="A71" s="204" t="s">
        <v>83</v>
      </c>
      <c r="B71" s="205">
        <v>344</v>
      </c>
      <c r="C71" s="194" t="s">
        <v>88</v>
      </c>
      <c r="D71" s="206">
        <v>43795.5</v>
      </c>
      <c r="E71" s="207">
        <v>0.29648598916629587</v>
      </c>
      <c r="F71" s="206">
        <v>12984.752138532511</v>
      </c>
      <c r="G71" s="208">
        <v>1.00404700497016</v>
      </c>
      <c r="H71" s="209">
        <v>43972.740606170642</v>
      </c>
      <c r="I71" s="209">
        <v>13037.301494973448</v>
      </c>
      <c r="J71" s="210">
        <v>202890532.94497135</v>
      </c>
      <c r="K71" s="210">
        <v>935600</v>
      </c>
      <c r="L71" s="211">
        <v>31.04</v>
      </c>
      <c r="M71" s="210">
        <v>1359412.32</v>
      </c>
      <c r="N71" s="210">
        <v>2295012.3200000003</v>
      </c>
      <c r="O71" s="211">
        <v>29.009249759727886</v>
      </c>
      <c r="P71" s="211">
        <v>12.679613000748004</v>
      </c>
      <c r="Q71" s="211">
        <v>32.76857736250048</v>
      </c>
      <c r="R71" s="207">
        <v>5.5688703688804075E-2</v>
      </c>
      <c r="S71" s="207">
        <v>0</v>
      </c>
      <c r="T71" s="207">
        <v>-3.6324023730130058E-2</v>
      </c>
      <c r="U71" s="211">
        <v>31.641079665917243</v>
      </c>
      <c r="V71" s="207">
        <v>1.9364679958674191E-2</v>
      </c>
      <c r="W71" s="210">
        <v>1385736.9045086787</v>
      </c>
      <c r="X71" s="210">
        <v>187120</v>
      </c>
      <c r="Y71" s="210">
        <v>1014452.6647248567</v>
      </c>
      <c r="Z71" s="210">
        <v>187120</v>
      </c>
      <c r="AA71" s="210">
        <v>748480</v>
      </c>
      <c r="AB71" s="212">
        <v>2134216.9045086787</v>
      </c>
      <c r="AC71" s="161"/>
      <c r="AE71" s="83"/>
      <c r="AF71" s="94"/>
      <c r="AG71" s="83"/>
      <c r="AH71" s="95"/>
      <c r="AI71" s="95"/>
      <c r="AJ71" s="95"/>
      <c r="AK71" s="83"/>
      <c r="AL71" s="83"/>
      <c r="AM71" s="83"/>
      <c r="AN71" s="83"/>
      <c r="AO71" s="94"/>
      <c r="AP71" s="83"/>
      <c r="AQ71" s="95"/>
      <c r="AR71" s="95"/>
      <c r="AS71" s="95"/>
      <c r="AT71" s="83"/>
      <c r="AU71" s="83"/>
      <c r="AV71" s="83"/>
      <c r="AW71" s="83"/>
      <c r="AX71" s="94"/>
      <c r="AY71" s="83"/>
      <c r="AZ71" s="95"/>
      <c r="BA71" s="95"/>
      <c r="BB71" s="95"/>
      <c r="BC71" s="83"/>
      <c r="BD71" s="83"/>
      <c r="BE71" s="83"/>
      <c r="BF71" s="83"/>
      <c r="BG71" s="94"/>
      <c r="BH71" s="83"/>
      <c r="BI71" s="95"/>
      <c r="BJ71" s="95"/>
      <c r="BK71" s="95"/>
      <c r="BL71" s="83"/>
      <c r="BM71" s="88"/>
      <c r="BN71" s="88"/>
      <c r="BO71" s="88"/>
      <c r="BP71" s="96"/>
      <c r="BQ71" s="96"/>
      <c r="BR71" s="96"/>
      <c r="BS71" s="96"/>
      <c r="BT71" s="96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2"/>
      <c r="CH71" s="2"/>
      <c r="CI71" s="2"/>
      <c r="CJ71" s="2"/>
      <c r="CK71" s="2"/>
      <c r="CL71" s="2"/>
      <c r="CM71" s="2"/>
      <c r="CN71" s="2"/>
      <c r="CO71" s="2"/>
      <c r="CP71" s="2"/>
    </row>
    <row r="72" spans="1:94" ht="16.5" customHeight="1" x14ac:dyDescent="0.25">
      <c r="A72" s="204" t="s">
        <v>83</v>
      </c>
      <c r="B72" s="205">
        <v>350</v>
      </c>
      <c r="C72" s="194" t="s">
        <v>89</v>
      </c>
      <c r="D72" s="206">
        <v>45830.5</v>
      </c>
      <c r="E72" s="207">
        <v>0.30834303368520544</v>
      </c>
      <c r="F72" s="206">
        <v>14131.515405309809</v>
      </c>
      <c r="G72" s="208">
        <v>1.01971537335607</v>
      </c>
      <c r="H72" s="209">
        <v>46734.065418595368</v>
      </c>
      <c r="I72" s="209">
        <v>14410.123507612547</v>
      </c>
      <c r="J72" s="210">
        <v>210320363.94422922</v>
      </c>
      <c r="K72" s="210">
        <v>683999.99999999988</v>
      </c>
      <c r="L72" s="211">
        <v>26.42</v>
      </c>
      <c r="M72" s="210">
        <v>1210841.81</v>
      </c>
      <c r="N72" s="210">
        <v>1894841.81</v>
      </c>
      <c r="O72" s="211">
        <v>29.46194531041856</v>
      </c>
      <c r="P72" s="211">
        <v>12.877481075153941</v>
      </c>
      <c r="Q72" s="211">
        <v>33.432626891355348</v>
      </c>
      <c r="R72" s="207">
        <v>0.26542872412397212</v>
      </c>
      <c r="S72" s="207">
        <v>0</v>
      </c>
      <c r="T72" s="207">
        <v>-0.24606404416529809</v>
      </c>
      <c r="U72" s="211">
        <v>26.931614844508172</v>
      </c>
      <c r="V72" s="207">
        <v>1.9364679958674191E-2</v>
      </c>
      <c r="W72" s="210">
        <v>1234289.3741312318</v>
      </c>
      <c r="X72" s="210">
        <v>136799.99999999997</v>
      </c>
      <c r="Y72" s="210">
        <v>1051601.819721146</v>
      </c>
      <c r="Z72" s="210">
        <v>136799.99999999997</v>
      </c>
      <c r="AA72" s="210">
        <v>547199.99999999988</v>
      </c>
      <c r="AB72" s="212">
        <v>1781489.3741312316</v>
      </c>
      <c r="AC72" s="161"/>
      <c r="AE72" s="83"/>
      <c r="AF72" s="94"/>
      <c r="AG72" s="83"/>
      <c r="AH72" s="95"/>
      <c r="AI72" s="95"/>
      <c r="AJ72" s="95"/>
      <c r="AK72" s="83"/>
      <c r="AL72" s="83"/>
      <c r="AM72" s="83"/>
      <c r="AN72" s="83"/>
      <c r="AO72" s="94"/>
      <c r="AP72" s="83"/>
      <c r="AQ72" s="95"/>
      <c r="AR72" s="95"/>
      <c r="AS72" s="95"/>
      <c r="AT72" s="83"/>
      <c r="AU72" s="83"/>
      <c r="AV72" s="83"/>
      <c r="AW72" s="83"/>
      <c r="AX72" s="94"/>
      <c r="AY72" s="83"/>
      <c r="AZ72" s="95"/>
      <c r="BA72" s="95"/>
      <c r="BB72" s="95"/>
      <c r="BC72" s="83"/>
      <c r="BD72" s="83"/>
      <c r="BE72" s="83"/>
      <c r="BF72" s="83"/>
      <c r="BG72" s="94"/>
      <c r="BH72" s="83"/>
      <c r="BI72" s="95"/>
      <c r="BJ72" s="95"/>
      <c r="BK72" s="95"/>
      <c r="BL72" s="83"/>
      <c r="BM72" s="88"/>
      <c r="BN72" s="88"/>
      <c r="BO72" s="88"/>
      <c r="BP72" s="96"/>
      <c r="BQ72" s="96"/>
      <c r="BR72" s="96"/>
      <c r="BS72" s="96"/>
      <c r="BT72" s="96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2"/>
      <c r="CH72" s="2"/>
      <c r="CI72" s="2"/>
      <c r="CJ72" s="2"/>
      <c r="CK72" s="2"/>
      <c r="CL72" s="2"/>
      <c r="CM72" s="2"/>
      <c r="CN72" s="2"/>
      <c r="CO72" s="2"/>
      <c r="CP72" s="2"/>
    </row>
    <row r="73" spans="1:94" ht="16.5" customHeight="1" x14ac:dyDescent="0.25">
      <c r="A73" s="204" t="s">
        <v>83</v>
      </c>
      <c r="B73" s="205">
        <v>351</v>
      </c>
      <c r="C73" s="194" t="s">
        <v>90</v>
      </c>
      <c r="D73" s="206">
        <v>27903.5</v>
      </c>
      <c r="E73" s="207">
        <v>0.24564775448954995</v>
      </c>
      <c r="F73" s="206">
        <v>6854.4321173991575</v>
      </c>
      <c r="G73" s="208">
        <v>1.01971537335607</v>
      </c>
      <c r="H73" s="209">
        <v>28453.6279204411</v>
      </c>
      <c r="I73" s="209">
        <v>6989.5698057375193</v>
      </c>
      <c r="J73" s="210">
        <v>122867185.39606377</v>
      </c>
      <c r="K73" s="210">
        <v>50803.999999999993</v>
      </c>
      <c r="L73" s="211">
        <v>25.84</v>
      </c>
      <c r="M73" s="210">
        <v>721026.44</v>
      </c>
      <c r="N73" s="210">
        <v>771830.44</v>
      </c>
      <c r="O73" s="211">
        <v>29.46194531041856</v>
      </c>
      <c r="P73" s="211">
        <v>12.877481075153941</v>
      </c>
      <c r="Q73" s="211">
        <v>32.625269620011807</v>
      </c>
      <c r="R73" s="207">
        <v>0.26258783359178817</v>
      </c>
      <c r="S73" s="207">
        <v>0</v>
      </c>
      <c r="T73" s="207">
        <v>-0.24322315363311414</v>
      </c>
      <c r="U73" s="211">
        <v>26.340383330132138</v>
      </c>
      <c r="V73" s="207">
        <v>1.9364679958673969E-2</v>
      </c>
      <c r="W73" s="210">
        <v>734988.88625234214</v>
      </c>
      <c r="X73" s="210">
        <v>10160.799999999999</v>
      </c>
      <c r="Y73" s="210">
        <v>614335.92698031885</v>
      </c>
      <c r="Z73" s="210">
        <v>10160.799999999999</v>
      </c>
      <c r="AA73" s="210">
        <v>40643.199999999997</v>
      </c>
      <c r="AB73" s="212">
        <v>775632.08625234209</v>
      </c>
      <c r="AC73" s="161"/>
      <c r="AE73" s="83"/>
      <c r="AF73" s="94"/>
      <c r="AG73" s="83"/>
      <c r="AH73" s="95"/>
      <c r="AI73" s="95"/>
      <c r="AJ73" s="95"/>
      <c r="AK73" s="83"/>
      <c r="AL73" s="83"/>
      <c r="AM73" s="83"/>
      <c r="AN73" s="83"/>
      <c r="AO73" s="94"/>
      <c r="AP73" s="83"/>
      <c r="AQ73" s="95"/>
      <c r="AR73" s="95"/>
      <c r="AS73" s="95"/>
      <c r="AT73" s="83"/>
      <c r="AU73" s="83"/>
      <c r="AV73" s="83"/>
      <c r="AW73" s="83"/>
      <c r="AX73" s="94"/>
      <c r="AY73" s="83"/>
      <c r="AZ73" s="95"/>
      <c r="BA73" s="95"/>
      <c r="BB73" s="95"/>
      <c r="BC73" s="83"/>
      <c r="BD73" s="83"/>
      <c r="BE73" s="83"/>
      <c r="BF73" s="83"/>
      <c r="BG73" s="94"/>
      <c r="BH73" s="83"/>
      <c r="BI73" s="95"/>
      <c r="BJ73" s="95"/>
      <c r="BK73" s="95"/>
      <c r="BL73" s="83"/>
      <c r="BM73" s="88"/>
      <c r="BN73" s="88"/>
      <c r="BO73" s="88"/>
      <c r="BP73" s="96"/>
      <c r="BQ73" s="96"/>
      <c r="BR73" s="96"/>
      <c r="BS73" s="96"/>
      <c r="BT73" s="96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2"/>
      <c r="CH73" s="2"/>
      <c r="CI73" s="2"/>
      <c r="CJ73" s="2"/>
      <c r="CK73" s="2"/>
      <c r="CL73" s="2"/>
      <c r="CM73" s="2"/>
      <c r="CN73" s="2"/>
      <c r="CO73" s="2"/>
      <c r="CP73" s="2"/>
    </row>
    <row r="74" spans="1:94" ht="16.5" customHeight="1" x14ac:dyDescent="0.25">
      <c r="A74" s="204" t="s">
        <v>83</v>
      </c>
      <c r="B74" s="205">
        <v>352</v>
      </c>
      <c r="C74" s="194" t="s">
        <v>91</v>
      </c>
      <c r="D74" s="206">
        <v>77363.5</v>
      </c>
      <c r="E74" s="207">
        <v>0.44486720438013683</v>
      </c>
      <c r="F74" s="206">
        <v>34416.483966062719</v>
      </c>
      <c r="G74" s="208">
        <v>1.01971537335607</v>
      </c>
      <c r="H74" s="209">
        <v>78888.750286632319</v>
      </c>
      <c r="I74" s="209">
        <v>35095.01779705684</v>
      </c>
      <c r="J74" s="210">
        <v>409073246.21022052</v>
      </c>
      <c r="K74" s="210">
        <v>358000</v>
      </c>
      <c r="L74" s="211">
        <v>42.65</v>
      </c>
      <c r="M74" s="210">
        <v>3299553.2749999999</v>
      </c>
      <c r="N74" s="210">
        <v>3657553.2749999999</v>
      </c>
      <c r="O74" s="211">
        <v>29.46194531041856</v>
      </c>
      <c r="P74" s="211">
        <v>12.877481075153941</v>
      </c>
      <c r="Q74" s="211">
        <v>35.190714315780411</v>
      </c>
      <c r="R74" s="207">
        <v>-0.17489532671089303</v>
      </c>
      <c r="S74" s="207">
        <v>0.14989532671089303</v>
      </c>
      <c r="T74" s="207">
        <v>0</v>
      </c>
      <c r="U74" s="211">
        <v>41.583750000000002</v>
      </c>
      <c r="V74" s="207">
        <v>-2.4999999999999911E-2</v>
      </c>
      <c r="W74" s="210">
        <v>3217064.4431250002</v>
      </c>
      <c r="X74" s="210">
        <v>71600</v>
      </c>
      <c r="Y74" s="210">
        <v>2045366.2310511025</v>
      </c>
      <c r="Z74" s="210">
        <v>71600</v>
      </c>
      <c r="AA74" s="210">
        <v>286400</v>
      </c>
      <c r="AB74" s="212">
        <v>3503464.4431250002</v>
      </c>
      <c r="AC74" s="161"/>
      <c r="AE74" s="83"/>
      <c r="AF74" s="94"/>
      <c r="AG74" s="83"/>
      <c r="AH74" s="95"/>
      <c r="AI74" s="95"/>
      <c r="AJ74" s="95"/>
      <c r="AK74" s="83"/>
      <c r="AL74" s="83"/>
      <c r="AM74" s="83"/>
      <c r="AN74" s="83"/>
      <c r="AO74" s="94"/>
      <c r="AP74" s="83"/>
      <c r="AQ74" s="95"/>
      <c r="AR74" s="95"/>
      <c r="AS74" s="95"/>
      <c r="AT74" s="83"/>
      <c r="AU74" s="83"/>
      <c r="AV74" s="83"/>
      <c r="AW74" s="83"/>
      <c r="AX74" s="94"/>
      <c r="AY74" s="83"/>
      <c r="AZ74" s="95"/>
      <c r="BA74" s="95"/>
      <c r="BB74" s="95"/>
      <c r="BC74" s="83"/>
      <c r="BD74" s="83"/>
      <c r="BE74" s="83"/>
      <c r="BF74" s="83"/>
      <c r="BG74" s="94"/>
      <c r="BH74" s="83"/>
      <c r="BI74" s="95"/>
      <c r="BJ74" s="95"/>
      <c r="BK74" s="95"/>
      <c r="BL74" s="83"/>
      <c r="BM74" s="88"/>
      <c r="BN74" s="88"/>
      <c r="BO74" s="88"/>
      <c r="BP74" s="96"/>
      <c r="BQ74" s="96"/>
      <c r="BR74" s="96"/>
      <c r="BS74" s="96"/>
      <c r="BT74" s="96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2"/>
      <c r="CH74" s="2"/>
      <c r="CI74" s="2"/>
      <c r="CJ74" s="2"/>
      <c r="CK74" s="2"/>
      <c r="CL74" s="2"/>
      <c r="CM74" s="2"/>
      <c r="CN74" s="2"/>
      <c r="CO74" s="2"/>
      <c r="CP74" s="2"/>
    </row>
    <row r="75" spans="1:94" ht="16.5" customHeight="1" x14ac:dyDescent="0.25">
      <c r="A75" s="204" t="s">
        <v>83</v>
      </c>
      <c r="B75" s="205">
        <v>353</v>
      </c>
      <c r="C75" s="194" t="s">
        <v>92</v>
      </c>
      <c r="D75" s="206">
        <v>39919.5</v>
      </c>
      <c r="E75" s="207">
        <v>0.32521083007341439</v>
      </c>
      <c r="F75" s="206">
        <v>12982.253731115667</v>
      </c>
      <c r="G75" s="208">
        <v>1.01971537335607</v>
      </c>
      <c r="H75" s="209">
        <v>40706.527846687633</v>
      </c>
      <c r="I75" s="209">
        <v>13238.203710427844</v>
      </c>
      <c r="J75" s="210">
        <v>190487920.52227518</v>
      </c>
      <c r="K75" s="210">
        <v>1658429.9999999998</v>
      </c>
      <c r="L75" s="211">
        <v>33.57</v>
      </c>
      <c r="M75" s="210">
        <v>1340097.615</v>
      </c>
      <c r="N75" s="210">
        <v>2998527.6149999998</v>
      </c>
      <c r="O75" s="211">
        <v>29.46194531041856</v>
      </c>
      <c r="P75" s="211">
        <v>12.877481075153941</v>
      </c>
      <c r="Q75" s="211">
        <v>33.649841620124064</v>
      </c>
      <c r="R75" s="207">
        <v>2.378362231875597E-3</v>
      </c>
      <c r="S75" s="207">
        <v>0</v>
      </c>
      <c r="T75" s="207">
        <v>0</v>
      </c>
      <c r="U75" s="211">
        <v>33.649841620124064</v>
      </c>
      <c r="V75" s="207">
        <v>2.378362231875597E-3</v>
      </c>
      <c r="W75" s="210">
        <v>1343284.8525545425</v>
      </c>
      <c r="X75" s="210">
        <v>331686</v>
      </c>
      <c r="Y75" s="210">
        <v>952439.60261137597</v>
      </c>
      <c r="Z75" s="210">
        <v>331686</v>
      </c>
      <c r="AA75" s="210">
        <v>1326743.9999999998</v>
      </c>
      <c r="AB75" s="212">
        <v>2670028.852554542</v>
      </c>
      <c r="AC75" s="161"/>
      <c r="AE75" s="83"/>
      <c r="AF75" s="94"/>
      <c r="AG75" s="83"/>
      <c r="AH75" s="95"/>
      <c r="AI75" s="95"/>
      <c r="AJ75" s="95"/>
      <c r="AK75" s="83"/>
      <c r="AL75" s="83"/>
      <c r="AM75" s="83"/>
      <c r="AN75" s="83"/>
      <c r="AO75" s="94"/>
      <c r="AP75" s="83"/>
      <c r="AQ75" s="95"/>
      <c r="AR75" s="95"/>
      <c r="AS75" s="95"/>
      <c r="AT75" s="83"/>
      <c r="AU75" s="83"/>
      <c r="AV75" s="83"/>
      <c r="AW75" s="83"/>
      <c r="AX75" s="94"/>
      <c r="AY75" s="83"/>
      <c r="AZ75" s="95"/>
      <c r="BA75" s="95"/>
      <c r="BB75" s="95"/>
      <c r="BC75" s="83"/>
      <c r="BD75" s="83"/>
      <c r="BE75" s="83"/>
      <c r="BF75" s="83"/>
      <c r="BG75" s="94"/>
      <c r="BH75" s="83"/>
      <c r="BI75" s="95"/>
      <c r="BJ75" s="95"/>
      <c r="BK75" s="95"/>
      <c r="BL75" s="83"/>
      <c r="BM75" s="88"/>
      <c r="BN75" s="88"/>
      <c r="BO75" s="88"/>
      <c r="BP75" s="96"/>
      <c r="BQ75" s="96"/>
      <c r="BR75" s="96"/>
      <c r="BS75" s="96"/>
      <c r="BT75" s="96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2"/>
      <c r="CH75" s="2"/>
      <c r="CI75" s="2"/>
      <c r="CJ75" s="2"/>
      <c r="CK75" s="2"/>
      <c r="CL75" s="2"/>
      <c r="CM75" s="2"/>
      <c r="CN75" s="2"/>
      <c r="CO75" s="2"/>
      <c r="CP75" s="2"/>
    </row>
    <row r="76" spans="1:94" ht="16.5" customHeight="1" x14ac:dyDescent="0.25">
      <c r="A76" s="204" t="s">
        <v>83</v>
      </c>
      <c r="B76" s="205">
        <v>354</v>
      </c>
      <c r="C76" s="194" t="s">
        <v>93</v>
      </c>
      <c r="D76" s="206">
        <v>33803</v>
      </c>
      <c r="E76" s="207">
        <v>0.3306278100878719</v>
      </c>
      <c r="F76" s="206">
        <v>11176.211864400333</v>
      </c>
      <c r="G76" s="208">
        <v>1.01971537335607</v>
      </c>
      <c r="H76" s="209">
        <v>34469.438765555235</v>
      </c>
      <c r="I76" s="209">
        <v>11396.555054013525</v>
      </c>
      <c r="J76" s="210">
        <v>164260434.98303211</v>
      </c>
      <c r="K76" s="210">
        <v>0</v>
      </c>
      <c r="L76" s="211">
        <v>35.549999999999997</v>
      </c>
      <c r="M76" s="210">
        <v>1201696.6499999999</v>
      </c>
      <c r="N76" s="210">
        <v>1201696.6499999999</v>
      </c>
      <c r="O76" s="211">
        <v>29.46194531041856</v>
      </c>
      <c r="P76" s="211">
        <v>12.877481075153941</v>
      </c>
      <c r="Q76" s="211">
        <v>33.71959867774472</v>
      </c>
      <c r="R76" s="207">
        <v>-5.1488082201273655E-2</v>
      </c>
      <c r="S76" s="207">
        <v>2.6488082201273654E-2</v>
      </c>
      <c r="T76" s="207">
        <v>0</v>
      </c>
      <c r="U76" s="211">
        <v>34.661249999999995</v>
      </c>
      <c r="V76" s="207">
        <v>-2.5000000000000022E-2</v>
      </c>
      <c r="W76" s="210">
        <v>1171654.2337499999</v>
      </c>
      <c r="X76" s="210">
        <v>0</v>
      </c>
      <c r="Y76" s="210">
        <v>821302.17491516052</v>
      </c>
      <c r="Z76" s="210">
        <v>0</v>
      </c>
      <c r="AA76" s="210">
        <v>0</v>
      </c>
      <c r="AB76" s="212">
        <v>1171654.2337499999</v>
      </c>
      <c r="AC76" s="161"/>
      <c r="AE76" s="83"/>
      <c r="AF76" s="94"/>
      <c r="AG76" s="83"/>
      <c r="AH76" s="95"/>
      <c r="AI76" s="95"/>
      <c r="AJ76" s="95"/>
      <c r="AK76" s="83"/>
      <c r="AL76" s="83"/>
      <c r="AM76" s="83"/>
      <c r="AN76" s="83"/>
      <c r="AO76" s="94"/>
      <c r="AP76" s="83"/>
      <c r="AQ76" s="95"/>
      <c r="AR76" s="95"/>
      <c r="AS76" s="95"/>
      <c r="AT76" s="83"/>
      <c r="AU76" s="83"/>
      <c r="AV76" s="83"/>
      <c r="AW76" s="83"/>
      <c r="AX76" s="94"/>
      <c r="AY76" s="83"/>
      <c r="AZ76" s="95"/>
      <c r="BA76" s="95"/>
      <c r="BB76" s="95"/>
      <c r="BC76" s="83"/>
      <c r="BD76" s="83"/>
      <c r="BE76" s="83"/>
      <c r="BF76" s="83"/>
      <c r="BG76" s="94"/>
      <c r="BH76" s="83"/>
      <c r="BI76" s="95"/>
      <c r="BJ76" s="95"/>
      <c r="BK76" s="95"/>
      <c r="BL76" s="83"/>
      <c r="BM76" s="88"/>
      <c r="BN76" s="88"/>
      <c r="BO76" s="88"/>
      <c r="BP76" s="96"/>
      <c r="BQ76" s="96"/>
      <c r="BR76" s="96"/>
      <c r="BS76" s="96"/>
      <c r="BT76" s="96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2"/>
      <c r="CH76" s="2"/>
      <c r="CI76" s="2"/>
      <c r="CJ76" s="2"/>
      <c r="CK76" s="2"/>
      <c r="CL76" s="2"/>
      <c r="CM76" s="2"/>
      <c r="CN76" s="2"/>
      <c r="CO76" s="2"/>
      <c r="CP76" s="2"/>
    </row>
    <row r="77" spans="1:94" ht="16.5" customHeight="1" x14ac:dyDescent="0.25">
      <c r="A77" s="204" t="s">
        <v>83</v>
      </c>
      <c r="B77" s="205">
        <v>355</v>
      </c>
      <c r="C77" s="194" t="s">
        <v>94</v>
      </c>
      <c r="D77" s="206">
        <v>32878.5</v>
      </c>
      <c r="E77" s="207">
        <v>0.3674756366182218</v>
      </c>
      <c r="F77" s="206">
        <v>12082.047718552205</v>
      </c>
      <c r="G77" s="208">
        <v>1.01971537335607</v>
      </c>
      <c r="H77" s="209">
        <v>33526.711902887546</v>
      </c>
      <c r="I77" s="209">
        <v>12320.249800229316</v>
      </c>
      <c r="J77" s="210">
        <v>161691832.79655325</v>
      </c>
      <c r="K77" s="210">
        <v>1838223.9999999998</v>
      </c>
      <c r="L77" s="211">
        <v>28.68</v>
      </c>
      <c r="M77" s="210">
        <v>942955.38</v>
      </c>
      <c r="N77" s="210">
        <v>2781179.38</v>
      </c>
      <c r="O77" s="211">
        <v>29.46194531041856</v>
      </c>
      <c r="P77" s="211">
        <v>12.877481075153941</v>
      </c>
      <c r="Q77" s="211">
        <v>34.194105866549855</v>
      </c>
      <c r="R77" s="207">
        <v>0.19226310552823755</v>
      </c>
      <c r="S77" s="207">
        <v>0</v>
      </c>
      <c r="T77" s="207">
        <v>-0.17289842556956353</v>
      </c>
      <c r="U77" s="211">
        <v>29.235379021214772</v>
      </c>
      <c r="V77" s="207">
        <v>1.9364679958673969E-2</v>
      </c>
      <c r="W77" s="210">
        <v>961215.40914900985</v>
      </c>
      <c r="X77" s="210">
        <v>367644.8</v>
      </c>
      <c r="Y77" s="210">
        <v>808459.16398276633</v>
      </c>
      <c r="Z77" s="210">
        <v>367644.8</v>
      </c>
      <c r="AA77" s="210">
        <v>1470579.1999999997</v>
      </c>
      <c r="AB77" s="212">
        <v>2431794.6091490095</v>
      </c>
      <c r="AC77" s="161"/>
      <c r="AE77" s="83"/>
      <c r="AF77" s="94"/>
      <c r="AG77" s="83"/>
      <c r="AH77" s="95"/>
      <c r="AI77" s="95"/>
      <c r="AJ77" s="95"/>
      <c r="AK77" s="83"/>
      <c r="AL77" s="83"/>
      <c r="AM77" s="83"/>
      <c r="AN77" s="83"/>
      <c r="AO77" s="94"/>
      <c r="AP77" s="83"/>
      <c r="AQ77" s="95"/>
      <c r="AR77" s="95"/>
      <c r="AS77" s="95"/>
      <c r="AT77" s="83"/>
      <c r="AU77" s="83"/>
      <c r="AV77" s="83"/>
      <c r="AW77" s="83"/>
      <c r="AX77" s="94"/>
      <c r="AY77" s="83"/>
      <c r="AZ77" s="95"/>
      <c r="BA77" s="95"/>
      <c r="BB77" s="95"/>
      <c r="BC77" s="83"/>
      <c r="BD77" s="83"/>
      <c r="BE77" s="83"/>
      <c r="BF77" s="83"/>
      <c r="BG77" s="94"/>
      <c r="BH77" s="83"/>
      <c r="BI77" s="95"/>
      <c r="BJ77" s="95"/>
      <c r="BK77" s="95"/>
      <c r="BL77" s="83"/>
      <c r="BM77" s="88"/>
      <c r="BN77" s="88"/>
      <c r="BO77" s="88"/>
      <c r="BP77" s="96"/>
      <c r="BQ77" s="96"/>
      <c r="BR77" s="96"/>
      <c r="BS77" s="96"/>
      <c r="BT77" s="96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2"/>
      <c r="CH77" s="2"/>
      <c r="CI77" s="2"/>
      <c r="CJ77" s="2"/>
      <c r="CK77" s="2"/>
      <c r="CL77" s="2"/>
      <c r="CM77" s="2"/>
      <c r="CN77" s="2"/>
      <c r="CO77" s="2"/>
      <c r="CP77" s="2"/>
    </row>
    <row r="78" spans="1:94" ht="16.5" customHeight="1" x14ac:dyDescent="0.25">
      <c r="A78" s="204" t="s">
        <v>83</v>
      </c>
      <c r="B78" s="205">
        <v>356</v>
      </c>
      <c r="C78" s="194" t="s">
        <v>95</v>
      </c>
      <c r="D78" s="206">
        <v>38787</v>
      </c>
      <c r="E78" s="207">
        <v>0.21522566267612811</v>
      </c>
      <c r="F78" s="206">
        <v>8347.9577782189808</v>
      </c>
      <c r="G78" s="208">
        <v>1.01971537335607</v>
      </c>
      <c r="H78" s="209">
        <v>39551.700186361886</v>
      </c>
      <c r="I78" s="209">
        <v>8512.5408825772756</v>
      </c>
      <c r="J78" s="210">
        <v>169146000.04639518</v>
      </c>
      <c r="K78" s="210">
        <v>612000</v>
      </c>
      <c r="L78" s="211">
        <v>34.76</v>
      </c>
      <c r="M78" s="210">
        <v>1348236.1199999999</v>
      </c>
      <c r="N78" s="210">
        <v>1960236.1199999999</v>
      </c>
      <c r="O78" s="211">
        <v>29.46194531041856</v>
      </c>
      <c r="P78" s="211">
        <v>12.877481075153941</v>
      </c>
      <c r="Q78" s="211">
        <v>32.233509708417863</v>
      </c>
      <c r="R78" s="207">
        <v>-7.2683840379232922E-2</v>
      </c>
      <c r="S78" s="207">
        <v>4.7683840379232921E-2</v>
      </c>
      <c r="T78" s="207">
        <v>0</v>
      </c>
      <c r="U78" s="211">
        <v>33.890999999999998</v>
      </c>
      <c r="V78" s="207">
        <v>-2.5000000000000022E-2</v>
      </c>
      <c r="W78" s="210">
        <v>1314530.2169999999</v>
      </c>
      <c r="X78" s="210">
        <v>122400</v>
      </c>
      <c r="Y78" s="210">
        <v>845730.00023197592</v>
      </c>
      <c r="Z78" s="210">
        <v>122400</v>
      </c>
      <c r="AA78" s="210">
        <v>489600</v>
      </c>
      <c r="AB78" s="212">
        <v>1804130.2169999999</v>
      </c>
      <c r="AC78" s="161"/>
      <c r="AE78" s="83"/>
      <c r="AF78" s="94"/>
      <c r="AG78" s="83"/>
      <c r="AH78" s="95"/>
      <c r="AI78" s="95"/>
      <c r="AJ78" s="95"/>
      <c r="AK78" s="83"/>
      <c r="AL78" s="83"/>
      <c r="AM78" s="83"/>
      <c r="AN78" s="83"/>
      <c r="AO78" s="94"/>
      <c r="AP78" s="83"/>
      <c r="AQ78" s="95"/>
      <c r="AR78" s="95"/>
      <c r="AS78" s="95"/>
      <c r="AT78" s="83"/>
      <c r="AU78" s="83"/>
      <c r="AV78" s="83"/>
      <c r="AW78" s="83"/>
      <c r="AX78" s="94"/>
      <c r="AY78" s="83"/>
      <c r="AZ78" s="95"/>
      <c r="BA78" s="95"/>
      <c r="BB78" s="95"/>
      <c r="BC78" s="83"/>
      <c r="BD78" s="83"/>
      <c r="BE78" s="83"/>
      <c r="BF78" s="83"/>
      <c r="BG78" s="94"/>
      <c r="BH78" s="83"/>
      <c r="BI78" s="95"/>
      <c r="BJ78" s="95"/>
      <c r="BK78" s="95"/>
      <c r="BL78" s="83"/>
      <c r="BM78" s="88"/>
      <c r="BN78" s="88"/>
      <c r="BO78" s="88"/>
      <c r="BP78" s="96"/>
      <c r="BQ78" s="96"/>
      <c r="BR78" s="96"/>
      <c r="BS78" s="96"/>
      <c r="BT78" s="96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2"/>
      <c r="CH78" s="2"/>
      <c r="CI78" s="2"/>
      <c r="CJ78" s="2"/>
      <c r="CK78" s="2"/>
      <c r="CL78" s="2"/>
      <c r="CM78" s="2"/>
      <c r="CN78" s="2"/>
      <c r="CO78" s="2"/>
      <c r="CP78" s="2"/>
    </row>
    <row r="79" spans="1:94" ht="16.5" customHeight="1" x14ac:dyDescent="0.25">
      <c r="A79" s="204" t="s">
        <v>83</v>
      </c>
      <c r="B79" s="205">
        <v>357</v>
      </c>
      <c r="C79" s="194" t="s">
        <v>96</v>
      </c>
      <c r="D79" s="206">
        <v>34283</v>
      </c>
      <c r="E79" s="207">
        <v>0.30579052973780618</v>
      </c>
      <c r="F79" s="206">
        <v>10483.416731001209</v>
      </c>
      <c r="G79" s="208">
        <v>1.01971537335607</v>
      </c>
      <c r="H79" s="209">
        <v>34958.902144766151</v>
      </c>
      <c r="I79" s="209">
        <v>10690.101205900168</v>
      </c>
      <c r="J79" s="210">
        <v>162368711.95745409</v>
      </c>
      <c r="K79" s="210">
        <v>0</v>
      </c>
      <c r="L79" s="211">
        <v>26.99</v>
      </c>
      <c r="M79" s="210">
        <v>925298.16999999993</v>
      </c>
      <c r="N79" s="210">
        <v>925298.16999999993</v>
      </c>
      <c r="O79" s="211">
        <v>29.46194531041856</v>
      </c>
      <c r="P79" s="211">
        <v>12.877481075153941</v>
      </c>
      <c r="Q79" s="211">
        <v>33.399757070078458</v>
      </c>
      <c r="R79" s="207">
        <v>0.23748636791694921</v>
      </c>
      <c r="S79" s="207">
        <v>0</v>
      </c>
      <c r="T79" s="207">
        <v>-0.21812168795827519</v>
      </c>
      <c r="U79" s="211">
        <v>27.512652712084609</v>
      </c>
      <c r="V79" s="207">
        <v>1.9364679958673969E-2</v>
      </c>
      <c r="W79" s="210">
        <v>943216.27292839671</v>
      </c>
      <c r="X79" s="210">
        <v>0</v>
      </c>
      <c r="Y79" s="210">
        <v>811843.5597872705</v>
      </c>
      <c r="Z79" s="210">
        <v>0</v>
      </c>
      <c r="AA79" s="210">
        <v>0</v>
      </c>
      <c r="AB79" s="212">
        <v>943216.27292839671</v>
      </c>
      <c r="AC79" s="161"/>
      <c r="AE79" s="83"/>
      <c r="AF79" s="94"/>
      <c r="AG79" s="83"/>
      <c r="AH79" s="95"/>
      <c r="AI79" s="95"/>
      <c r="AJ79" s="95"/>
      <c r="AK79" s="83"/>
      <c r="AL79" s="83"/>
      <c r="AM79" s="83"/>
      <c r="AN79" s="83"/>
      <c r="AO79" s="94"/>
      <c r="AP79" s="83"/>
      <c r="AQ79" s="95"/>
      <c r="AR79" s="95"/>
      <c r="AS79" s="95"/>
      <c r="AT79" s="83"/>
      <c r="AU79" s="83"/>
      <c r="AV79" s="83"/>
      <c r="AW79" s="83"/>
      <c r="AX79" s="94"/>
      <c r="AY79" s="83"/>
      <c r="AZ79" s="95"/>
      <c r="BA79" s="95"/>
      <c r="BB79" s="95"/>
      <c r="BC79" s="83"/>
      <c r="BD79" s="83"/>
      <c r="BE79" s="83"/>
      <c r="BF79" s="83"/>
      <c r="BG79" s="94"/>
      <c r="BH79" s="83"/>
      <c r="BI79" s="95"/>
      <c r="BJ79" s="95"/>
      <c r="BK79" s="95"/>
      <c r="BL79" s="83"/>
      <c r="BM79" s="88"/>
      <c r="BN79" s="88"/>
      <c r="BO79" s="88"/>
      <c r="BP79" s="96"/>
      <c r="BQ79" s="96"/>
      <c r="BR79" s="96"/>
      <c r="BS79" s="96"/>
      <c r="BT79" s="96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2"/>
      <c r="CH79" s="2"/>
      <c r="CI79" s="2"/>
      <c r="CJ79" s="2"/>
      <c r="CK79" s="2"/>
      <c r="CL79" s="2"/>
      <c r="CM79" s="2"/>
      <c r="CN79" s="2"/>
      <c r="CO79" s="2"/>
      <c r="CP79" s="2"/>
    </row>
    <row r="80" spans="1:94" ht="16.5" customHeight="1" x14ac:dyDescent="0.25">
      <c r="A80" s="204" t="s">
        <v>83</v>
      </c>
      <c r="B80" s="205">
        <v>358</v>
      </c>
      <c r="C80" s="194" t="s">
        <v>97</v>
      </c>
      <c r="D80" s="206">
        <v>36616.5</v>
      </c>
      <c r="E80" s="207">
        <v>0.16234449135212919</v>
      </c>
      <c r="F80" s="206">
        <v>5944.4870675952388</v>
      </c>
      <c r="G80" s="208">
        <v>1.01971537335607</v>
      </c>
      <c r="H80" s="209">
        <v>37338.407968492538</v>
      </c>
      <c r="I80" s="209">
        <v>6061.6848495432087</v>
      </c>
      <c r="J80" s="210">
        <v>162828912.49573943</v>
      </c>
      <c r="K80" s="210">
        <v>77000</v>
      </c>
      <c r="L80" s="211">
        <v>40.119999999999997</v>
      </c>
      <c r="M80" s="210">
        <v>1469053.98</v>
      </c>
      <c r="N80" s="210">
        <v>1546053.98</v>
      </c>
      <c r="O80" s="211">
        <v>29.46194531041856</v>
      </c>
      <c r="P80" s="211">
        <v>12.877481075153941</v>
      </c>
      <c r="Q80" s="211">
        <v>31.552533425461096</v>
      </c>
      <c r="R80" s="207">
        <v>-0.21354602628461872</v>
      </c>
      <c r="S80" s="207">
        <v>0.18854602628461872</v>
      </c>
      <c r="T80" s="207">
        <v>0</v>
      </c>
      <c r="U80" s="211">
        <v>39.116999999999997</v>
      </c>
      <c r="V80" s="207">
        <v>-2.5000000000000022E-2</v>
      </c>
      <c r="W80" s="210">
        <v>1432327.6305</v>
      </c>
      <c r="X80" s="210">
        <v>15400</v>
      </c>
      <c r="Y80" s="210">
        <v>814144.56247869716</v>
      </c>
      <c r="Z80" s="210">
        <v>15400</v>
      </c>
      <c r="AA80" s="210">
        <v>61600</v>
      </c>
      <c r="AB80" s="212">
        <v>1493927.6305</v>
      </c>
      <c r="AC80" s="161"/>
      <c r="AE80" s="83"/>
      <c r="AF80" s="94"/>
      <c r="AG80" s="83"/>
      <c r="AH80" s="95"/>
      <c r="AI80" s="95"/>
      <c r="AJ80" s="95"/>
      <c r="AK80" s="83"/>
      <c r="AL80" s="83"/>
      <c r="AM80" s="83"/>
      <c r="AN80" s="83"/>
      <c r="AO80" s="94"/>
      <c r="AP80" s="83"/>
      <c r="AQ80" s="95"/>
      <c r="AR80" s="95"/>
      <c r="AS80" s="95"/>
      <c r="AT80" s="83"/>
      <c r="AU80" s="83"/>
      <c r="AV80" s="83"/>
      <c r="AW80" s="83"/>
      <c r="AX80" s="94"/>
      <c r="AY80" s="83"/>
      <c r="AZ80" s="95"/>
      <c r="BA80" s="95"/>
      <c r="BB80" s="95"/>
      <c r="BC80" s="83"/>
      <c r="BD80" s="83"/>
      <c r="BE80" s="83"/>
      <c r="BF80" s="83"/>
      <c r="BG80" s="94"/>
      <c r="BH80" s="83"/>
      <c r="BI80" s="95"/>
      <c r="BJ80" s="95"/>
      <c r="BK80" s="95"/>
      <c r="BL80" s="83"/>
      <c r="BM80" s="88"/>
      <c r="BN80" s="88"/>
      <c r="BO80" s="88"/>
      <c r="BP80" s="96"/>
      <c r="BQ80" s="96"/>
      <c r="BR80" s="96"/>
      <c r="BS80" s="96"/>
      <c r="BT80" s="96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2"/>
      <c r="CH80" s="2"/>
      <c r="CI80" s="2"/>
      <c r="CJ80" s="2"/>
      <c r="CK80" s="2"/>
      <c r="CL80" s="2"/>
      <c r="CM80" s="2"/>
      <c r="CN80" s="2"/>
      <c r="CO80" s="2"/>
      <c r="CP80" s="2"/>
    </row>
    <row r="81" spans="1:94" ht="16.5" customHeight="1" x14ac:dyDescent="0.25">
      <c r="A81" s="204" t="s">
        <v>83</v>
      </c>
      <c r="B81" s="205">
        <v>359</v>
      </c>
      <c r="C81" s="194" t="s">
        <v>98</v>
      </c>
      <c r="D81" s="206">
        <v>44300</v>
      </c>
      <c r="E81" s="207">
        <v>0.25517773266271293</v>
      </c>
      <c r="F81" s="206">
        <v>11304.373556958182</v>
      </c>
      <c r="G81" s="208">
        <v>1.01971537335607</v>
      </c>
      <c r="H81" s="209">
        <v>45173.391039673901</v>
      </c>
      <c r="I81" s="209">
        <v>11527.243502190098</v>
      </c>
      <c r="J81" s="210">
        <v>203992471.88944051</v>
      </c>
      <c r="K81" s="210">
        <v>0</v>
      </c>
      <c r="L81" s="211">
        <v>14.71</v>
      </c>
      <c r="M81" s="210">
        <v>651653</v>
      </c>
      <c r="N81" s="210">
        <v>651653</v>
      </c>
      <c r="O81" s="211">
        <v>29.46194531041856</v>
      </c>
      <c r="P81" s="211">
        <v>12.877481075153941</v>
      </c>
      <c r="Q81" s="211">
        <v>32.747991733583341</v>
      </c>
      <c r="R81" s="207">
        <v>1.2262400906582829</v>
      </c>
      <c r="S81" s="207">
        <v>0</v>
      </c>
      <c r="T81" s="207">
        <v>-1.2068754106996089</v>
      </c>
      <c r="U81" s="211">
        <v>14.994854442192093</v>
      </c>
      <c r="V81" s="207">
        <v>1.9364679958673747E-2</v>
      </c>
      <c r="W81" s="210">
        <v>664272.05178910971</v>
      </c>
      <c r="X81" s="210">
        <v>0</v>
      </c>
      <c r="Y81" s="210">
        <v>1019962.3594472025</v>
      </c>
      <c r="Z81" s="210">
        <v>0</v>
      </c>
      <c r="AA81" s="210">
        <v>0</v>
      </c>
      <c r="AB81" s="212">
        <v>664272.05178910971</v>
      </c>
      <c r="AC81" s="161"/>
      <c r="AE81" s="83"/>
      <c r="AF81" s="94"/>
      <c r="AG81" s="83"/>
      <c r="AH81" s="95"/>
      <c r="AI81" s="95"/>
      <c r="AJ81" s="95"/>
      <c r="AK81" s="83"/>
      <c r="AL81" s="83"/>
      <c r="AM81" s="83"/>
      <c r="AN81" s="83"/>
      <c r="AO81" s="94"/>
      <c r="AP81" s="83"/>
      <c r="AQ81" s="95"/>
      <c r="AR81" s="95"/>
      <c r="AS81" s="95"/>
      <c r="AT81" s="83"/>
      <c r="AU81" s="83"/>
      <c r="AV81" s="83"/>
      <c r="AW81" s="83"/>
      <c r="AX81" s="94"/>
      <c r="AY81" s="83"/>
      <c r="AZ81" s="95"/>
      <c r="BA81" s="95"/>
      <c r="BB81" s="95"/>
      <c r="BC81" s="83"/>
      <c r="BD81" s="83"/>
      <c r="BE81" s="83"/>
      <c r="BF81" s="83"/>
      <c r="BG81" s="94"/>
      <c r="BH81" s="83"/>
      <c r="BI81" s="95"/>
      <c r="BJ81" s="95"/>
      <c r="BK81" s="95"/>
      <c r="BL81" s="83"/>
      <c r="BM81" s="88"/>
      <c r="BN81" s="88"/>
      <c r="BO81" s="88"/>
      <c r="BP81" s="96"/>
      <c r="BQ81" s="96"/>
      <c r="BR81" s="96"/>
      <c r="BS81" s="96"/>
      <c r="BT81" s="96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2"/>
      <c r="CH81" s="2"/>
      <c r="CI81" s="2"/>
      <c r="CJ81" s="2"/>
      <c r="CK81" s="2"/>
      <c r="CL81" s="2"/>
      <c r="CM81" s="2"/>
      <c r="CN81" s="2"/>
      <c r="CO81" s="2"/>
      <c r="CP81" s="2"/>
    </row>
    <row r="82" spans="1:94" ht="16.5" customHeight="1" x14ac:dyDescent="0.25">
      <c r="A82" s="204" t="s">
        <v>83</v>
      </c>
      <c r="B82" s="205">
        <v>876</v>
      </c>
      <c r="C82" s="194" t="s">
        <v>99</v>
      </c>
      <c r="D82" s="206">
        <v>18147</v>
      </c>
      <c r="E82" s="207">
        <v>0.39646642339974719</v>
      </c>
      <c r="F82" s="206">
        <v>7194.6761854352126</v>
      </c>
      <c r="G82" s="208">
        <v>1.0131034419295999</v>
      </c>
      <c r="H82" s="209">
        <v>18384.788160696447</v>
      </c>
      <c r="I82" s="209">
        <v>7288.9512070333385</v>
      </c>
      <c r="J82" s="210">
        <v>86931157.107091799</v>
      </c>
      <c r="K82" s="210">
        <v>47099.999999999993</v>
      </c>
      <c r="L82" s="211">
        <v>34.19</v>
      </c>
      <c r="M82" s="210">
        <v>620445.92999999993</v>
      </c>
      <c r="N82" s="210">
        <v>667545.92999999993</v>
      </c>
      <c r="O82" s="211">
        <v>29.27091125604143</v>
      </c>
      <c r="P82" s="211">
        <v>12.793982263584242</v>
      </c>
      <c r="Q82" s="211">
        <v>34.343295645124478</v>
      </c>
      <c r="R82" s="207">
        <v>4.4836398106018471E-3</v>
      </c>
      <c r="S82" s="207">
        <v>0</v>
      </c>
      <c r="T82" s="207">
        <v>0</v>
      </c>
      <c r="U82" s="211">
        <v>34.343295645124478</v>
      </c>
      <c r="V82" s="207">
        <v>4.4836398106018471E-3</v>
      </c>
      <c r="W82" s="210">
        <v>623227.78607207385</v>
      </c>
      <c r="X82" s="210">
        <v>9419.9999999999982</v>
      </c>
      <c r="Y82" s="210">
        <v>434655.785535459</v>
      </c>
      <c r="Z82" s="210">
        <v>9419.9999999999982</v>
      </c>
      <c r="AA82" s="210">
        <v>37679.999999999993</v>
      </c>
      <c r="AB82" s="212">
        <v>660907.78607207385</v>
      </c>
      <c r="AC82" s="161"/>
      <c r="AE82" s="83"/>
      <c r="AF82" s="94"/>
      <c r="AG82" s="83"/>
      <c r="AH82" s="95"/>
      <c r="AI82" s="95"/>
      <c r="AJ82" s="95"/>
      <c r="AK82" s="83"/>
      <c r="AL82" s="83"/>
      <c r="AM82" s="83"/>
      <c r="AN82" s="83"/>
      <c r="AO82" s="94"/>
      <c r="AP82" s="83"/>
      <c r="AQ82" s="95"/>
      <c r="AR82" s="95"/>
      <c r="AS82" s="95"/>
      <c r="AT82" s="83"/>
      <c r="AU82" s="83"/>
      <c r="AV82" s="83"/>
      <c r="AW82" s="83"/>
      <c r="AX82" s="94"/>
      <c r="AY82" s="83"/>
      <c r="AZ82" s="95"/>
      <c r="BA82" s="95"/>
      <c r="BB82" s="95"/>
      <c r="BC82" s="83"/>
      <c r="BD82" s="83"/>
      <c r="BE82" s="83"/>
      <c r="BF82" s="83"/>
      <c r="BG82" s="94"/>
      <c r="BH82" s="83"/>
      <c r="BI82" s="95"/>
      <c r="BJ82" s="95"/>
      <c r="BK82" s="95"/>
      <c r="BL82" s="83"/>
      <c r="BM82" s="88"/>
      <c r="BN82" s="88"/>
      <c r="BO82" s="88"/>
      <c r="BP82" s="96"/>
      <c r="BQ82" s="96"/>
      <c r="BR82" s="96"/>
      <c r="BS82" s="96"/>
      <c r="BT82" s="96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2"/>
      <c r="CH82" s="2"/>
      <c r="CI82" s="2"/>
      <c r="CJ82" s="2"/>
      <c r="CK82" s="2"/>
      <c r="CL82" s="2"/>
      <c r="CM82" s="2"/>
      <c r="CN82" s="2"/>
      <c r="CO82" s="2"/>
      <c r="CP82" s="2"/>
    </row>
    <row r="83" spans="1:94" ht="16.5" customHeight="1" x14ac:dyDescent="0.25">
      <c r="A83" s="204" t="s">
        <v>83</v>
      </c>
      <c r="B83" s="205">
        <v>877</v>
      </c>
      <c r="C83" s="194" t="s">
        <v>100</v>
      </c>
      <c r="D83" s="206">
        <v>29823.5</v>
      </c>
      <c r="E83" s="207">
        <v>0.1950449128085168</v>
      </c>
      <c r="F83" s="206">
        <v>5816.9219571448002</v>
      </c>
      <c r="G83" s="208">
        <v>1.0131034419295999</v>
      </c>
      <c r="H83" s="209">
        <v>30214.290500387422</v>
      </c>
      <c r="I83" s="209">
        <v>5893.1436562192621</v>
      </c>
      <c r="J83" s="210">
        <v>132249970.52948928</v>
      </c>
      <c r="K83" s="210">
        <v>0</v>
      </c>
      <c r="L83" s="211">
        <v>29.69</v>
      </c>
      <c r="M83" s="210">
        <v>885459.71500000008</v>
      </c>
      <c r="N83" s="210">
        <v>885459.71500000008</v>
      </c>
      <c r="O83" s="211">
        <v>29.27091125604143</v>
      </c>
      <c r="P83" s="211">
        <v>12.793982263584242</v>
      </c>
      <c r="Q83" s="211">
        <v>31.766312411115926</v>
      </c>
      <c r="R83" s="207">
        <v>6.9933055275039679E-2</v>
      </c>
      <c r="S83" s="207">
        <v>0</v>
      </c>
      <c r="T83" s="207">
        <v>-5.0568375316365662E-2</v>
      </c>
      <c r="U83" s="211">
        <v>30.264937347973031</v>
      </c>
      <c r="V83" s="207">
        <v>1.9364679958673969E-2</v>
      </c>
      <c r="W83" s="210">
        <v>902606.35899727372</v>
      </c>
      <c r="X83" s="210">
        <v>0</v>
      </c>
      <c r="Y83" s="210">
        <v>661249.85264744645</v>
      </c>
      <c r="Z83" s="210">
        <v>0</v>
      </c>
      <c r="AA83" s="210">
        <v>0</v>
      </c>
      <c r="AB83" s="212">
        <v>902606.35899727372</v>
      </c>
      <c r="AC83" s="161"/>
      <c r="AE83" s="83"/>
      <c r="AF83" s="94"/>
      <c r="AG83" s="83"/>
      <c r="AH83" s="95"/>
      <c r="AI83" s="95"/>
      <c r="AJ83" s="95"/>
      <c r="AK83" s="83"/>
      <c r="AL83" s="83"/>
      <c r="AM83" s="83"/>
      <c r="AN83" s="83"/>
      <c r="AO83" s="94"/>
      <c r="AP83" s="83"/>
      <c r="AQ83" s="95"/>
      <c r="AR83" s="95"/>
      <c r="AS83" s="95"/>
      <c r="AT83" s="83"/>
      <c r="AU83" s="83"/>
      <c r="AV83" s="83"/>
      <c r="AW83" s="83"/>
      <c r="AX83" s="94"/>
      <c r="AY83" s="83"/>
      <c r="AZ83" s="95"/>
      <c r="BA83" s="95"/>
      <c r="BB83" s="95"/>
      <c r="BC83" s="83"/>
      <c r="BD83" s="83"/>
      <c r="BE83" s="83"/>
      <c r="BF83" s="83"/>
      <c r="BG83" s="94"/>
      <c r="BH83" s="83"/>
      <c r="BI83" s="95"/>
      <c r="BJ83" s="95"/>
      <c r="BK83" s="95"/>
      <c r="BL83" s="83"/>
      <c r="BM83" s="88"/>
      <c r="BN83" s="88"/>
      <c r="BO83" s="88"/>
      <c r="BP83" s="96"/>
      <c r="BQ83" s="96"/>
      <c r="BR83" s="96"/>
      <c r="BS83" s="96"/>
      <c r="BT83" s="96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2"/>
      <c r="CH83" s="2"/>
      <c r="CI83" s="2"/>
      <c r="CJ83" s="2"/>
      <c r="CK83" s="2"/>
      <c r="CL83" s="2"/>
      <c r="CM83" s="2"/>
      <c r="CN83" s="2"/>
      <c r="CO83" s="2"/>
      <c r="CP83" s="2"/>
    </row>
    <row r="84" spans="1:94" ht="16.5" customHeight="1" x14ac:dyDescent="0.25">
      <c r="A84" s="204" t="s">
        <v>83</v>
      </c>
      <c r="B84" s="205">
        <v>888</v>
      </c>
      <c r="C84" s="194" t="s">
        <v>101</v>
      </c>
      <c r="D84" s="206">
        <v>162354</v>
      </c>
      <c r="E84" s="207">
        <v>0.23105379338178375</v>
      </c>
      <c r="F84" s="206">
        <v>37512.507570706119</v>
      </c>
      <c r="G84" s="208">
        <v>1</v>
      </c>
      <c r="H84" s="209">
        <v>162354</v>
      </c>
      <c r="I84" s="209">
        <v>37512.507570706119</v>
      </c>
      <c r="J84" s="210">
        <v>745748294.21847773</v>
      </c>
      <c r="K84" s="210">
        <v>1694999.9999999998</v>
      </c>
      <c r="L84" s="211">
        <v>30.16</v>
      </c>
      <c r="M84" s="210">
        <v>4896596.6399999997</v>
      </c>
      <c r="N84" s="210">
        <v>6591596.6399999997</v>
      </c>
      <c r="O84" s="211">
        <v>28.892322387426507</v>
      </c>
      <c r="P84" s="211">
        <v>12.628505376722716</v>
      </c>
      <c r="Q84" s="211">
        <v>31.810186459460546</v>
      </c>
      <c r="R84" s="207">
        <v>5.4714405154527412E-2</v>
      </c>
      <c r="S84" s="207">
        <v>0</v>
      </c>
      <c r="T84" s="207">
        <v>-3.5349725195853395E-2</v>
      </c>
      <c r="U84" s="211">
        <v>30.744038747553606</v>
      </c>
      <c r="V84" s="207">
        <v>1.9364679958673969E-2</v>
      </c>
      <c r="W84" s="210">
        <v>4991417.6668203184</v>
      </c>
      <c r="X84" s="210">
        <v>339000</v>
      </c>
      <c r="Y84" s="210">
        <v>3728741.4710923885</v>
      </c>
      <c r="Z84" s="210">
        <v>339000</v>
      </c>
      <c r="AA84" s="210">
        <v>1355999.9999999998</v>
      </c>
      <c r="AB84" s="212">
        <v>6347417.6668203184</v>
      </c>
      <c r="AC84" s="161"/>
      <c r="AE84" s="83"/>
      <c r="AF84" s="94"/>
      <c r="AG84" s="83"/>
      <c r="AH84" s="95"/>
      <c r="AI84" s="95"/>
      <c r="AJ84" s="95"/>
      <c r="AK84" s="83"/>
      <c r="AL84" s="83"/>
      <c r="AM84" s="83"/>
      <c r="AN84" s="83"/>
      <c r="AO84" s="94"/>
      <c r="AP84" s="83"/>
      <c r="AQ84" s="95"/>
      <c r="AR84" s="95"/>
      <c r="AS84" s="95"/>
      <c r="AT84" s="83"/>
      <c r="AU84" s="83"/>
      <c r="AV84" s="83"/>
      <c r="AW84" s="83"/>
      <c r="AX84" s="94"/>
      <c r="AY84" s="83"/>
      <c r="AZ84" s="95"/>
      <c r="BA84" s="95"/>
      <c r="BB84" s="95"/>
      <c r="BC84" s="83"/>
      <c r="BD84" s="83"/>
      <c r="BE84" s="83"/>
      <c r="BF84" s="83"/>
      <c r="BG84" s="94"/>
      <c r="BH84" s="83"/>
      <c r="BI84" s="95"/>
      <c r="BJ84" s="95"/>
      <c r="BK84" s="95"/>
      <c r="BL84" s="83"/>
      <c r="BM84" s="88"/>
      <c r="BN84" s="88"/>
      <c r="BO84" s="88"/>
      <c r="BP84" s="96"/>
      <c r="BQ84" s="96"/>
      <c r="BR84" s="96"/>
      <c r="BS84" s="96"/>
      <c r="BT84" s="96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2"/>
      <c r="CH84" s="2"/>
      <c r="CI84" s="2"/>
      <c r="CJ84" s="2"/>
      <c r="CK84" s="2"/>
      <c r="CL84" s="2"/>
      <c r="CM84" s="2"/>
      <c r="CN84" s="2"/>
      <c r="CO84" s="2"/>
      <c r="CP84" s="2"/>
    </row>
    <row r="85" spans="1:94" ht="16.5" customHeight="1" x14ac:dyDescent="0.25">
      <c r="A85" s="204" t="s">
        <v>83</v>
      </c>
      <c r="B85" s="205">
        <v>889</v>
      </c>
      <c r="C85" s="194" t="s">
        <v>102</v>
      </c>
      <c r="D85" s="206">
        <v>25229.5</v>
      </c>
      <c r="E85" s="207">
        <v>0.28890003239374867</v>
      </c>
      <c r="F85" s="206">
        <v>7288.8033672780821</v>
      </c>
      <c r="G85" s="208">
        <v>1</v>
      </c>
      <c r="H85" s="209">
        <v>25229.5</v>
      </c>
      <c r="I85" s="209">
        <v>7288.8033672780821</v>
      </c>
      <c r="J85" s="210">
        <v>122833552.09422612</v>
      </c>
      <c r="K85" s="210">
        <v>1440999.9999999998</v>
      </c>
      <c r="L85" s="211">
        <v>47.15</v>
      </c>
      <c r="M85" s="210">
        <v>1189570.925</v>
      </c>
      <c r="N85" s="210">
        <v>2630570.9249999998</v>
      </c>
      <c r="O85" s="211">
        <v>28.892322387426507</v>
      </c>
      <c r="P85" s="211">
        <v>12.628505376722716</v>
      </c>
      <c r="Q85" s="211">
        <v>32.540697999846323</v>
      </c>
      <c r="R85" s="207">
        <v>-0.30984733828533773</v>
      </c>
      <c r="S85" s="207">
        <v>0.2848473382853377</v>
      </c>
      <c r="T85" s="207">
        <v>0</v>
      </c>
      <c r="U85" s="211">
        <v>45.971249999999998</v>
      </c>
      <c r="V85" s="207">
        <v>-2.5000000000000022E-2</v>
      </c>
      <c r="W85" s="210">
        <v>1159831.651875</v>
      </c>
      <c r="X85" s="210">
        <v>288199.99999999994</v>
      </c>
      <c r="Y85" s="210">
        <v>614167.7604711306</v>
      </c>
      <c r="Z85" s="210">
        <v>288199.99999999994</v>
      </c>
      <c r="AA85" s="210">
        <v>1152799.9999999998</v>
      </c>
      <c r="AB85" s="212">
        <v>2312631.6518749995</v>
      </c>
      <c r="AC85" s="161"/>
      <c r="AE85" s="83"/>
      <c r="AF85" s="94"/>
      <c r="AG85" s="83"/>
      <c r="AH85" s="95"/>
      <c r="AI85" s="95"/>
      <c r="AJ85" s="95"/>
      <c r="AK85" s="83"/>
      <c r="AL85" s="83"/>
      <c r="AM85" s="83"/>
      <c r="AN85" s="83"/>
      <c r="AO85" s="94"/>
      <c r="AP85" s="83"/>
      <c r="AQ85" s="95"/>
      <c r="AR85" s="95"/>
      <c r="AS85" s="95"/>
      <c r="AT85" s="83"/>
      <c r="AU85" s="83"/>
      <c r="AV85" s="83"/>
      <c r="AW85" s="83"/>
      <c r="AX85" s="94"/>
      <c r="AY85" s="83"/>
      <c r="AZ85" s="95"/>
      <c r="BA85" s="95"/>
      <c r="BB85" s="95"/>
      <c r="BC85" s="83"/>
      <c r="BD85" s="83"/>
      <c r="BE85" s="83"/>
      <c r="BF85" s="83"/>
      <c r="BG85" s="94"/>
      <c r="BH85" s="83"/>
      <c r="BI85" s="95"/>
      <c r="BJ85" s="95"/>
      <c r="BK85" s="95"/>
      <c r="BL85" s="83"/>
      <c r="BM85" s="88"/>
      <c r="BN85" s="88"/>
      <c r="BO85" s="88"/>
      <c r="BP85" s="96"/>
      <c r="BQ85" s="96"/>
      <c r="BR85" s="96"/>
      <c r="BS85" s="96"/>
      <c r="BT85" s="96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2"/>
      <c r="CH85" s="2"/>
      <c r="CI85" s="2"/>
      <c r="CJ85" s="2"/>
      <c r="CK85" s="2"/>
      <c r="CL85" s="2"/>
      <c r="CM85" s="2"/>
      <c r="CN85" s="2"/>
      <c r="CO85" s="2"/>
      <c r="CP85" s="2"/>
    </row>
    <row r="86" spans="1:94" ht="16.5" customHeight="1" x14ac:dyDescent="0.25">
      <c r="A86" s="204" t="s">
        <v>83</v>
      </c>
      <c r="B86" s="205">
        <v>890</v>
      </c>
      <c r="C86" s="194" t="s">
        <v>103</v>
      </c>
      <c r="D86" s="206">
        <v>17965</v>
      </c>
      <c r="E86" s="207">
        <v>0.43157052165642129</v>
      </c>
      <c r="F86" s="206">
        <v>7753.1644215576089</v>
      </c>
      <c r="G86" s="208">
        <v>1</v>
      </c>
      <c r="H86" s="209">
        <v>17965</v>
      </c>
      <c r="I86" s="209">
        <v>7753.1644215576089</v>
      </c>
      <c r="J86" s="210">
        <v>82993060.692877367</v>
      </c>
      <c r="K86" s="210">
        <v>1000000</v>
      </c>
      <c r="L86" s="211">
        <v>33.74</v>
      </c>
      <c r="M86" s="210">
        <v>606139.10000000009</v>
      </c>
      <c r="N86" s="210">
        <v>1606139.1</v>
      </c>
      <c r="O86" s="211">
        <v>28.892322387426507</v>
      </c>
      <c r="P86" s="211">
        <v>12.628505376722716</v>
      </c>
      <c r="Q86" s="211">
        <v>34.342413040599652</v>
      </c>
      <c r="R86" s="207">
        <v>1.7854565518661936E-2</v>
      </c>
      <c r="S86" s="207">
        <v>0</v>
      </c>
      <c r="T86" s="207">
        <v>0</v>
      </c>
      <c r="U86" s="211">
        <v>34.342413040599652</v>
      </c>
      <c r="V86" s="207">
        <v>1.7854565518661936E-2</v>
      </c>
      <c r="W86" s="210">
        <v>616961.45027437271</v>
      </c>
      <c r="X86" s="210">
        <v>200000</v>
      </c>
      <c r="Y86" s="210">
        <v>414965.30346438685</v>
      </c>
      <c r="Z86" s="210">
        <v>200000</v>
      </c>
      <c r="AA86" s="210">
        <v>800000</v>
      </c>
      <c r="AB86" s="212">
        <v>1416961.4502743727</v>
      </c>
      <c r="AC86" s="161"/>
      <c r="AE86" s="83"/>
      <c r="AF86" s="94"/>
      <c r="AG86" s="83"/>
      <c r="AH86" s="95"/>
      <c r="AI86" s="95"/>
      <c r="AJ86" s="95"/>
      <c r="AK86" s="83"/>
      <c r="AL86" s="83"/>
      <c r="AM86" s="83"/>
      <c r="AN86" s="83"/>
      <c r="AO86" s="94"/>
      <c r="AP86" s="83"/>
      <c r="AQ86" s="95"/>
      <c r="AR86" s="95"/>
      <c r="AS86" s="95"/>
      <c r="AT86" s="83"/>
      <c r="AU86" s="83"/>
      <c r="AV86" s="83"/>
      <c r="AW86" s="83"/>
      <c r="AX86" s="94"/>
      <c r="AY86" s="83"/>
      <c r="AZ86" s="95"/>
      <c r="BA86" s="95"/>
      <c r="BB86" s="95"/>
      <c r="BC86" s="83"/>
      <c r="BD86" s="83"/>
      <c r="BE86" s="83"/>
      <c r="BF86" s="83"/>
      <c r="BG86" s="94"/>
      <c r="BH86" s="83"/>
      <c r="BI86" s="95"/>
      <c r="BJ86" s="95"/>
      <c r="BK86" s="95"/>
      <c r="BL86" s="83"/>
      <c r="BM86" s="88"/>
      <c r="BN86" s="88"/>
      <c r="BO86" s="88"/>
      <c r="BP86" s="96"/>
      <c r="BQ86" s="96"/>
      <c r="BR86" s="96"/>
      <c r="BS86" s="96"/>
      <c r="BT86" s="96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2"/>
      <c r="CH86" s="2"/>
      <c r="CI86" s="2"/>
      <c r="CJ86" s="2"/>
      <c r="CK86" s="2"/>
      <c r="CL86" s="2"/>
      <c r="CM86" s="2"/>
      <c r="CN86" s="2"/>
      <c r="CO86" s="2"/>
      <c r="CP86" s="2"/>
    </row>
    <row r="87" spans="1:94" ht="16.5" customHeight="1" x14ac:dyDescent="0.25">
      <c r="A87" s="204" t="s">
        <v>83</v>
      </c>
      <c r="B87" s="205">
        <v>895</v>
      </c>
      <c r="C87" s="194" t="s">
        <v>104</v>
      </c>
      <c r="D87" s="206">
        <v>48687.5</v>
      </c>
      <c r="E87" s="207">
        <v>0.15550576394784282</v>
      </c>
      <c r="F87" s="206">
        <v>7571.1868822105971</v>
      </c>
      <c r="G87" s="208">
        <v>1.0131034419295999</v>
      </c>
      <c r="H87" s="209">
        <v>49325.473828947397</v>
      </c>
      <c r="I87" s="209">
        <v>7670.3954898597922</v>
      </c>
      <c r="J87" s="210">
        <v>212628459.73034585</v>
      </c>
      <c r="K87" s="210">
        <v>1468999.9999999998</v>
      </c>
      <c r="L87" s="211">
        <v>31.21</v>
      </c>
      <c r="M87" s="210">
        <v>1519536.875</v>
      </c>
      <c r="N87" s="210">
        <v>2988536.875</v>
      </c>
      <c r="O87" s="211">
        <v>29.27091125604143</v>
      </c>
      <c r="P87" s="211">
        <v>12.793982263584242</v>
      </c>
      <c r="Q87" s="211">
        <v>31.26044924187525</v>
      </c>
      <c r="R87" s="207">
        <v>1.6164447893383116E-3</v>
      </c>
      <c r="S87" s="207">
        <v>0</v>
      </c>
      <c r="T87" s="207">
        <v>0</v>
      </c>
      <c r="U87" s="211">
        <v>31.26044924187525</v>
      </c>
      <c r="V87" s="207">
        <v>1.6164447893383116E-3</v>
      </c>
      <c r="W87" s="210">
        <v>1521993.1224638012</v>
      </c>
      <c r="X87" s="210">
        <v>293799.99999999994</v>
      </c>
      <c r="Y87" s="210">
        <v>1063142.2986517292</v>
      </c>
      <c r="Z87" s="210">
        <v>293799.99999999994</v>
      </c>
      <c r="AA87" s="210">
        <v>1175199.9999999998</v>
      </c>
      <c r="AB87" s="212">
        <v>2697193.1224638009</v>
      </c>
      <c r="AC87" s="161"/>
      <c r="AE87" s="83"/>
      <c r="AF87" s="94"/>
      <c r="AG87" s="83"/>
      <c r="AH87" s="95"/>
      <c r="AI87" s="95"/>
      <c r="AJ87" s="95"/>
      <c r="AK87" s="83"/>
      <c r="AL87" s="83"/>
      <c r="AM87" s="83"/>
      <c r="AN87" s="83"/>
      <c r="AO87" s="94"/>
      <c r="AP87" s="83"/>
      <c r="AQ87" s="95"/>
      <c r="AR87" s="95"/>
      <c r="AS87" s="95"/>
      <c r="AT87" s="83"/>
      <c r="AU87" s="83"/>
      <c r="AV87" s="83"/>
      <c r="AW87" s="83"/>
      <c r="AX87" s="94"/>
      <c r="AY87" s="83"/>
      <c r="AZ87" s="95"/>
      <c r="BA87" s="95"/>
      <c r="BB87" s="95"/>
      <c r="BC87" s="83"/>
      <c r="BD87" s="83"/>
      <c r="BE87" s="83"/>
      <c r="BF87" s="83"/>
      <c r="BG87" s="94"/>
      <c r="BH87" s="83"/>
      <c r="BI87" s="95"/>
      <c r="BJ87" s="95"/>
      <c r="BK87" s="95"/>
      <c r="BL87" s="83"/>
      <c r="BM87" s="88"/>
      <c r="BN87" s="88"/>
      <c r="BO87" s="88"/>
      <c r="BP87" s="96"/>
      <c r="BQ87" s="96"/>
      <c r="BR87" s="96"/>
      <c r="BS87" s="96"/>
      <c r="BT87" s="96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2"/>
      <c r="CH87" s="2"/>
      <c r="CI87" s="2"/>
      <c r="CJ87" s="2"/>
      <c r="CK87" s="2"/>
      <c r="CL87" s="2"/>
      <c r="CM87" s="2"/>
      <c r="CN87" s="2"/>
      <c r="CO87" s="2"/>
      <c r="CP87" s="2"/>
    </row>
    <row r="88" spans="1:94" ht="16.5" customHeight="1" x14ac:dyDescent="0.25">
      <c r="A88" s="204" t="s">
        <v>83</v>
      </c>
      <c r="B88" s="205">
        <v>896</v>
      </c>
      <c r="C88" s="194" t="s">
        <v>105</v>
      </c>
      <c r="D88" s="206">
        <v>45217.5</v>
      </c>
      <c r="E88" s="207">
        <v>0.19851343633494822</v>
      </c>
      <c r="F88" s="206">
        <v>8976.2813074755213</v>
      </c>
      <c r="G88" s="208">
        <v>1.0131034419295999</v>
      </c>
      <c r="H88" s="209">
        <v>45810.004885451686</v>
      </c>
      <c r="I88" s="209">
        <v>9093.9014883317795</v>
      </c>
      <c r="J88" s="210">
        <v>204072290.41980666</v>
      </c>
      <c r="K88" s="210">
        <v>1265248.9999999998</v>
      </c>
      <c r="L88" s="211">
        <v>38.979999999999997</v>
      </c>
      <c r="M88" s="210">
        <v>1762578.15</v>
      </c>
      <c r="N88" s="210">
        <v>3027827.1499999994</v>
      </c>
      <c r="O88" s="211">
        <v>29.27091125604143</v>
      </c>
      <c r="P88" s="211">
        <v>12.793982263584242</v>
      </c>
      <c r="Q88" s="211">
        <v>31.81068863959392</v>
      </c>
      <c r="R88" s="207">
        <v>-0.18392281581339343</v>
      </c>
      <c r="S88" s="207">
        <v>0.15892281581339343</v>
      </c>
      <c r="T88" s="207">
        <v>0</v>
      </c>
      <c r="U88" s="211">
        <v>38.005499999999998</v>
      </c>
      <c r="V88" s="207">
        <v>-2.5000000000000022E-2</v>
      </c>
      <c r="W88" s="210">
        <v>1718513.6962499998</v>
      </c>
      <c r="X88" s="210">
        <v>253049.79999999996</v>
      </c>
      <c r="Y88" s="210">
        <v>1020361.4520990333</v>
      </c>
      <c r="Z88" s="210">
        <v>253049.79999999996</v>
      </c>
      <c r="AA88" s="210">
        <v>1012199.1999999998</v>
      </c>
      <c r="AB88" s="212">
        <v>2730712.8962499998</v>
      </c>
      <c r="AC88" s="161"/>
      <c r="AE88" s="83"/>
      <c r="AF88" s="94"/>
      <c r="AG88" s="83"/>
      <c r="AH88" s="95"/>
      <c r="AI88" s="95"/>
      <c r="AJ88" s="95"/>
      <c r="AK88" s="83"/>
      <c r="AL88" s="83"/>
      <c r="AM88" s="83"/>
      <c r="AN88" s="83"/>
      <c r="AO88" s="94"/>
      <c r="AP88" s="83"/>
      <c r="AQ88" s="95"/>
      <c r="AR88" s="95"/>
      <c r="AS88" s="95"/>
      <c r="AT88" s="83"/>
      <c r="AU88" s="83"/>
      <c r="AV88" s="83"/>
      <c r="AW88" s="83"/>
      <c r="AX88" s="94"/>
      <c r="AY88" s="83"/>
      <c r="AZ88" s="95"/>
      <c r="BA88" s="95"/>
      <c r="BB88" s="95"/>
      <c r="BC88" s="83"/>
      <c r="BD88" s="83"/>
      <c r="BE88" s="83"/>
      <c r="BF88" s="83"/>
      <c r="BG88" s="94"/>
      <c r="BH88" s="83"/>
      <c r="BI88" s="95"/>
      <c r="BJ88" s="95"/>
      <c r="BK88" s="95"/>
      <c r="BL88" s="83"/>
      <c r="BM88" s="88"/>
      <c r="BN88" s="88"/>
      <c r="BO88" s="88"/>
      <c r="BP88" s="96"/>
      <c r="BQ88" s="96"/>
      <c r="BR88" s="96"/>
      <c r="BS88" s="96"/>
      <c r="BT88" s="96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2"/>
      <c r="CH88" s="2"/>
      <c r="CI88" s="2"/>
      <c r="CJ88" s="2"/>
      <c r="CK88" s="2"/>
      <c r="CL88" s="2"/>
      <c r="CM88" s="2"/>
      <c r="CN88" s="2"/>
      <c r="CO88" s="2"/>
      <c r="CP88" s="2"/>
    </row>
    <row r="89" spans="1:94" ht="16.5" customHeight="1" x14ac:dyDescent="0.25">
      <c r="A89" s="204" t="s">
        <v>83</v>
      </c>
      <c r="B89" s="205">
        <v>909</v>
      </c>
      <c r="C89" s="194" t="s">
        <v>106</v>
      </c>
      <c r="D89" s="206">
        <v>61614</v>
      </c>
      <c r="E89" s="207">
        <v>0.19207822160315827</v>
      </c>
      <c r="F89" s="206">
        <v>11834.707545856994</v>
      </c>
      <c r="G89" s="208">
        <v>1</v>
      </c>
      <c r="H89" s="209">
        <v>61614</v>
      </c>
      <c r="I89" s="209">
        <v>11834.707545856994</v>
      </c>
      <c r="J89" s="210">
        <v>285482368.84144312</v>
      </c>
      <c r="K89" s="210">
        <v>3128781</v>
      </c>
      <c r="L89" s="211">
        <v>30.4</v>
      </c>
      <c r="M89" s="210">
        <v>1873065.5999999999</v>
      </c>
      <c r="N89" s="210">
        <v>5001846.5999999996</v>
      </c>
      <c r="O89" s="211">
        <v>28.892322387426507</v>
      </c>
      <c r="P89" s="211">
        <v>12.628505376722716</v>
      </c>
      <c r="Q89" s="211">
        <v>31.317983241693327</v>
      </c>
      <c r="R89" s="207">
        <v>3.0196817160964784E-2</v>
      </c>
      <c r="S89" s="207">
        <v>0</v>
      </c>
      <c r="T89" s="207">
        <v>-1.0832137202290766E-2</v>
      </c>
      <c r="U89" s="211">
        <v>30.988686270743688</v>
      </c>
      <c r="V89" s="207">
        <v>1.9364679958673969E-2</v>
      </c>
      <c r="W89" s="210">
        <v>1909336.9158856017</v>
      </c>
      <c r="X89" s="210">
        <v>625756.20000000007</v>
      </c>
      <c r="Y89" s="210">
        <v>1427411.8442072156</v>
      </c>
      <c r="Z89" s="210">
        <v>625756.20000000007</v>
      </c>
      <c r="AA89" s="210">
        <v>2503024.7999999998</v>
      </c>
      <c r="AB89" s="212">
        <v>4412361.7158856019</v>
      </c>
      <c r="AC89" s="161"/>
      <c r="AE89" s="83"/>
      <c r="AF89" s="94"/>
      <c r="AG89" s="83"/>
      <c r="AH89" s="95"/>
      <c r="AI89" s="95"/>
      <c r="AJ89" s="95"/>
      <c r="AK89" s="83"/>
      <c r="AL89" s="83"/>
      <c r="AM89" s="83"/>
      <c r="AN89" s="83"/>
      <c r="AO89" s="94"/>
      <c r="AP89" s="83"/>
      <c r="AQ89" s="95"/>
      <c r="AR89" s="95"/>
      <c r="AS89" s="95"/>
      <c r="AT89" s="83"/>
      <c r="AU89" s="83"/>
      <c r="AV89" s="83"/>
      <c r="AW89" s="83"/>
      <c r="AX89" s="94"/>
      <c r="AY89" s="83"/>
      <c r="AZ89" s="95"/>
      <c r="BA89" s="95"/>
      <c r="BB89" s="95"/>
      <c r="BC89" s="83"/>
      <c r="BD89" s="83"/>
      <c r="BE89" s="83"/>
      <c r="BF89" s="83"/>
      <c r="BG89" s="94"/>
      <c r="BH89" s="83"/>
      <c r="BI89" s="95"/>
      <c r="BJ89" s="95"/>
      <c r="BK89" s="95"/>
      <c r="BL89" s="83"/>
      <c r="BM89" s="88"/>
      <c r="BN89" s="88"/>
      <c r="BO89" s="88"/>
      <c r="BP89" s="96"/>
      <c r="BQ89" s="96"/>
      <c r="BR89" s="96"/>
      <c r="BS89" s="96"/>
      <c r="BT89" s="96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2"/>
      <c r="CH89" s="2"/>
      <c r="CI89" s="2"/>
      <c r="CJ89" s="2"/>
      <c r="CK89" s="2"/>
      <c r="CL89" s="2"/>
      <c r="CM89" s="2"/>
      <c r="CN89" s="2"/>
      <c r="CO89" s="2"/>
      <c r="CP89" s="2"/>
    </row>
    <row r="90" spans="1:94" ht="16.5" customHeight="1" x14ac:dyDescent="0.25">
      <c r="A90" s="204" t="s">
        <v>107</v>
      </c>
      <c r="B90" s="205">
        <v>203</v>
      </c>
      <c r="C90" s="194" t="s">
        <v>108</v>
      </c>
      <c r="D90" s="206">
        <v>37999.5</v>
      </c>
      <c r="E90" s="207">
        <v>0.3399769883241251</v>
      </c>
      <c r="F90" s="206">
        <v>12918.955567822592</v>
      </c>
      <c r="G90" s="208">
        <v>1.30336750992322</v>
      </c>
      <c r="H90" s="209">
        <v>49527.3136933274</v>
      </c>
      <c r="I90" s="209">
        <v>16838.146949241651</v>
      </c>
      <c r="J90" s="210">
        <v>220217686.64495742</v>
      </c>
      <c r="K90" s="210">
        <v>4747843.9207752701</v>
      </c>
      <c r="L90" s="211">
        <v>37.82</v>
      </c>
      <c r="M90" s="210">
        <v>1437141.09</v>
      </c>
      <c r="N90" s="210">
        <v>6184985.0107752699</v>
      </c>
      <c r="O90" s="211">
        <v>37.657314285998993</v>
      </c>
      <c r="P90" s="211">
        <v>16.459583606911082</v>
      </c>
      <c r="Q90" s="211">
        <v>43.253193949745757</v>
      </c>
      <c r="R90" s="207">
        <v>0.14365927947503332</v>
      </c>
      <c r="S90" s="207">
        <v>0</v>
      </c>
      <c r="T90" s="207">
        <v>-0.12429459951635929</v>
      </c>
      <c r="U90" s="211">
        <v>38.552372196037048</v>
      </c>
      <c r="V90" s="207">
        <v>1.9364679958673969E-2</v>
      </c>
      <c r="W90" s="210">
        <v>1464970.8672633099</v>
      </c>
      <c r="X90" s="210">
        <v>949568.78415505402</v>
      </c>
      <c r="Y90" s="210">
        <v>1101088.4332247872</v>
      </c>
      <c r="Z90" s="210">
        <v>949568.78415505402</v>
      </c>
      <c r="AA90" s="210">
        <v>3798275.1366202161</v>
      </c>
      <c r="AB90" s="212">
        <v>5263246.0038835257</v>
      </c>
      <c r="AC90" s="161"/>
      <c r="AE90" s="83"/>
      <c r="AF90" s="94"/>
      <c r="AG90" s="83"/>
      <c r="AH90" s="95"/>
      <c r="AI90" s="95"/>
      <c r="AJ90" s="95"/>
      <c r="AK90" s="83"/>
      <c r="AL90" s="83"/>
      <c r="AM90" s="83"/>
      <c r="AN90" s="83"/>
      <c r="AO90" s="94"/>
      <c r="AP90" s="83"/>
      <c r="AQ90" s="95"/>
      <c r="AR90" s="95"/>
      <c r="AS90" s="95"/>
      <c r="AT90" s="83"/>
      <c r="AU90" s="83"/>
      <c r="AV90" s="83"/>
      <c r="AW90" s="83"/>
      <c r="AX90" s="94"/>
      <c r="AY90" s="83"/>
      <c r="AZ90" s="95"/>
      <c r="BA90" s="95"/>
      <c r="BB90" s="95"/>
      <c r="BC90" s="83"/>
      <c r="BD90" s="83"/>
      <c r="BE90" s="83"/>
      <c r="BF90" s="83"/>
      <c r="BG90" s="94"/>
      <c r="BH90" s="83"/>
      <c r="BI90" s="95"/>
      <c r="BJ90" s="95"/>
      <c r="BK90" s="95"/>
      <c r="BL90" s="83"/>
      <c r="BM90" s="88"/>
      <c r="BN90" s="88"/>
      <c r="BO90" s="88"/>
      <c r="BP90" s="96"/>
      <c r="BQ90" s="96"/>
      <c r="BR90" s="96"/>
      <c r="BS90" s="96"/>
      <c r="BT90" s="96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2"/>
      <c r="CH90" s="2"/>
      <c r="CI90" s="2"/>
      <c r="CJ90" s="2"/>
      <c r="CK90" s="2"/>
      <c r="CL90" s="2"/>
      <c r="CM90" s="2"/>
      <c r="CN90" s="2"/>
      <c r="CO90" s="2"/>
      <c r="CP90" s="2"/>
    </row>
    <row r="91" spans="1:94" ht="16.5" customHeight="1" x14ac:dyDescent="0.25">
      <c r="A91" s="204" t="s">
        <v>107</v>
      </c>
      <c r="B91" s="205">
        <v>301</v>
      </c>
      <c r="C91" s="194" t="s">
        <v>109</v>
      </c>
      <c r="D91" s="206">
        <v>38661</v>
      </c>
      <c r="E91" s="207">
        <v>0.32354316470955075</v>
      </c>
      <c r="F91" s="206">
        <v>12508.502290835941</v>
      </c>
      <c r="G91" s="208">
        <v>1.1081296382371499</v>
      </c>
      <c r="H91" s="209">
        <v>42841.399943886456</v>
      </c>
      <c r="I91" s="209">
        <v>13861.042118432591</v>
      </c>
      <c r="J91" s="210">
        <v>216639937.52189863</v>
      </c>
      <c r="K91" s="210">
        <v>1156948.3499999999</v>
      </c>
      <c r="L91" s="211">
        <v>36.67</v>
      </c>
      <c r="M91" s="210">
        <v>1417698.87</v>
      </c>
      <c r="N91" s="210">
        <v>2574647.2199999997</v>
      </c>
      <c r="O91" s="211">
        <v>32.016438755010043</v>
      </c>
      <c r="P91" s="211">
        <v>13.994021094583646</v>
      </c>
      <c r="Q91" s="211">
        <v>36.544108626963848</v>
      </c>
      <c r="R91" s="207">
        <v>-3.4330889838056766E-3</v>
      </c>
      <c r="S91" s="207">
        <v>0</v>
      </c>
      <c r="T91" s="207">
        <v>0</v>
      </c>
      <c r="U91" s="211">
        <v>36.544108626963848</v>
      </c>
      <c r="V91" s="207">
        <v>-3.4330889838056766E-3</v>
      </c>
      <c r="W91" s="210">
        <v>1412831.7836270493</v>
      </c>
      <c r="X91" s="210">
        <v>231389.66999999998</v>
      </c>
      <c r="Y91" s="210">
        <v>1083199.6876094933</v>
      </c>
      <c r="Z91" s="210">
        <v>231389.66999999998</v>
      </c>
      <c r="AA91" s="210">
        <v>925558.67999999993</v>
      </c>
      <c r="AB91" s="212">
        <v>2338390.4636270492</v>
      </c>
      <c r="AC91" s="161"/>
      <c r="AE91" s="83"/>
      <c r="AF91" s="94"/>
      <c r="AG91" s="83"/>
      <c r="AH91" s="95"/>
      <c r="AI91" s="95"/>
      <c r="AJ91" s="95"/>
      <c r="AK91" s="83"/>
      <c r="AL91" s="83"/>
      <c r="AM91" s="83"/>
      <c r="AN91" s="83"/>
      <c r="AO91" s="94"/>
      <c r="AP91" s="83"/>
      <c r="AQ91" s="95"/>
      <c r="AR91" s="95"/>
      <c r="AS91" s="95"/>
      <c r="AT91" s="83"/>
      <c r="AU91" s="83"/>
      <c r="AV91" s="83"/>
      <c r="AW91" s="83"/>
      <c r="AX91" s="94"/>
      <c r="AY91" s="83"/>
      <c r="AZ91" s="95"/>
      <c r="BA91" s="95"/>
      <c r="BB91" s="95"/>
      <c r="BC91" s="83"/>
      <c r="BD91" s="83"/>
      <c r="BE91" s="83"/>
      <c r="BF91" s="83"/>
      <c r="BG91" s="94"/>
      <c r="BH91" s="83"/>
      <c r="BI91" s="95"/>
      <c r="BJ91" s="95"/>
      <c r="BK91" s="95"/>
      <c r="BL91" s="83"/>
      <c r="BM91" s="88"/>
      <c r="BN91" s="88"/>
      <c r="BO91" s="88"/>
      <c r="BP91" s="96"/>
      <c r="BQ91" s="96"/>
      <c r="BR91" s="96"/>
      <c r="BS91" s="96"/>
      <c r="BT91" s="96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2"/>
      <c r="CH91" s="2"/>
      <c r="CI91" s="2"/>
      <c r="CJ91" s="2"/>
      <c r="CK91" s="2"/>
      <c r="CL91" s="2"/>
      <c r="CM91" s="2"/>
      <c r="CN91" s="2"/>
      <c r="CO91" s="2"/>
      <c r="CP91" s="2"/>
    </row>
    <row r="92" spans="1:94" ht="16.5" customHeight="1" x14ac:dyDescent="0.25">
      <c r="A92" s="204" t="s">
        <v>107</v>
      </c>
      <c r="B92" s="205">
        <v>302</v>
      </c>
      <c r="C92" s="194" t="s">
        <v>110</v>
      </c>
      <c r="D92" s="213">
        <v>50735.5</v>
      </c>
      <c r="E92" s="214">
        <v>0.26059804815846521</v>
      </c>
      <c r="F92" s="213">
        <f>D92*E92</f>
        <v>13221.572272343812</v>
      </c>
      <c r="G92" s="215">
        <v>1.1670575084131301</v>
      </c>
      <c r="H92" s="216">
        <f>D92*G92</f>
        <v>59211.246218094362</v>
      </c>
      <c r="I92" s="216">
        <f>F92*G92</f>
        <v>15430.335193465695</v>
      </c>
      <c r="J92" s="217">
        <v>254863410.733657</v>
      </c>
      <c r="K92" s="217">
        <v>463688</v>
      </c>
      <c r="L92" s="218">
        <v>33.880000000000003</v>
      </c>
      <c r="M92" s="217">
        <f>D92*L92</f>
        <v>1718918.7400000002</v>
      </c>
      <c r="N92" s="217">
        <f>M92+K92</f>
        <v>2182606.7400000002</v>
      </c>
      <c r="O92" s="211">
        <f>J14*G92</f>
        <v>33.718998991474848</v>
      </c>
      <c r="P92" s="211">
        <f>L14*G92</f>
        <v>14.738197415570298</v>
      </c>
      <c r="Q92" s="211">
        <f>(O92*D92+P92*F92)/D92</f>
        <v>37.559744471346605</v>
      </c>
      <c r="R92" s="207">
        <f>Q92/L92-1</f>
        <v>0.1086111119051536</v>
      </c>
      <c r="S92" s="207">
        <f>MAX(0,R14-R92)</f>
        <v>0</v>
      </c>
      <c r="T92" s="207">
        <f>MIN(0,S14-R92)</f>
        <v>-8.9246431946479604E-2</v>
      </c>
      <c r="U92" s="211">
        <f>Q92+L92*S92+L92*T92</f>
        <v>34.536075356999874</v>
      </c>
      <c r="V92" s="207">
        <f>U92/L92-1</f>
        <v>1.9364679958673969E-2</v>
      </c>
      <c r="W92" s="210">
        <f>D92*U92</f>
        <v>1752205.051275067</v>
      </c>
      <c r="X92" s="210">
        <f>0.2*K92</f>
        <v>92737.600000000006</v>
      </c>
      <c r="Y92" s="210">
        <f>0.005*J92</f>
        <v>1274317.053668285</v>
      </c>
      <c r="Z92" s="210">
        <f>MIN(X92,Y92)</f>
        <v>92737.600000000006</v>
      </c>
      <c r="AA92" s="210">
        <f>K92-Z92</f>
        <v>370950.40000000002</v>
      </c>
      <c r="AB92" s="212">
        <f>W92+AA92</f>
        <v>2123155.4512750669</v>
      </c>
      <c r="AC92" s="161"/>
      <c r="AE92" s="83"/>
      <c r="AF92" s="94"/>
      <c r="AG92" s="83"/>
      <c r="AH92" s="95"/>
      <c r="AI92" s="95"/>
      <c r="AJ92" s="95"/>
      <c r="AK92" s="83"/>
      <c r="AL92" s="83"/>
      <c r="AM92" s="83"/>
      <c r="AN92" s="83"/>
      <c r="AO92" s="94"/>
      <c r="AP92" s="83"/>
      <c r="AQ92" s="95"/>
      <c r="AR92" s="95"/>
      <c r="AS92" s="95"/>
      <c r="AT92" s="83"/>
      <c r="AU92" s="83"/>
      <c r="AV92" s="83"/>
      <c r="AW92" s="83"/>
      <c r="AX92" s="94"/>
      <c r="AY92" s="83"/>
      <c r="AZ92" s="95"/>
      <c r="BA92" s="95"/>
      <c r="BB92" s="95"/>
      <c r="BC92" s="83"/>
      <c r="BD92" s="83"/>
      <c r="BE92" s="83"/>
      <c r="BF92" s="83"/>
      <c r="BG92" s="94"/>
      <c r="BH92" s="83"/>
      <c r="BI92" s="95"/>
      <c r="BJ92" s="95"/>
      <c r="BK92" s="95"/>
      <c r="BL92" s="83"/>
      <c r="BM92" s="88"/>
      <c r="BN92" s="88"/>
      <c r="BO92" s="88"/>
      <c r="BP92" s="96"/>
      <c r="BQ92" s="96"/>
      <c r="BR92" s="96"/>
      <c r="BS92" s="96"/>
      <c r="BT92" s="96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2"/>
      <c r="CH92" s="2"/>
      <c r="CI92" s="2"/>
      <c r="CJ92" s="2"/>
      <c r="CK92" s="2"/>
      <c r="CL92" s="2"/>
      <c r="CM92" s="2"/>
      <c r="CN92" s="2"/>
      <c r="CO92" s="2"/>
      <c r="CP92" s="2"/>
    </row>
    <row r="93" spans="1:94" x14ac:dyDescent="0.25">
      <c r="A93" s="204" t="s">
        <v>107</v>
      </c>
      <c r="B93" s="205">
        <v>303</v>
      </c>
      <c r="C93" s="194" t="s">
        <v>111</v>
      </c>
      <c r="D93" s="206">
        <v>38629.5</v>
      </c>
      <c r="E93" s="207">
        <v>0.21849302191661549</v>
      </c>
      <c r="F93" s="206">
        <v>8440.2761901278973</v>
      </c>
      <c r="G93" s="208">
        <v>1.1081296382371499</v>
      </c>
      <c r="H93" s="209">
        <v>42806.493860281982</v>
      </c>
      <c r="I93" s="209">
        <v>9352.920201188057</v>
      </c>
      <c r="J93" s="210">
        <v>179591066.58563781</v>
      </c>
      <c r="K93" s="210">
        <v>868000</v>
      </c>
      <c r="L93" s="211">
        <v>30.2</v>
      </c>
      <c r="M93" s="210">
        <v>1166610.8999999999</v>
      </c>
      <c r="N93" s="210">
        <v>2034610.9</v>
      </c>
      <c r="O93" s="211">
        <v>32.016438755010043</v>
      </c>
      <c r="P93" s="211">
        <v>13.994021094583646</v>
      </c>
      <c r="Q93" s="211">
        <v>35.074034712730487</v>
      </c>
      <c r="R93" s="207">
        <v>0.16139187790498299</v>
      </c>
      <c r="S93" s="207">
        <v>0</v>
      </c>
      <c r="T93" s="207">
        <v>-0.14202719794630897</v>
      </c>
      <c r="U93" s="211">
        <v>30.784813334751956</v>
      </c>
      <c r="V93" s="207">
        <v>1.9364679958673969E-2</v>
      </c>
      <c r="W93" s="210">
        <v>1189201.9467148008</v>
      </c>
      <c r="X93" s="210">
        <v>173600</v>
      </c>
      <c r="Y93" s="210">
        <v>897955.33292818908</v>
      </c>
      <c r="Z93" s="210">
        <v>173600</v>
      </c>
      <c r="AA93" s="210">
        <v>694400</v>
      </c>
      <c r="AB93" s="212">
        <v>1883601.9467148008</v>
      </c>
      <c r="AC93" s="161"/>
      <c r="AE93" s="83"/>
      <c r="AF93" s="94"/>
      <c r="AG93" s="83"/>
      <c r="AH93" s="95"/>
      <c r="AI93" s="95"/>
      <c r="AJ93" s="95"/>
      <c r="AK93" s="83"/>
      <c r="AL93" s="83"/>
      <c r="AM93" s="83"/>
      <c r="AN93" s="83"/>
      <c r="AO93" s="94"/>
      <c r="AP93" s="83"/>
      <c r="AQ93" s="95"/>
      <c r="AR93" s="95"/>
      <c r="AS93" s="95"/>
      <c r="AT93" s="83"/>
      <c r="AU93" s="83"/>
      <c r="AV93" s="83"/>
      <c r="AW93" s="83"/>
      <c r="AX93" s="94"/>
      <c r="AY93" s="83"/>
      <c r="AZ93" s="95"/>
      <c r="BA93" s="95"/>
      <c r="BB93" s="95"/>
      <c r="BC93" s="83"/>
      <c r="BD93" s="83"/>
      <c r="BE93" s="83"/>
      <c r="BF93" s="83"/>
      <c r="BG93" s="94"/>
      <c r="BH93" s="83"/>
      <c r="BI93" s="95"/>
      <c r="BJ93" s="95"/>
      <c r="BK93" s="95"/>
      <c r="BL93" s="83"/>
      <c r="BM93" s="88"/>
      <c r="BN93" s="88"/>
      <c r="BO93" s="88"/>
      <c r="BP93" s="96"/>
      <c r="BQ93" s="96"/>
      <c r="BR93" s="96"/>
      <c r="BS93" s="96"/>
      <c r="BT93" s="96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2"/>
      <c r="CH93" s="2"/>
      <c r="CI93" s="2"/>
      <c r="CJ93" s="2"/>
      <c r="CK93" s="2"/>
      <c r="CL93" s="2"/>
      <c r="CM93" s="2"/>
      <c r="CN93" s="2"/>
      <c r="CO93" s="2"/>
      <c r="CP93" s="2"/>
    </row>
    <row r="94" spans="1:94" x14ac:dyDescent="0.25">
      <c r="A94" s="204" t="s">
        <v>107</v>
      </c>
      <c r="B94" s="205">
        <v>304</v>
      </c>
      <c r="C94" s="194" t="s">
        <v>112</v>
      </c>
      <c r="D94" s="206">
        <v>41832.5</v>
      </c>
      <c r="E94" s="207">
        <v>0.24626537316778163</v>
      </c>
      <c r="F94" s="206">
        <v>10301.896223041225</v>
      </c>
      <c r="G94" s="208">
        <v>1.1670575084131301</v>
      </c>
      <c r="H94" s="209">
        <v>48820.933220692263</v>
      </c>
      <c r="I94" s="209">
        <v>12022.905337993128</v>
      </c>
      <c r="J94" s="210">
        <v>231026146.20094141</v>
      </c>
      <c r="K94" s="210">
        <v>804573</v>
      </c>
      <c r="L94" s="211">
        <v>37.520000000000003</v>
      </c>
      <c r="M94" s="210">
        <v>1569555.4000000001</v>
      </c>
      <c r="N94" s="210">
        <v>2374128.4000000004</v>
      </c>
      <c r="O94" s="211">
        <v>33.719001777738875</v>
      </c>
      <c r="P94" s="211">
        <v>14.738192019939829</v>
      </c>
      <c r="Q94" s="211">
        <v>37.348508135347778</v>
      </c>
      <c r="R94" s="207">
        <v>-4.5706786954218259E-3</v>
      </c>
      <c r="S94" s="207">
        <v>0</v>
      </c>
      <c r="T94" s="207">
        <v>0</v>
      </c>
      <c r="U94" s="211">
        <v>37.348508135347778</v>
      </c>
      <c r="V94" s="207">
        <v>-4.5706786954218259E-3</v>
      </c>
      <c r="W94" s="210">
        <v>1562381.4665719359</v>
      </c>
      <c r="X94" s="210">
        <v>160914.6</v>
      </c>
      <c r="Y94" s="210">
        <v>1155130.731004707</v>
      </c>
      <c r="Z94" s="210">
        <v>160914.6</v>
      </c>
      <c r="AA94" s="210">
        <v>643658.4</v>
      </c>
      <c r="AB94" s="212">
        <v>2206039.8665719358</v>
      </c>
      <c r="AC94" s="161"/>
      <c r="AE94" s="83"/>
      <c r="AF94" s="94"/>
      <c r="AG94" s="83"/>
      <c r="AH94" s="95"/>
      <c r="AI94" s="95"/>
      <c r="AJ94" s="95"/>
      <c r="AK94" s="83"/>
      <c r="AL94" s="83"/>
      <c r="AM94" s="83"/>
      <c r="AN94" s="83"/>
      <c r="AO94" s="94"/>
      <c r="AP94" s="83"/>
      <c r="AQ94" s="95"/>
      <c r="AR94" s="95"/>
      <c r="AS94" s="95"/>
      <c r="AT94" s="83"/>
      <c r="AU94" s="83"/>
      <c r="AV94" s="83"/>
      <c r="AW94" s="83"/>
      <c r="AX94" s="94"/>
      <c r="AY94" s="83"/>
      <c r="AZ94" s="95"/>
      <c r="BA94" s="95"/>
      <c r="BB94" s="95"/>
      <c r="BC94" s="83"/>
      <c r="BD94" s="83"/>
      <c r="BE94" s="83"/>
      <c r="BF94" s="83"/>
      <c r="BG94" s="94"/>
      <c r="BH94" s="83"/>
      <c r="BI94" s="95"/>
      <c r="BJ94" s="95"/>
      <c r="BK94" s="95"/>
      <c r="BL94" s="83"/>
      <c r="BM94" s="88"/>
      <c r="BN94" s="88"/>
      <c r="BO94" s="88"/>
      <c r="BP94" s="96"/>
      <c r="BQ94" s="96"/>
      <c r="BR94" s="96"/>
      <c r="BS94" s="96"/>
      <c r="BT94" s="96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2"/>
      <c r="CH94" s="2"/>
      <c r="CI94" s="2"/>
      <c r="CJ94" s="2"/>
      <c r="CK94" s="2"/>
      <c r="CL94" s="2"/>
      <c r="CM94" s="2"/>
      <c r="CN94" s="2"/>
      <c r="CO94" s="2"/>
      <c r="CP94" s="2"/>
    </row>
    <row r="95" spans="1:94" x14ac:dyDescent="0.25">
      <c r="A95" s="204" t="s">
        <v>107</v>
      </c>
      <c r="B95" s="205">
        <v>305</v>
      </c>
      <c r="C95" s="194" t="s">
        <v>113</v>
      </c>
      <c r="D95" s="206">
        <v>44716.5</v>
      </c>
      <c r="E95" s="207">
        <v>0.18486859384030885</v>
      </c>
      <c r="F95" s="206">
        <v>8266.6764764601703</v>
      </c>
      <c r="G95" s="208">
        <v>1.1081296382371499</v>
      </c>
      <c r="H95" s="209">
        <v>49551.678968231514</v>
      </c>
      <c r="I95" s="209">
        <v>9160.549213283366</v>
      </c>
      <c r="J95" s="210">
        <v>208637222.98771778</v>
      </c>
      <c r="K95" s="210">
        <v>0</v>
      </c>
      <c r="L95" s="211">
        <v>43.35</v>
      </c>
      <c r="M95" s="210">
        <v>1938460.2750000001</v>
      </c>
      <c r="N95" s="210">
        <v>1938460.2750000001</v>
      </c>
      <c r="O95" s="211">
        <v>32.016438755010043</v>
      </c>
      <c r="P95" s="211">
        <v>13.994021094583646</v>
      </c>
      <c r="Q95" s="211">
        <v>34.603493756937347</v>
      </c>
      <c r="R95" s="207">
        <v>-0.2017648498976391</v>
      </c>
      <c r="S95" s="207">
        <v>0.1767648498976391</v>
      </c>
      <c r="T95" s="207">
        <v>0</v>
      </c>
      <c r="U95" s="211">
        <v>42.266249999999999</v>
      </c>
      <c r="V95" s="207">
        <v>-2.5000000000000022E-2</v>
      </c>
      <c r="W95" s="210">
        <v>1889998.7681249999</v>
      </c>
      <c r="X95" s="210">
        <v>0</v>
      </c>
      <c r="Y95" s="210">
        <v>1043186.1149385889</v>
      </c>
      <c r="Z95" s="210">
        <v>0</v>
      </c>
      <c r="AA95" s="210">
        <v>0</v>
      </c>
      <c r="AB95" s="212">
        <v>1889998.7681249999</v>
      </c>
      <c r="AC95" s="161"/>
      <c r="AE95" s="83"/>
      <c r="AF95" s="94"/>
      <c r="AG95" s="83"/>
      <c r="AH95" s="95"/>
      <c r="AI95" s="95"/>
      <c r="AJ95" s="95"/>
      <c r="AK95" s="83"/>
      <c r="AL95" s="83"/>
      <c r="AM95" s="83"/>
      <c r="AN95" s="83"/>
      <c r="AO95" s="94"/>
      <c r="AP95" s="83"/>
      <c r="AQ95" s="95"/>
      <c r="AR95" s="95"/>
      <c r="AS95" s="95"/>
      <c r="AT95" s="83"/>
      <c r="AU95" s="83"/>
      <c r="AV95" s="83"/>
      <c r="AW95" s="83"/>
      <c r="AX95" s="94"/>
      <c r="AY95" s="83"/>
      <c r="AZ95" s="95"/>
      <c r="BA95" s="95"/>
      <c r="BB95" s="95"/>
      <c r="BC95" s="83"/>
      <c r="BD95" s="83"/>
      <c r="BE95" s="83"/>
      <c r="BF95" s="83"/>
      <c r="BG95" s="94"/>
      <c r="BH95" s="83"/>
      <c r="BI95" s="95"/>
      <c r="BJ95" s="95"/>
      <c r="BK95" s="95"/>
      <c r="BL95" s="83"/>
      <c r="BM95" s="88"/>
      <c r="BN95" s="88"/>
      <c r="BO95" s="88"/>
      <c r="BP95" s="96"/>
      <c r="BQ95" s="96"/>
      <c r="BR95" s="96"/>
      <c r="BS95" s="96"/>
      <c r="BT95" s="96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2"/>
      <c r="CH95" s="2"/>
      <c r="CI95" s="2"/>
      <c r="CJ95" s="2"/>
      <c r="CK95" s="2"/>
      <c r="CL95" s="2"/>
      <c r="CM95" s="2"/>
      <c r="CN95" s="2"/>
      <c r="CO95" s="2"/>
      <c r="CP95" s="2"/>
    </row>
    <row r="96" spans="1:94" x14ac:dyDescent="0.25">
      <c r="A96" s="204" t="s">
        <v>107</v>
      </c>
      <c r="B96" s="205">
        <v>306</v>
      </c>
      <c r="C96" s="194" t="s">
        <v>114</v>
      </c>
      <c r="D96" s="206">
        <v>51036.5</v>
      </c>
      <c r="E96" s="207">
        <v>0.3261984960426999</v>
      </c>
      <c r="F96" s="206">
        <v>16648.029543283254</v>
      </c>
      <c r="G96" s="208">
        <v>1.1081296382371499</v>
      </c>
      <c r="H96" s="209">
        <v>56555.058281890306</v>
      </c>
      <c r="I96" s="209">
        <v>18448.174955159855</v>
      </c>
      <c r="J96" s="210">
        <v>247511509.97015798</v>
      </c>
      <c r="K96" s="210">
        <v>3212999.9999999995</v>
      </c>
      <c r="L96" s="211">
        <v>56.91</v>
      </c>
      <c r="M96" s="210">
        <v>2904487.2149999999</v>
      </c>
      <c r="N96" s="210">
        <v>6117487.2149999999</v>
      </c>
      <c r="O96" s="211">
        <v>32.016438755010043</v>
      </c>
      <c r="P96" s="211">
        <v>13.994021094583646</v>
      </c>
      <c r="Q96" s="211">
        <v>36.581267389653043</v>
      </c>
      <c r="R96" s="207">
        <v>-0.35720844509483318</v>
      </c>
      <c r="S96" s="207">
        <v>0.33220844509483316</v>
      </c>
      <c r="T96" s="207">
        <v>0</v>
      </c>
      <c r="U96" s="211">
        <v>55.487249999999996</v>
      </c>
      <c r="V96" s="207">
        <v>-2.5000000000000022E-2</v>
      </c>
      <c r="W96" s="210">
        <v>2831875.0346249999</v>
      </c>
      <c r="X96" s="210">
        <v>642600</v>
      </c>
      <c r="Y96" s="210">
        <v>1237557.5498507898</v>
      </c>
      <c r="Z96" s="210">
        <v>642600</v>
      </c>
      <c r="AA96" s="210">
        <v>2570399.9999999995</v>
      </c>
      <c r="AB96" s="212">
        <v>5402275.0346249994</v>
      </c>
      <c r="AC96" s="161"/>
      <c r="AE96" s="83"/>
      <c r="AF96" s="94"/>
      <c r="AG96" s="83"/>
      <c r="AH96" s="95"/>
      <c r="AI96" s="95"/>
      <c r="AJ96" s="95"/>
      <c r="AK96" s="83"/>
      <c r="AL96" s="83"/>
      <c r="AM96" s="83"/>
      <c r="AN96" s="83"/>
      <c r="AO96" s="94"/>
      <c r="AP96" s="83"/>
      <c r="AQ96" s="95"/>
      <c r="AR96" s="95"/>
      <c r="AS96" s="95"/>
      <c r="AT96" s="83"/>
      <c r="AU96" s="83"/>
      <c r="AV96" s="83"/>
      <c r="AW96" s="83"/>
      <c r="AX96" s="94"/>
      <c r="AY96" s="83"/>
      <c r="AZ96" s="95"/>
      <c r="BA96" s="95"/>
      <c r="BB96" s="95"/>
      <c r="BC96" s="83"/>
      <c r="BD96" s="83"/>
      <c r="BE96" s="83"/>
      <c r="BF96" s="83"/>
      <c r="BG96" s="94"/>
      <c r="BH96" s="83"/>
      <c r="BI96" s="95"/>
      <c r="BJ96" s="95"/>
      <c r="BK96" s="95"/>
      <c r="BL96" s="83"/>
      <c r="BM96" s="88"/>
      <c r="BN96" s="88"/>
      <c r="BO96" s="88"/>
      <c r="BP96" s="96"/>
      <c r="BQ96" s="96"/>
      <c r="BR96" s="96"/>
      <c r="BS96" s="96"/>
      <c r="BT96" s="96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2"/>
      <c r="CH96" s="2"/>
      <c r="CI96" s="2"/>
      <c r="CJ96" s="2"/>
      <c r="CK96" s="2"/>
      <c r="CL96" s="2"/>
      <c r="CM96" s="2"/>
      <c r="CN96" s="2"/>
      <c r="CO96" s="2"/>
      <c r="CP96" s="2"/>
    </row>
    <row r="97" spans="1:94" x14ac:dyDescent="0.25">
      <c r="A97" s="204" t="s">
        <v>107</v>
      </c>
      <c r="B97" s="205">
        <v>307</v>
      </c>
      <c r="C97" s="194" t="s">
        <v>115</v>
      </c>
      <c r="D97" s="206">
        <v>46235</v>
      </c>
      <c r="E97" s="207">
        <v>0.26729078850763238</v>
      </c>
      <c r="F97" s="206">
        <v>12358.189606650383</v>
      </c>
      <c r="G97" s="208">
        <v>1.1670575084131301</v>
      </c>
      <c r="H97" s="209">
        <v>53958.90390148107</v>
      </c>
      <c r="I97" s="209">
        <v>14422.717970834436</v>
      </c>
      <c r="J97" s="210">
        <v>240672337.3050234</v>
      </c>
      <c r="K97" s="210">
        <v>1170000</v>
      </c>
      <c r="L97" s="211">
        <v>44.68</v>
      </c>
      <c r="M97" s="210">
        <v>2065779.8</v>
      </c>
      <c r="N97" s="210">
        <v>3235779.8</v>
      </c>
      <c r="O97" s="211">
        <v>33.719001777738875</v>
      </c>
      <c r="P97" s="211">
        <v>14.738192019939829</v>
      </c>
      <c r="Q97" s="211">
        <v>37.658384743925488</v>
      </c>
      <c r="R97" s="207">
        <v>-0.15715343008224059</v>
      </c>
      <c r="S97" s="207">
        <v>0.13215343008224059</v>
      </c>
      <c r="T97" s="207">
        <v>0</v>
      </c>
      <c r="U97" s="211">
        <v>43.562999999999995</v>
      </c>
      <c r="V97" s="207">
        <v>-2.5000000000000133E-2</v>
      </c>
      <c r="W97" s="210">
        <v>2014135.3049999997</v>
      </c>
      <c r="X97" s="210">
        <v>234000</v>
      </c>
      <c r="Y97" s="210">
        <v>1203361.6865251171</v>
      </c>
      <c r="Z97" s="210">
        <v>234000</v>
      </c>
      <c r="AA97" s="210">
        <v>936000</v>
      </c>
      <c r="AB97" s="212">
        <v>2950135.3049999997</v>
      </c>
      <c r="AC97" s="161"/>
      <c r="AE97" s="83"/>
      <c r="AF97" s="94"/>
      <c r="AG97" s="83"/>
      <c r="AH97" s="95"/>
      <c r="AI97" s="95"/>
      <c r="AJ97" s="95"/>
      <c r="AK97" s="83"/>
      <c r="AL97" s="83"/>
      <c r="AM97" s="83"/>
      <c r="AN97" s="83"/>
      <c r="AO97" s="94"/>
      <c r="AP97" s="83"/>
      <c r="AQ97" s="95"/>
      <c r="AR97" s="95"/>
      <c r="AS97" s="95"/>
      <c r="AT97" s="83"/>
      <c r="AU97" s="83"/>
      <c r="AV97" s="83"/>
      <c r="AW97" s="83"/>
      <c r="AX97" s="94"/>
      <c r="AY97" s="83"/>
      <c r="AZ97" s="95"/>
      <c r="BA97" s="95"/>
      <c r="BB97" s="95"/>
      <c r="BC97" s="83"/>
      <c r="BD97" s="83"/>
      <c r="BE97" s="83"/>
      <c r="BF97" s="83"/>
      <c r="BG97" s="94"/>
      <c r="BH97" s="83"/>
      <c r="BI97" s="95"/>
      <c r="BJ97" s="95"/>
      <c r="BK97" s="95"/>
      <c r="BL97" s="83"/>
      <c r="BM97" s="88"/>
      <c r="BN97" s="88"/>
      <c r="BO97" s="88"/>
      <c r="BP97" s="96"/>
      <c r="BQ97" s="96"/>
      <c r="BR97" s="96"/>
      <c r="BS97" s="96"/>
      <c r="BT97" s="96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2"/>
      <c r="CH97" s="2"/>
      <c r="CI97" s="2"/>
      <c r="CJ97" s="2"/>
      <c r="CK97" s="2"/>
      <c r="CL97" s="2"/>
      <c r="CM97" s="2"/>
      <c r="CN97" s="2"/>
      <c r="CO97" s="2"/>
      <c r="CP97" s="2"/>
    </row>
    <row r="98" spans="1:94" x14ac:dyDescent="0.25">
      <c r="A98" s="204" t="s">
        <v>107</v>
      </c>
      <c r="B98" s="205">
        <v>308</v>
      </c>
      <c r="C98" s="194" t="s">
        <v>116</v>
      </c>
      <c r="D98" s="206">
        <v>50856.5</v>
      </c>
      <c r="E98" s="207">
        <v>0.33350940636706283</v>
      </c>
      <c r="F98" s="206">
        <v>16961.121124906531</v>
      </c>
      <c r="G98" s="208">
        <v>1.1081296382371499</v>
      </c>
      <c r="H98" s="209">
        <v>56355.594947007616</v>
      </c>
      <c r="I98" s="209">
        <v>18795.121016239154</v>
      </c>
      <c r="J98" s="210">
        <v>259008635.99324954</v>
      </c>
      <c r="K98" s="210">
        <v>912617.53142857098</v>
      </c>
      <c r="L98" s="211">
        <v>39.57</v>
      </c>
      <c r="M98" s="210">
        <v>2012391.7050000001</v>
      </c>
      <c r="N98" s="210">
        <v>2925009.2364285709</v>
      </c>
      <c r="O98" s="211">
        <v>32.016438755010043</v>
      </c>
      <c r="P98" s="211">
        <v>13.994021094583646</v>
      </c>
      <c r="Q98" s="211">
        <v>36.68357642295279</v>
      </c>
      <c r="R98" s="207">
        <v>-7.2944745439656566E-2</v>
      </c>
      <c r="S98" s="207">
        <v>4.7944745439656565E-2</v>
      </c>
      <c r="T98" s="207">
        <v>0</v>
      </c>
      <c r="U98" s="211">
        <v>38.580750000000002</v>
      </c>
      <c r="V98" s="207">
        <v>-2.4999999999999911E-2</v>
      </c>
      <c r="W98" s="210">
        <v>1962081.9123750001</v>
      </c>
      <c r="X98" s="210">
        <v>182523.50628571422</v>
      </c>
      <c r="Y98" s="210">
        <v>1295043.1799662476</v>
      </c>
      <c r="Z98" s="210">
        <v>182523.50628571422</v>
      </c>
      <c r="AA98" s="210">
        <v>730094.02514285676</v>
      </c>
      <c r="AB98" s="212">
        <v>2692175.9375178567</v>
      </c>
      <c r="AC98" s="161"/>
      <c r="AE98" s="83"/>
      <c r="AF98" s="94"/>
      <c r="AG98" s="83"/>
      <c r="AH98" s="95"/>
      <c r="AI98" s="95"/>
      <c r="AJ98" s="95"/>
      <c r="AK98" s="83"/>
      <c r="AL98" s="83"/>
      <c r="AM98" s="83"/>
      <c r="AN98" s="83"/>
      <c r="AO98" s="94"/>
      <c r="AP98" s="83"/>
      <c r="AQ98" s="95"/>
      <c r="AR98" s="95"/>
      <c r="AS98" s="95"/>
      <c r="AT98" s="83"/>
      <c r="AU98" s="83"/>
      <c r="AV98" s="83"/>
      <c r="AW98" s="83"/>
      <c r="AX98" s="94"/>
      <c r="AY98" s="83"/>
      <c r="AZ98" s="95"/>
      <c r="BA98" s="95"/>
      <c r="BB98" s="95"/>
      <c r="BC98" s="83"/>
      <c r="BD98" s="83"/>
      <c r="BE98" s="83"/>
      <c r="BF98" s="83"/>
      <c r="BG98" s="94"/>
      <c r="BH98" s="83"/>
      <c r="BI98" s="95"/>
      <c r="BJ98" s="95"/>
      <c r="BK98" s="95"/>
      <c r="BL98" s="83"/>
      <c r="BM98" s="88"/>
      <c r="BN98" s="88"/>
      <c r="BO98" s="88"/>
      <c r="BP98" s="96"/>
      <c r="BQ98" s="96"/>
      <c r="BR98" s="96"/>
      <c r="BS98" s="96"/>
      <c r="BT98" s="96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2"/>
      <c r="CH98" s="2"/>
      <c r="CI98" s="2"/>
      <c r="CJ98" s="2"/>
      <c r="CK98" s="2"/>
      <c r="CL98" s="2"/>
      <c r="CM98" s="2"/>
      <c r="CN98" s="2"/>
      <c r="CO98" s="2"/>
      <c r="CP98" s="2"/>
    </row>
    <row r="99" spans="1:94" x14ac:dyDescent="0.25">
      <c r="A99" s="204" t="s">
        <v>107</v>
      </c>
      <c r="B99" s="205">
        <v>310</v>
      </c>
      <c r="C99" s="194" t="s">
        <v>117</v>
      </c>
      <c r="D99" s="206">
        <v>33436.5</v>
      </c>
      <c r="E99" s="207">
        <v>0.1928636914142155</v>
      </c>
      <c r="F99" s="206">
        <v>6448.6868179714165</v>
      </c>
      <c r="G99" s="208">
        <v>1.1670575084131301</v>
      </c>
      <c r="H99" s="209">
        <v>39022.318380055622</v>
      </c>
      <c r="I99" s="209">
        <v>7525.9883703183177</v>
      </c>
      <c r="J99" s="210">
        <v>165794767.00875691</v>
      </c>
      <c r="K99" s="210">
        <v>0</v>
      </c>
      <c r="L99" s="211">
        <v>36.64</v>
      </c>
      <c r="M99" s="210">
        <v>1225113.3600000001</v>
      </c>
      <c r="N99" s="210">
        <v>1225113.3600000001</v>
      </c>
      <c r="O99" s="211">
        <v>33.719001777738875</v>
      </c>
      <c r="P99" s="211">
        <v>14.738192019939829</v>
      </c>
      <c r="Q99" s="211">
        <v>36.561463895476003</v>
      </c>
      <c r="R99" s="207">
        <v>-2.1434526343886429E-3</v>
      </c>
      <c r="S99" s="207">
        <v>0</v>
      </c>
      <c r="T99" s="207">
        <v>0</v>
      </c>
      <c r="U99" s="211">
        <v>36.561463895476003</v>
      </c>
      <c r="V99" s="207">
        <v>-2.1434526343886429E-3</v>
      </c>
      <c r="W99" s="210">
        <v>1222487.3875410834</v>
      </c>
      <c r="X99" s="210">
        <v>0</v>
      </c>
      <c r="Y99" s="210">
        <v>828973.83504378458</v>
      </c>
      <c r="Z99" s="210">
        <v>0</v>
      </c>
      <c r="AA99" s="210">
        <v>0</v>
      </c>
      <c r="AB99" s="212">
        <v>1222487.3875410834</v>
      </c>
      <c r="AC99" s="161"/>
      <c r="AE99" s="83"/>
      <c r="AF99" s="94"/>
      <c r="AG99" s="83"/>
      <c r="AH99" s="95"/>
      <c r="AI99" s="95"/>
      <c r="AJ99" s="95"/>
      <c r="AK99" s="83"/>
      <c r="AL99" s="83"/>
      <c r="AM99" s="83"/>
      <c r="AN99" s="83"/>
      <c r="AO99" s="94"/>
      <c r="AP99" s="83"/>
      <c r="AQ99" s="95"/>
      <c r="AR99" s="95"/>
      <c r="AS99" s="95"/>
      <c r="AT99" s="83"/>
      <c r="AU99" s="83"/>
      <c r="AV99" s="83"/>
      <c r="AW99" s="83"/>
      <c r="AX99" s="94"/>
      <c r="AY99" s="83"/>
      <c r="AZ99" s="95"/>
      <c r="BA99" s="95"/>
      <c r="BB99" s="95"/>
      <c r="BC99" s="83"/>
      <c r="BD99" s="83"/>
      <c r="BE99" s="83"/>
      <c r="BF99" s="83"/>
      <c r="BG99" s="94"/>
      <c r="BH99" s="83"/>
      <c r="BI99" s="95"/>
      <c r="BJ99" s="95"/>
      <c r="BK99" s="95"/>
      <c r="BL99" s="83"/>
      <c r="BM99" s="88"/>
      <c r="BN99" s="88"/>
      <c r="BO99" s="88"/>
      <c r="BP99" s="96"/>
      <c r="BQ99" s="96"/>
      <c r="BR99" s="96"/>
      <c r="BS99" s="96"/>
      <c r="BT99" s="96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2"/>
      <c r="CH99" s="2"/>
      <c r="CI99" s="2"/>
      <c r="CJ99" s="2"/>
      <c r="CK99" s="2"/>
      <c r="CL99" s="2"/>
      <c r="CM99" s="2"/>
      <c r="CN99" s="2"/>
      <c r="CO99" s="2"/>
      <c r="CP99" s="2"/>
    </row>
    <row r="100" spans="1:94" x14ac:dyDescent="0.25">
      <c r="A100" s="204" t="s">
        <v>107</v>
      </c>
      <c r="B100" s="205">
        <v>311</v>
      </c>
      <c r="C100" s="194" t="s">
        <v>118</v>
      </c>
      <c r="D100" s="206">
        <v>36564.5</v>
      </c>
      <c r="E100" s="207">
        <v>0.22761789858109338</v>
      </c>
      <c r="F100" s="206">
        <v>8322.7346526683887</v>
      </c>
      <c r="G100" s="208">
        <v>1.1081296382371499</v>
      </c>
      <c r="H100" s="209">
        <v>40518.206157322267</v>
      </c>
      <c r="I100" s="209">
        <v>9222.6689398052131</v>
      </c>
      <c r="J100" s="210">
        <v>173716088.71996742</v>
      </c>
      <c r="K100" s="210">
        <v>287489.99999999994</v>
      </c>
      <c r="L100" s="211">
        <v>35.229999999999997</v>
      </c>
      <c r="M100" s="210">
        <v>1288167.335</v>
      </c>
      <c r="N100" s="210">
        <v>1575657.335</v>
      </c>
      <c r="O100" s="211">
        <v>32.016438755010043</v>
      </c>
      <c r="P100" s="211">
        <v>13.994021094583646</v>
      </c>
      <c r="Q100" s="211">
        <v>35.201728429258658</v>
      </c>
      <c r="R100" s="207">
        <v>-8.0248568666874132E-4</v>
      </c>
      <c r="S100" s="207">
        <v>0</v>
      </c>
      <c r="T100" s="207">
        <v>0</v>
      </c>
      <c r="U100" s="211">
        <v>35.201728429258658</v>
      </c>
      <c r="V100" s="207">
        <v>-8.0248568666874132E-4</v>
      </c>
      <c r="W100" s="210">
        <v>1287133.5991516281</v>
      </c>
      <c r="X100" s="210">
        <v>57497.999999999993</v>
      </c>
      <c r="Y100" s="210">
        <v>868580.44359983713</v>
      </c>
      <c r="Z100" s="210">
        <v>57497.999999999993</v>
      </c>
      <c r="AA100" s="210">
        <v>229991.99999999994</v>
      </c>
      <c r="AB100" s="212">
        <v>1517125.5991516281</v>
      </c>
      <c r="AC100" s="161"/>
      <c r="AE100" s="83"/>
      <c r="AF100" s="94"/>
      <c r="AG100" s="83"/>
      <c r="AH100" s="95"/>
      <c r="AI100" s="95"/>
      <c r="AJ100" s="95"/>
      <c r="AK100" s="83"/>
      <c r="AL100" s="83"/>
      <c r="AM100" s="83"/>
      <c r="AN100" s="83"/>
      <c r="AO100" s="94"/>
      <c r="AP100" s="83"/>
      <c r="AQ100" s="95"/>
      <c r="AR100" s="95"/>
      <c r="AS100" s="95"/>
      <c r="AT100" s="83"/>
      <c r="AU100" s="83"/>
      <c r="AV100" s="83"/>
      <c r="AW100" s="83"/>
      <c r="AX100" s="94"/>
      <c r="AY100" s="83"/>
      <c r="AZ100" s="95"/>
      <c r="BA100" s="95"/>
      <c r="BB100" s="95"/>
      <c r="BC100" s="83"/>
      <c r="BD100" s="83"/>
      <c r="BE100" s="83"/>
      <c r="BF100" s="83"/>
      <c r="BG100" s="94"/>
      <c r="BH100" s="83"/>
      <c r="BI100" s="95"/>
      <c r="BJ100" s="95"/>
      <c r="BK100" s="95"/>
      <c r="BL100" s="83"/>
      <c r="BM100" s="88"/>
      <c r="BN100" s="88"/>
      <c r="BO100" s="88"/>
      <c r="BP100" s="96"/>
      <c r="BQ100" s="96"/>
      <c r="BR100" s="96"/>
      <c r="BS100" s="96"/>
      <c r="BT100" s="96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2"/>
      <c r="CH100" s="2"/>
      <c r="CI100" s="2"/>
      <c r="CJ100" s="2"/>
      <c r="CK100" s="2"/>
      <c r="CL100" s="2"/>
      <c r="CM100" s="2"/>
      <c r="CN100" s="2"/>
      <c r="CO100" s="2"/>
      <c r="CP100" s="2"/>
    </row>
    <row r="101" spans="1:94" x14ac:dyDescent="0.25">
      <c r="A101" s="204" t="s">
        <v>107</v>
      </c>
      <c r="B101" s="205">
        <v>312</v>
      </c>
      <c r="C101" s="194" t="s">
        <v>119</v>
      </c>
      <c r="D101" s="206">
        <v>44350</v>
      </c>
      <c r="E101" s="207">
        <v>0.24499132566295947</v>
      </c>
      <c r="F101" s="206">
        <v>10865.365293152252</v>
      </c>
      <c r="G101" s="208">
        <v>1.1670575084131301</v>
      </c>
      <c r="H101" s="209">
        <v>51759.000498122317</v>
      </c>
      <c r="I101" s="209">
        <v>12680.506147024766</v>
      </c>
      <c r="J101" s="210">
        <v>218649330.99761635</v>
      </c>
      <c r="K101" s="210">
        <v>1323000</v>
      </c>
      <c r="L101" s="211">
        <v>33.72</v>
      </c>
      <c r="M101" s="210">
        <v>1495482</v>
      </c>
      <c r="N101" s="210">
        <v>2818482</v>
      </c>
      <c r="O101" s="211">
        <v>33.719001777738875</v>
      </c>
      <c r="P101" s="211">
        <v>14.738192019939829</v>
      </c>
      <c r="Q101" s="211">
        <v>37.329730978579185</v>
      </c>
      <c r="R101" s="207">
        <v>0.107050147644697</v>
      </c>
      <c r="S101" s="207">
        <v>0</v>
      </c>
      <c r="T101" s="207">
        <v>-8.7685467686022978E-2</v>
      </c>
      <c r="U101" s="211">
        <v>34.37297700820649</v>
      </c>
      <c r="V101" s="207">
        <v>1.9364679958674191E-2</v>
      </c>
      <c r="W101" s="210">
        <v>1524441.5303139579</v>
      </c>
      <c r="X101" s="210">
        <v>264600</v>
      </c>
      <c r="Y101" s="210">
        <v>1093246.6549880817</v>
      </c>
      <c r="Z101" s="210">
        <v>264600</v>
      </c>
      <c r="AA101" s="210">
        <v>1058400</v>
      </c>
      <c r="AB101" s="212">
        <v>2582841.5303139579</v>
      </c>
      <c r="AC101" s="161"/>
      <c r="AE101" s="83"/>
      <c r="AF101" s="94"/>
      <c r="AG101" s="83"/>
      <c r="AH101" s="95"/>
      <c r="AI101" s="95"/>
      <c r="AJ101" s="95"/>
      <c r="AK101" s="83"/>
      <c r="AL101" s="83"/>
      <c r="AM101" s="83"/>
      <c r="AN101" s="83"/>
      <c r="AO101" s="94"/>
      <c r="AP101" s="83"/>
      <c r="AQ101" s="95"/>
      <c r="AR101" s="95"/>
      <c r="AS101" s="95"/>
      <c r="AT101" s="83"/>
      <c r="AU101" s="83"/>
      <c r="AV101" s="83"/>
      <c r="AW101" s="83"/>
      <c r="AX101" s="94"/>
      <c r="AY101" s="83"/>
      <c r="AZ101" s="95"/>
      <c r="BA101" s="95"/>
      <c r="BB101" s="95"/>
      <c r="BC101" s="83"/>
      <c r="BD101" s="83"/>
      <c r="BE101" s="83"/>
      <c r="BF101" s="83"/>
      <c r="BG101" s="94"/>
      <c r="BH101" s="83"/>
      <c r="BI101" s="95"/>
      <c r="BJ101" s="95"/>
      <c r="BK101" s="95"/>
      <c r="BL101" s="83"/>
      <c r="BM101" s="88"/>
      <c r="BN101" s="88"/>
      <c r="BO101" s="88"/>
      <c r="BP101" s="96"/>
      <c r="BQ101" s="96"/>
      <c r="BR101" s="96"/>
      <c r="BS101" s="96"/>
      <c r="BT101" s="96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2"/>
      <c r="CH101" s="2"/>
      <c r="CI101" s="2"/>
      <c r="CJ101" s="2"/>
      <c r="CK101" s="2"/>
      <c r="CL101" s="2"/>
      <c r="CM101" s="2"/>
      <c r="CN101" s="2"/>
      <c r="CO101" s="2"/>
      <c r="CP101" s="2"/>
    </row>
    <row r="102" spans="1:94" x14ac:dyDescent="0.25">
      <c r="A102" s="204" t="s">
        <v>107</v>
      </c>
      <c r="B102" s="205">
        <v>313</v>
      </c>
      <c r="C102" s="194" t="s">
        <v>120</v>
      </c>
      <c r="D102" s="206">
        <v>37769</v>
      </c>
      <c r="E102" s="207">
        <v>0.26710787894638222</v>
      </c>
      <c r="F102" s="206">
        <v>10088.39747992591</v>
      </c>
      <c r="G102" s="208">
        <v>1.1670575084131301</v>
      </c>
      <c r="H102" s="209">
        <v>44078.595035255508</v>
      </c>
      <c r="I102" s="209">
        <v>11773.740026803633</v>
      </c>
      <c r="J102" s="210">
        <v>188806428.52107251</v>
      </c>
      <c r="K102" s="210">
        <v>0</v>
      </c>
      <c r="L102" s="211">
        <v>37.19</v>
      </c>
      <c r="M102" s="210">
        <v>1404629.1099999999</v>
      </c>
      <c r="N102" s="210">
        <v>1404629.1099999999</v>
      </c>
      <c r="O102" s="211">
        <v>33.719001777738875</v>
      </c>
      <c r="P102" s="211">
        <v>14.738192019939829</v>
      </c>
      <c r="Q102" s="211">
        <v>37.655688987689501</v>
      </c>
      <c r="R102" s="207">
        <v>1.2521887273178267E-2</v>
      </c>
      <c r="S102" s="207">
        <v>0</v>
      </c>
      <c r="T102" s="207">
        <v>0</v>
      </c>
      <c r="U102" s="211">
        <v>37.655688987689501</v>
      </c>
      <c r="V102" s="207">
        <v>1.2521887273178267E-2</v>
      </c>
      <c r="W102" s="210">
        <v>1422217.7173760447</v>
      </c>
      <c r="X102" s="210">
        <v>0</v>
      </c>
      <c r="Y102" s="210">
        <v>944032.14260536258</v>
      </c>
      <c r="Z102" s="210">
        <v>0</v>
      </c>
      <c r="AA102" s="210">
        <v>0</v>
      </c>
      <c r="AB102" s="212">
        <v>1422217.7173760447</v>
      </c>
      <c r="AC102" s="161"/>
      <c r="AE102" s="83"/>
      <c r="AF102" s="94"/>
      <c r="AG102" s="83"/>
      <c r="AH102" s="95"/>
      <c r="AI102" s="95"/>
      <c r="AJ102" s="95"/>
      <c r="AK102" s="83"/>
      <c r="AL102" s="83"/>
      <c r="AM102" s="83"/>
      <c r="AN102" s="83"/>
      <c r="AO102" s="94"/>
      <c r="AP102" s="83"/>
      <c r="AQ102" s="95"/>
      <c r="AR102" s="95"/>
      <c r="AS102" s="95"/>
      <c r="AT102" s="83"/>
      <c r="AU102" s="83"/>
      <c r="AV102" s="83"/>
      <c r="AW102" s="83"/>
      <c r="AX102" s="94"/>
      <c r="AY102" s="83"/>
      <c r="AZ102" s="95"/>
      <c r="BA102" s="95"/>
      <c r="BB102" s="95"/>
      <c r="BC102" s="83"/>
      <c r="BD102" s="83"/>
      <c r="BE102" s="83"/>
      <c r="BF102" s="83"/>
      <c r="BG102" s="94"/>
      <c r="BH102" s="83"/>
      <c r="BI102" s="95"/>
      <c r="BJ102" s="95"/>
      <c r="BK102" s="95"/>
      <c r="BL102" s="83"/>
      <c r="BM102" s="88"/>
      <c r="BN102" s="88"/>
      <c r="BO102" s="88"/>
      <c r="BP102" s="96"/>
      <c r="BQ102" s="96"/>
      <c r="BR102" s="96"/>
      <c r="BS102" s="96"/>
      <c r="BT102" s="96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2"/>
      <c r="CH102" s="2"/>
      <c r="CI102" s="2"/>
      <c r="CJ102" s="2"/>
      <c r="CK102" s="2"/>
      <c r="CL102" s="2"/>
      <c r="CM102" s="2"/>
      <c r="CN102" s="2"/>
      <c r="CO102" s="2"/>
      <c r="CP102" s="2"/>
    </row>
    <row r="103" spans="1:94" x14ac:dyDescent="0.25">
      <c r="A103" s="204" t="s">
        <v>107</v>
      </c>
      <c r="B103" s="205">
        <v>314</v>
      </c>
      <c r="C103" s="194" t="s">
        <v>121</v>
      </c>
      <c r="D103" s="206">
        <v>22202</v>
      </c>
      <c r="E103" s="207">
        <v>0.16032501279812414</v>
      </c>
      <c r="F103" s="206">
        <v>3559.5359341439521</v>
      </c>
      <c r="G103" s="208">
        <v>1.1670575084131301</v>
      </c>
      <c r="H103" s="209">
        <v>25911.010801788314</v>
      </c>
      <c r="I103" s="209">
        <v>4154.1831384090437</v>
      </c>
      <c r="J103" s="210">
        <v>102924288.06986257</v>
      </c>
      <c r="K103" s="210">
        <v>305000</v>
      </c>
      <c r="L103" s="211">
        <v>36.130000000000003</v>
      </c>
      <c r="M103" s="210">
        <v>802158.26</v>
      </c>
      <c r="N103" s="210">
        <v>1107158.26</v>
      </c>
      <c r="O103" s="211">
        <v>33.719001777738875</v>
      </c>
      <c r="P103" s="211">
        <v>14.738192019939829</v>
      </c>
      <c r="Q103" s="211">
        <v>36.081902601956941</v>
      </c>
      <c r="R103" s="207">
        <v>-1.3312316092737309E-3</v>
      </c>
      <c r="S103" s="207">
        <v>0</v>
      </c>
      <c r="T103" s="207">
        <v>0</v>
      </c>
      <c r="U103" s="211">
        <v>36.081902601956941</v>
      </c>
      <c r="V103" s="207">
        <v>-1.3312316092737309E-3</v>
      </c>
      <c r="W103" s="210">
        <v>801090.40156864794</v>
      </c>
      <c r="X103" s="210">
        <v>61000</v>
      </c>
      <c r="Y103" s="210">
        <v>514621.44034931291</v>
      </c>
      <c r="Z103" s="210">
        <v>61000</v>
      </c>
      <c r="AA103" s="210">
        <v>244000</v>
      </c>
      <c r="AB103" s="212">
        <v>1045090.4015686479</v>
      </c>
      <c r="AC103" s="161"/>
      <c r="AE103" s="83"/>
      <c r="AF103" s="94"/>
      <c r="AG103" s="83"/>
      <c r="AH103" s="95"/>
      <c r="AI103" s="95"/>
      <c r="AJ103" s="95"/>
      <c r="AK103" s="83"/>
      <c r="AL103" s="83"/>
      <c r="AM103" s="83"/>
      <c r="AN103" s="83"/>
      <c r="AO103" s="94"/>
      <c r="AP103" s="83"/>
      <c r="AQ103" s="95"/>
      <c r="AR103" s="95"/>
      <c r="AS103" s="95"/>
      <c r="AT103" s="83"/>
      <c r="AU103" s="83"/>
      <c r="AV103" s="83"/>
      <c r="AW103" s="83"/>
      <c r="AX103" s="94"/>
      <c r="AY103" s="83"/>
      <c r="AZ103" s="95"/>
      <c r="BA103" s="95"/>
      <c r="BB103" s="95"/>
      <c r="BC103" s="83"/>
      <c r="BD103" s="83"/>
      <c r="BE103" s="83"/>
      <c r="BF103" s="83"/>
      <c r="BG103" s="94"/>
      <c r="BH103" s="83"/>
      <c r="BI103" s="95"/>
      <c r="BJ103" s="95"/>
      <c r="BK103" s="95"/>
      <c r="BL103" s="83"/>
      <c r="BM103" s="88"/>
      <c r="BN103" s="88"/>
      <c r="BO103" s="88"/>
      <c r="BP103" s="96"/>
      <c r="BQ103" s="96"/>
      <c r="BR103" s="96"/>
      <c r="BS103" s="96"/>
      <c r="BT103" s="96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2"/>
      <c r="CH103" s="2"/>
      <c r="CI103" s="2"/>
      <c r="CJ103" s="2"/>
      <c r="CK103" s="2"/>
      <c r="CL103" s="2"/>
      <c r="CM103" s="2"/>
      <c r="CN103" s="2"/>
      <c r="CO103" s="2"/>
      <c r="CP103" s="2"/>
    </row>
    <row r="104" spans="1:94" x14ac:dyDescent="0.25">
      <c r="A104" s="204" t="s">
        <v>107</v>
      </c>
      <c r="B104" s="205">
        <v>315</v>
      </c>
      <c r="C104" s="194" t="s">
        <v>122</v>
      </c>
      <c r="D104" s="206">
        <v>24686.5</v>
      </c>
      <c r="E104" s="207">
        <v>0.23818828499761005</v>
      </c>
      <c r="F104" s="206">
        <v>5880.0350975935007</v>
      </c>
      <c r="G104" s="208">
        <v>1.1670575084131301</v>
      </c>
      <c r="H104" s="209">
        <v>28810.565181440736</v>
      </c>
      <c r="I104" s="209">
        <v>6862.3391103792273</v>
      </c>
      <c r="J104" s="210">
        <v>122978406.61094764</v>
      </c>
      <c r="K104" s="210">
        <v>207239.99999999997</v>
      </c>
      <c r="L104" s="211">
        <v>33.76</v>
      </c>
      <c r="M104" s="210">
        <v>833416.24</v>
      </c>
      <c r="N104" s="210">
        <v>1040656.24</v>
      </c>
      <c r="O104" s="211">
        <v>33.719001777738875</v>
      </c>
      <c r="P104" s="211">
        <v>14.738192019939829</v>
      </c>
      <c r="Q104" s="211">
        <v>37.229466458933807</v>
      </c>
      <c r="R104" s="207">
        <v>0.10276855624803938</v>
      </c>
      <c r="S104" s="207">
        <v>0</v>
      </c>
      <c r="T104" s="207">
        <v>-8.3403876289365353E-2</v>
      </c>
      <c r="U104" s="211">
        <v>34.413751595404833</v>
      </c>
      <c r="V104" s="207">
        <v>1.9364679958673969E-2</v>
      </c>
      <c r="W104" s="210">
        <v>849555.07875996141</v>
      </c>
      <c r="X104" s="210">
        <v>41448</v>
      </c>
      <c r="Y104" s="210">
        <v>614892.03305473819</v>
      </c>
      <c r="Z104" s="210">
        <v>41448</v>
      </c>
      <c r="AA104" s="210">
        <v>165791.99999999997</v>
      </c>
      <c r="AB104" s="212">
        <v>1015347.0787599614</v>
      </c>
      <c r="AC104" s="161"/>
      <c r="AE104" s="83"/>
      <c r="AF104" s="94"/>
      <c r="AG104" s="83"/>
      <c r="AH104" s="95"/>
      <c r="AI104" s="95"/>
      <c r="AJ104" s="95"/>
      <c r="AK104" s="83"/>
      <c r="AL104" s="83"/>
      <c r="AM104" s="83"/>
      <c r="AN104" s="83"/>
      <c r="AO104" s="94"/>
      <c r="AP104" s="83"/>
      <c r="AQ104" s="95"/>
      <c r="AR104" s="95"/>
      <c r="AS104" s="95"/>
      <c r="AT104" s="83"/>
      <c r="AU104" s="83"/>
      <c r="AV104" s="83"/>
      <c r="AW104" s="83"/>
      <c r="AX104" s="94"/>
      <c r="AY104" s="83"/>
      <c r="AZ104" s="95"/>
      <c r="BA104" s="95"/>
      <c r="BB104" s="95"/>
      <c r="BC104" s="83"/>
      <c r="BD104" s="83"/>
      <c r="BE104" s="83"/>
      <c r="BF104" s="83"/>
      <c r="BG104" s="94"/>
      <c r="BH104" s="83"/>
      <c r="BI104" s="95"/>
      <c r="BJ104" s="95"/>
      <c r="BK104" s="95"/>
      <c r="BL104" s="83"/>
      <c r="BM104" s="88"/>
      <c r="BN104" s="88"/>
      <c r="BO104" s="88"/>
      <c r="BP104" s="96"/>
      <c r="BQ104" s="96"/>
      <c r="BR104" s="96"/>
      <c r="BS104" s="96"/>
      <c r="BT104" s="96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2"/>
      <c r="CH104" s="2"/>
      <c r="CI104" s="2"/>
      <c r="CJ104" s="2"/>
      <c r="CK104" s="2"/>
      <c r="CL104" s="2"/>
      <c r="CM104" s="2"/>
      <c r="CN104" s="2"/>
      <c r="CO104" s="2"/>
      <c r="CP104" s="2"/>
    </row>
    <row r="105" spans="1:94" x14ac:dyDescent="0.25">
      <c r="A105" s="204" t="s">
        <v>107</v>
      </c>
      <c r="B105" s="205">
        <v>317</v>
      </c>
      <c r="C105" s="194" t="s">
        <v>123</v>
      </c>
      <c r="D105" s="206">
        <v>48574</v>
      </c>
      <c r="E105" s="207">
        <v>0.20123141769873498</v>
      </c>
      <c r="F105" s="206">
        <v>9774.6148832983527</v>
      </c>
      <c r="G105" s="208">
        <v>1.1081296382371499</v>
      </c>
      <c r="H105" s="209">
        <v>53826.289047731319</v>
      </c>
      <c r="I105" s="209">
        <v>10831.540454536866</v>
      </c>
      <c r="J105" s="210">
        <v>228330625.40109012</v>
      </c>
      <c r="K105" s="210">
        <v>5638999.9999999991</v>
      </c>
      <c r="L105" s="211">
        <v>41.57</v>
      </c>
      <c r="M105" s="210">
        <v>2019221.18</v>
      </c>
      <c r="N105" s="210">
        <v>7658221.1799999988</v>
      </c>
      <c r="O105" s="211">
        <v>32.016438755010043</v>
      </c>
      <c r="P105" s="211">
        <v>13.994021094583646</v>
      </c>
      <c r="Q105" s="211">
        <v>34.832475459179108</v>
      </c>
      <c r="R105" s="207">
        <v>-0.16207660670726232</v>
      </c>
      <c r="S105" s="207">
        <v>0.13707660670726232</v>
      </c>
      <c r="T105" s="207">
        <v>0</v>
      </c>
      <c r="U105" s="211">
        <v>40.530750000000005</v>
      </c>
      <c r="V105" s="207">
        <v>-2.4999999999999911E-2</v>
      </c>
      <c r="W105" s="210">
        <v>1968740.6505000002</v>
      </c>
      <c r="X105" s="210">
        <v>1127799.9999999998</v>
      </c>
      <c r="Y105" s="210">
        <v>1141653.1270054507</v>
      </c>
      <c r="Z105" s="210">
        <v>1127799.9999999998</v>
      </c>
      <c r="AA105" s="210">
        <v>4511199.9999999991</v>
      </c>
      <c r="AB105" s="212">
        <v>6479940.6504999995</v>
      </c>
      <c r="AC105" s="161"/>
      <c r="AE105" s="83"/>
      <c r="AF105" s="94"/>
      <c r="AG105" s="83"/>
      <c r="AH105" s="95"/>
      <c r="AI105" s="95"/>
      <c r="AJ105" s="95"/>
      <c r="AK105" s="83"/>
      <c r="AL105" s="83"/>
      <c r="AM105" s="83"/>
      <c r="AN105" s="83"/>
      <c r="AO105" s="94"/>
      <c r="AP105" s="83"/>
      <c r="AQ105" s="95"/>
      <c r="AR105" s="95"/>
      <c r="AS105" s="95"/>
      <c r="AT105" s="83"/>
      <c r="AU105" s="83"/>
      <c r="AV105" s="83"/>
      <c r="AW105" s="83"/>
      <c r="AX105" s="94"/>
      <c r="AY105" s="83"/>
      <c r="AZ105" s="95"/>
      <c r="BA105" s="95"/>
      <c r="BB105" s="95"/>
      <c r="BC105" s="83"/>
      <c r="BD105" s="83"/>
      <c r="BE105" s="83"/>
      <c r="BF105" s="83"/>
      <c r="BG105" s="94"/>
      <c r="BH105" s="83"/>
      <c r="BI105" s="95"/>
      <c r="BJ105" s="95"/>
      <c r="BK105" s="95"/>
      <c r="BL105" s="83"/>
      <c r="BM105" s="88"/>
      <c r="BN105" s="88"/>
      <c r="BO105" s="88"/>
      <c r="BP105" s="96"/>
      <c r="BQ105" s="96"/>
      <c r="BR105" s="96"/>
      <c r="BS105" s="96"/>
      <c r="BT105" s="96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2"/>
      <c r="CH105" s="2"/>
      <c r="CI105" s="2"/>
      <c r="CJ105" s="2"/>
      <c r="CK105" s="2"/>
      <c r="CL105" s="2"/>
      <c r="CM105" s="2"/>
      <c r="CN105" s="2"/>
      <c r="CO105" s="2"/>
      <c r="CP105" s="2"/>
    </row>
    <row r="106" spans="1:94" x14ac:dyDescent="0.25">
      <c r="A106" s="204" t="s">
        <v>107</v>
      </c>
      <c r="B106" s="205">
        <v>318</v>
      </c>
      <c r="C106" s="194" t="s">
        <v>124</v>
      </c>
      <c r="D106" s="206">
        <v>25416.5</v>
      </c>
      <c r="E106" s="207">
        <v>0.14665399809542928</v>
      </c>
      <c r="F106" s="206">
        <v>3727.4313425924784</v>
      </c>
      <c r="G106" s="208">
        <v>1.1670575084131301</v>
      </c>
      <c r="H106" s="209">
        <v>29662.51716258232</v>
      </c>
      <c r="I106" s="209">
        <v>4350.1267354669862</v>
      </c>
      <c r="J106" s="210">
        <v>114426709.53502919</v>
      </c>
      <c r="K106" s="210">
        <v>133999.99999999997</v>
      </c>
      <c r="L106" s="211">
        <v>31.03</v>
      </c>
      <c r="M106" s="210">
        <v>788673.995</v>
      </c>
      <c r="N106" s="210">
        <v>922673.995</v>
      </c>
      <c r="O106" s="211">
        <v>33.719001777738875</v>
      </c>
      <c r="P106" s="211">
        <v>14.738192019939829</v>
      </c>
      <c r="Q106" s="211">
        <v>35.880416562161201</v>
      </c>
      <c r="R106" s="207">
        <v>0.15631377899327092</v>
      </c>
      <c r="S106" s="207">
        <v>0</v>
      </c>
      <c r="T106" s="207">
        <v>-0.1369490990345969</v>
      </c>
      <c r="U106" s="211">
        <v>31.630886019117661</v>
      </c>
      <c r="V106" s="207">
        <v>1.9364679958674191E-2</v>
      </c>
      <c r="W106" s="210">
        <v>803946.41450490407</v>
      </c>
      <c r="X106" s="210">
        <v>26799.999999999996</v>
      </c>
      <c r="Y106" s="210">
        <v>572133.54767514591</v>
      </c>
      <c r="Z106" s="210">
        <v>26799.999999999996</v>
      </c>
      <c r="AA106" s="210">
        <v>107199.99999999997</v>
      </c>
      <c r="AB106" s="212">
        <v>911146.41450490407</v>
      </c>
      <c r="AC106" s="161"/>
      <c r="AE106" s="83"/>
      <c r="AF106" s="94"/>
      <c r="AG106" s="83"/>
      <c r="AH106" s="95"/>
      <c r="AI106" s="95"/>
      <c r="AJ106" s="95"/>
      <c r="AK106" s="83"/>
      <c r="AL106" s="83"/>
      <c r="AM106" s="83"/>
      <c r="AN106" s="83"/>
      <c r="AO106" s="94"/>
      <c r="AP106" s="83"/>
      <c r="AQ106" s="95"/>
      <c r="AR106" s="95"/>
      <c r="AS106" s="95"/>
      <c r="AT106" s="83"/>
      <c r="AU106" s="83"/>
      <c r="AV106" s="83"/>
      <c r="AW106" s="83"/>
      <c r="AX106" s="94"/>
      <c r="AY106" s="83"/>
      <c r="AZ106" s="95"/>
      <c r="BA106" s="95"/>
      <c r="BB106" s="95"/>
      <c r="BC106" s="83"/>
      <c r="BD106" s="83"/>
      <c r="BE106" s="83"/>
      <c r="BF106" s="83"/>
      <c r="BG106" s="94"/>
      <c r="BH106" s="83"/>
      <c r="BI106" s="95"/>
      <c r="BJ106" s="95"/>
      <c r="BK106" s="95"/>
      <c r="BL106" s="83"/>
      <c r="BM106" s="88"/>
      <c r="BN106" s="88"/>
      <c r="BO106" s="88"/>
      <c r="BP106" s="96"/>
      <c r="BQ106" s="96"/>
      <c r="BR106" s="96"/>
      <c r="BS106" s="96"/>
      <c r="BT106" s="96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2"/>
      <c r="CH106" s="2"/>
      <c r="CI106" s="2"/>
      <c r="CJ106" s="2"/>
      <c r="CK106" s="2"/>
      <c r="CL106" s="2"/>
      <c r="CM106" s="2"/>
      <c r="CN106" s="2"/>
      <c r="CO106" s="2"/>
      <c r="CP106" s="2"/>
    </row>
    <row r="107" spans="1:94" x14ac:dyDescent="0.25">
      <c r="A107" s="204" t="s">
        <v>107</v>
      </c>
      <c r="B107" s="205">
        <v>319</v>
      </c>
      <c r="C107" s="194" t="s">
        <v>125</v>
      </c>
      <c r="D107" s="206">
        <v>32764.5</v>
      </c>
      <c r="E107" s="207">
        <v>0.17873634641612143</v>
      </c>
      <c r="F107" s="206">
        <v>5856.2070221510103</v>
      </c>
      <c r="G107" s="208">
        <v>1.1670575084131301</v>
      </c>
      <c r="H107" s="209">
        <v>38238.055734401998</v>
      </c>
      <c r="I107" s="209">
        <v>6834.5303760230336</v>
      </c>
      <c r="J107" s="210">
        <v>153251893.90812781</v>
      </c>
      <c r="K107" s="210">
        <v>636000</v>
      </c>
      <c r="L107" s="211">
        <v>36.35</v>
      </c>
      <c r="M107" s="210">
        <v>1190989.575</v>
      </c>
      <c r="N107" s="210">
        <v>1826989.575</v>
      </c>
      <c r="O107" s="211">
        <v>33.719001777738875</v>
      </c>
      <c r="P107" s="211">
        <v>14.738192019939829</v>
      </c>
      <c r="Q107" s="211">
        <v>36.35325237216216</v>
      </c>
      <c r="R107" s="207">
        <v>8.9473787129534799E-5</v>
      </c>
      <c r="S107" s="207">
        <v>0</v>
      </c>
      <c r="T107" s="207">
        <v>0</v>
      </c>
      <c r="U107" s="211">
        <v>36.35325237216216</v>
      </c>
      <c r="V107" s="207">
        <v>8.9473787129534799E-5</v>
      </c>
      <c r="W107" s="210">
        <v>1191096.1373477071</v>
      </c>
      <c r="X107" s="210">
        <v>127200</v>
      </c>
      <c r="Y107" s="210">
        <v>766259.46954063908</v>
      </c>
      <c r="Z107" s="210">
        <v>127200</v>
      </c>
      <c r="AA107" s="210">
        <v>508800</v>
      </c>
      <c r="AB107" s="212">
        <v>1699896.1373477071</v>
      </c>
      <c r="AC107" s="161"/>
      <c r="AE107" s="83"/>
      <c r="AF107" s="94"/>
      <c r="AG107" s="83"/>
      <c r="AH107" s="95"/>
      <c r="AI107" s="95"/>
      <c r="AJ107" s="95"/>
      <c r="AK107" s="83"/>
      <c r="AL107" s="83"/>
      <c r="AM107" s="83"/>
      <c r="AN107" s="83"/>
      <c r="AO107" s="94"/>
      <c r="AP107" s="83"/>
      <c r="AQ107" s="95"/>
      <c r="AR107" s="95"/>
      <c r="AS107" s="95"/>
      <c r="AT107" s="83"/>
      <c r="AU107" s="83"/>
      <c r="AV107" s="83"/>
      <c r="AW107" s="83"/>
      <c r="AX107" s="94"/>
      <c r="AY107" s="83"/>
      <c r="AZ107" s="95"/>
      <c r="BA107" s="95"/>
      <c r="BB107" s="95"/>
      <c r="BC107" s="83"/>
      <c r="BD107" s="83"/>
      <c r="BE107" s="83"/>
      <c r="BF107" s="83"/>
      <c r="BG107" s="94"/>
      <c r="BH107" s="83"/>
      <c r="BI107" s="95"/>
      <c r="BJ107" s="95"/>
      <c r="BK107" s="95"/>
      <c r="BL107" s="83"/>
      <c r="BM107" s="88"/>
      <c r="BN107" s="88"/>
      <c r="BO107" s="88"/>
      <c r="BP107" s="96"/>
      <c r="BQ107" s="96"/>
      <c r="BR107" s="96"/>
      <c r="BS107" s="96"/>
      <c r="BT107" s="96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2"/>
      <c r="CH107" s="2"/>
      <c r="CI107" s="2"/>
      <c r="CJ107" s="2"/>
      <c r="CK107" s="2"/>
      <c r="CL107" s="2"/>
      <c r="CM107" s="2"/>
      <c r="CN107" s="2"/>
      <c r="CO107" s="2"/>
      <c r="CP107" s="2"/>
    </row>
    <row r="108" spans="1:94" x14ac:dyDescent="0.25">
      <c r="A108" s="204" t="s">
        <v>107</v>
      </c>
      <c r="B108" s="205">
        <v>320</v>
      </c>
      <c r="C108" s="194" t="s">
        <v>126</v>
      </c>
      <c r="D108" s="206">
        <v>38111.5</v>
      </c>
      <c r="E108" s="207">
        <v>0.30220133667427673</v>
      </c>
      <c r="F108" s="206">
        <v>11517.346242661697</v>
      </c>
      <c r="G108" s="208">
        <v>1.1081296382371499</v>
      </c>
      <c r="H108" s="209">
        <v>42232.482707675139</v>
      </c>
      <c r="I108" s="209">
        <v>12762.712725332705</v>
      </c>
      <c r="J108" s="210">
        <v>200989607.26512432</v>
      </c>
      <c r="K108" s="210">
        <v>0</v>
      </c>
      <c r="L108" s="211">
        <v>39.67</v>
      </c>
      <c r="M108" s="210">
        <v>1511883.2050000001</v>
      </c>
      <c r="N108" s="210">
        <v>1511883.2050000001</v>
      </c>
      <c r="O108" s="211">
        <v>32.016438755010043</v>
      </c>
      <c r="P108" s="211">
        <v>13.994021094583646</v>
      </c>
      <c r="Q108" s="211">
        <v>36.245450635241241</v>
      </c>
      <c r="R108" s="207">
        <v>-8.6325922983583547E-2</v>
      </c>
      <c r="S108" s="207">
        <v>6.1325922983583546E-2</v>
      </c>
      <c r="T108" s="207">
        <v>0</v>
      </c>
      <c r="U108" s="211">
        <v>38.678249999999998</v>
      </c>
      <c r="V108" s="207">
        <v>-2.5000000000000133E-2</v>
      </c>
      <c r="W108" s="210">
        <v>1474086.124875</v>
      </c>
      <c r="X108" s="210">
        <v>0</v>
      </c>
      <c r="Y108" s="210">
        <v>1004948.0363256217</v>
      </c>
      <c r="Z108" s="210">
        <v>0</v>
      </c>
      <c r="AA108" s="210">
        <v>0</v>
      </c>
      <c r="AB108" s="212">
        <v>1474086.124875</v>
      </c>
      <c r="AC108" s="161"/>
      <c r="AE108" s="83"/>
      <c r="AF108" s="94"/>
      <c r="AG108" s="83"/>
      <c r="AH108" s="95"/>
      <c r="AI108" s="95"/>
      <c r="AJ108" s="95"/>
      <c r="AK108" s="83"/>
      <c r="AL108" s="83"/>
      <c r="AM108" s="83"/>
      <c r="AN108" s="83"/>
      <c r="AO108" s="94"/>
      <c r="AP108" s="83"/>
      <c r="AQ108" s="95"/>
      <c r="AR108" s="95"/>
      <c r="AS108" s="95"/>
      <c r="AT108" s="83"/>
      <c r="AU108" s="83"/>
      <c r="AV108" s="83"/>
      <c r="AW108" s="83"/>
      <c r="AX108" s="94"/>
      <c r="AY108" s="83"/>
      <c r="AZ108" s="95"/>
      <c r="BA108" s="95"/>
      <c r="BB108" s="95"/>
      <c r="BC108" s="83"/>
      <c r="BD108" s="83"/>
      <c r="BE108" s="83"/>
      <c r="BF108" s="83"/>
      <c r="BG108" s="94"/>
      <c r="BH108" s="83"/>
      <c r="BI108" s="95"/>
      <c r="BJ108" s="95"/>
      <c r="BK108" s="95"/>
      <c r="BL108" s="83"/>
      <c r="BM108" s="88"/>
      <c r="BN108" s="88"/>
      <c r="BO108" s="88"/>
      <c r="BP108" s="96"/>
      <c r="BQ108" s="96"/>
      <c r="BR108" s="96"/>
      <c r="BS108" s="96"/>
      <c r="BT108" s="96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2"/>
      <c r="CH108" s="2"/>
      <c r="CI108" s="2"/>
      <c r="CJ108" s="2"/>
      <c r="CK108" s="2"/>
      <c r="CL108" s="2"/>
      <c r="CM108" s="2"/>
      <c r="CN108" s="2"/>
      <c r="CO108" s="2"/>
      <c r="CP108" s="2"/>
    </row>
    <row r="109" spans="1:94" x14ac:dyDescent="0.25">
      <c r="A109" s="204" t="s">
        <v>127</v>
      </c>
      <c r="B109" s="205">
        <v>825</v>
      </c>
      <c r="C109" s="194" t="s">
        <v>128</v>
      </c>
      <c r="D109" s="206">
        <v>73903</v>
      </c>
      <c r="E109" s="207">
        <v>0.12984337262428522</v>
      </c>
      <c r="F109" s="206">
        <v>9595.8147670525505</v>
      </c>
      <c r="G109" s="208">
        <v>1.105979032063666</v>
      </c>
      <c r="H109" s="209">
        <v>81735.168406601108</v>
      </c>
      <c r="I109" s="209">
        <v>10612.769927927013</v>
      </c>
      <c r="J109" s="210">
        <v>322170972.32725096</v>
      </c>
      <c r="K109" s="210">
        <v>4654000</v>
      </c>
      <c r="L109" s="211">
        <v>37.5</v>
      </c>
      <c r="M109" s="210">
        <v>2771362.5</v>
      </c>
      <c r="N109" s="210">
        <v>7425362.5</v>
      </c>
      <c r="O109" s="211">
        <v>31.954302748117357</v>
      </c>
      <c r="P109" s="211">
        <v>13.966862152958591</v>
      </c>
      <c r="Q109" s="211">
        <v>33.767807235035988</v>
      </c>
      <c r="R109" s="207">
        <v>-9.9525140399040257E-2</v>
      </c>
      <c r="S109" s="207">
        <v>7.4525140399040263E-2</v>
      </c>
      <c r="T109" s="207">
        <v>0</v>
      </c>
      <c r="U109" s="211">
        <v>36.5625</v>
      </c>
      <c r="V109" s="207">
        <v>-2.5000000000000022E-2</v>
      </c>
      <c r="W109" s="210">
        <v>2702078.4375</v>
      </c>
      <c r="X109" s="210">
        <v>930800</v>
      </c>
      <c r="Y109" s="210">
        <v>1610854.8616362549</v>
      </c>
      <c r="Z109" s="210">
        <v>930800</v>
      </c>
      <c r="AA109" s="210">
        <v>3723200</v>
      </c>
      <c r="AB109" s="212">
        <v>6425278.4375</v>
      </c>
      <c r="AC109" s="161"/>
      <c r="AE109" s="83"/>
      <c r="AF109" s="94"/>
      <c r="AG109" s="83"/>
      <c r="AH109" s="95"/>
      <c r="AI109" s="95"/>
      <c r="AJ109" s="95"/>
      <c r="AK109" s="83"/>
      <c r="AL109" s="83"/>
      <c r="AM109" s="83"/>
      <c r="AN109" s="83"/>
      <c r="AO109" s="94"/>
      <c r="AP109" s="83"/>
      <c r="AQ109" s="95"/>
      <c r="AR109" s="95"/>
      <c r="AS109" s="95"/>
      <c r="AT109" s="83"/>
      <c r="AU109" s="83"/>
      <c r="AV109" s="83"/>
      <c r="AW109" s="83"/>
      <c r="AX109" s="94"/>
      <c r="AY109" s="83"/>
      <c r="AZ109" s="95"/>
      <c r="BA109" s="95"/>
      <c r="BB109" s="95"/>
      <c r="BC109" s="83"/>
      <c r="BD109" s="83"/>
      <c r="BE109" s="83"/>
      <c r="BF109" s="83"/>
      <c r="BG109" s="94"/>
      <c r="BH109" s="83"/>
      <c r="BI109" s="95"/>
      <c r="BJ109" s="95"/>
      <c r="BK109" s="95"/>
      <c r="BL109" s="83"/>
      <c r="BM109" s="88"/>
      <c r="BN109" s="88"/>
      <c r="BO109" s="88"/>
      <c r="BP109" s="96"/>
      <c r="BQ109" s="96"/>
      <c r="BR109" s="96"/>
      <c r="BS109" s="96"/>
      <c r="BT109" s="96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2"/>
      <c r="CH109" s="2"/>
      <c r="CI109" s="2"/>
      <c r="CJ109" s="2"/>
      <c r="CK109" s="2"/>
      <c r="CL109" s="2"/>
      <c r="CM109" s="2"/>
      <c r="CN109" s="2"/>
      <c r="CO109" s="2"/>
      <c r="CP109" s="2"/>
    </row>
    <row r="110" spans="1:94" x14ac:dyDescent="0.25">
      <c r="A110" s="204" t="s">
        <v>127</v>
      </c>
      <c r="B110" s="205">
        <v>826</v>
      </c>
      <c r="C110" s="194" t="s">
        <v>129</v>
      </c>
      <c r="D110" s="206">
        <v>41961.5</v>
      </c>
      <c r="E110" s="207">
        <v>0.2148003750932167</v>
      </c>
      <c r="F110" s="206">
        <v>9013.345939474013</v>
      </c>
      <c r="G110" s="208">
        <v>1.1035837669259001</v>
      </c>
      <c r="H110" s="209">
        <v>46308.030235861159</v>
      </c>
      <c r="I110" s="209">
        <v>9946.9822644909964</v>
      </c>
      <c r="J110" s="210">
        <v>188837341.50238949</v>
      </c>
      <c r="K110" s="210">
        <v>0</v>
      </c>
      <c r="L110" s="211">
        <v>34.93</v>
      </c>
      <c r="M110" s="210">
        <v>1465715.1950000001</v>
      </c>
      <c r="N110" s="210">
        <v>1465715.1950000001</v>
      </c>
      <c r="O110" s="211">
        <v>31.885097975553659</v>
      </c>
      <c r="P110" s="211">
        <v>13.936613534287638</v>
      </c>
      <c r="Q110" s="211">
        <v>34.878687790247845</v>
      </c>
      <c r="R110" s="207">
        <v>-1.4690011380519286E-3</v>
      </c>
      <c r="S110" s="207">
        <v>0</v>
      </c>
      <c r="T110" s="207">
        <v>0</v>
      </c>
      <c r="U110" s="211">
        <v>34.878687790247845</v>
      </c>
      <c r="V110" s="207">
        <v>-1.4690011380519286E-3</v>
      </c>
      <c r="W110" s="210">
        <v>1463562.0577104851</v>
      </c>
      <c r="X110" s="210">
        <v>0</v>
      </c>
      <c r="Y110" s="210">
        <v>944186.70751194749</v>
      </c>
      <c r="Z110" s="210">
        <v>0</v>
      </c>
      <c r="AA110" s="210">
        <v>0</v>
      </c>
      <c r="AB110" s="212">
        <v>1463562.0577104851</v>
      </c>
      <c r="AC110" s="161"/>
      <c r="AE110" s="83"/>
      <c r="AF110" s="94"/>
      <c r="AG110" s="83"/>
      <c r="AH110" s="95"/>
      <c r="AI110" s="95"/>
      <c r="AJ110" s="95"/>
      <c r="AK110" s="83"/>
      <c r="AL110" s="83"/>
      <c r="AM110" s="83"/>
      <c r="AN110" s="83"/>
      <c r="AO110" s="94"/>
      <c r="AP110" s="83"/>
      <c r="AQ110" s="95"/>
      <c r="AR110" s="95"/>
      <c r="AS110" s="95"/>
      <c r="AT110" s="83"/>
      <c r="AU110" s="83"/>
      <c r="AV110" s="83"/>
      <c r="AW110" s="83"/>
      <c r="AX110" s="94"/>
      <c r="AY110" s="83"/>
      <c r="AZ110" s="95"/>
      <c r="BA110" s="95"/>
      <c r="BB110" s="95"/>
      <c r="BC110" s="83"/>
      <c r="BD110" s="83"/>
      <c r="BE110" s="83"/>
      <c r="BF110" s="83"/>
      <c r="BG110" s="94"/>
      <c r="BH110" s="83"/>
      <c r="BI110" s="95"/>
      <c r="BJ110" s="95"/>
      <c r="BK110" s="95"/>
      <c r="BL110" s="83"/>
      <c r="BM110" s="88"/>
      <c r="BN110" s="88"/>
      <c r="BO110" s="88"/>
      <c r="BP110" s="96"/>
      <c r="BQ110" s="96"/>
      <c r="BR110" s="96"/>
      <c r="BS110" s="96"/>
      <c r="BT110" s="96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2"/>
      <c r="CH110" s="2"/>
      <c r="CI110" s="2"/>
      <c r="CJ110" s="2"/>
      <c r="CK110" s="2"/>
      <c r="CL110" s="2"/>
      <c r="CM110" s="2"/>
      <c r="CN110" s="2"/>
      <c r="CO110" s="2"/>
      <c r="CP110" s="2"/>
    </row>
    <row r="111" spans="1:94" x14ac:dyDescent="0.25">
      <c r="A111" s="204" t="s">
        <v>127</v>
      </c>
      <c r="B111" s="205">
        <v>845</v>
      </c>
      <c r="C111" s="194" t="s">
        <v>130</v>
      </c>
      <c r="D111" s="206">
        <v>63097</v>
      </c>
      <c r="E111" s="207">
        <v>0.2244285672125749</v>
      </c>
      <c r="F111" s="206">
        <v>14160.769305411839</v>
      </c>
      <c r="G111" s="208">
        <v>1.00611071154429</v>
      </c>
      <c r="H111" s="209">
        <v>63482.567566310063</v>
      </c>
      <c r="I111" s="209">
        <v>14247.301681882447</v>
      </c>
      <c r="J111" s="210">
        <v>279874244.90807498</v>
      </c>
      <c r="K111" s="210">
        <v>6154999.9999999991</v>
      </c>
      <c r="L111" s="211">
        <v>31.88</v>
      </c>
      <c r="M111" s="210">
        <v>2011532.3599999999</v>
      </c>
      <c r="N111" s="210">
        <v>8166532.3599999994</v>
      </c>
      <c r="O111" s="211">
        <v>29.068875035380703</v>
      </c>
      <c r="P111" s="211">
        <v>12.705674530315383</v>
      </c>
      <c r="Q111" s="211">
        <v>31.92039136568869</v>
      </c>
      <c r="R111" s="207">
        <v>1.266981357863628E-3</v>
      </c>
      <c r="S111" s="207">
        <v>0</v>
      </c>
      <c r="T111" s="207">
        <v>0</v>
      </c>
      <c r="U111" s="211">
        <v>31.92039136568869</v>
      </c>
      <c r="V111" s="207">
        <v>1.266981357863628E-3</v>
      </c>
      <c r="W111" s="210">
        <v>2014080.9340008593</v>
      </c>
      <c r="X111" s="210">
        <v>1230999.9999999998</v>
      </c>
      <c r="Y111" s="210">
        <v>1399371.2245403749</v>
      </c>
      <c r="Z111" s="210">
        <v>1230999.9999999998</v>
      </c>
      <c r="AA111" s="210">
        <v>4923999.9999999991</v>
      </c>
      <c r="AB111" s="212">
        <v>6938080.9340008581</v>
      </c>
      <c r="AC111" s="161"/>
      <c r="AE111" s="83"/>
      <c r="AF111" s="94"/>
      <c r="AG111" s="83"/>
      <c r="AH111" s="95"/>
      <c r="AI111" s="95"/>
      <c r="AJ111" s="95"/>
      <c r="AK111" s="83"/>
      <c r="AL111" s="83"/>
      <c r="AM111" s="83"/>
      <c r="AN111" s="83"/>
      <c r="AO111" s="94"/>
      <c r="AP111" s="83"/>
      <c r="AQ111" s="95"/>
      <c r="AR111" s="95"/>
      <c r="AS111" s="95"/>
      <c r="AT111" s="83"/>
      <c r="AU111" s="83"/>
      <c r="AV111" s="83"/>
      <c r="AW111" s="83"/>
      <c r="AX111" s="94"/>
      <c r="AY111" s="83"/>
      <c r="AZ111" s="95"/>
      <c r="BA111" s="95"/>
      <c r="BB111" s="95"/>
      <c r="BC111" s="83"/>
      <c r="BD111" s="83"/>
      <c r="BE111" s="83"/>
      <c r="BF111" s="83"/>
      <c r="BG111" s="94"/>
      <c r="BH111" s="83"/>
      <c r="BI111" s="95"/>
      <c r="BJ111" s="95"/>
      <c r="BK111" s="95"/>
      <c r="BL111" s="83"/>
      <c r="BM111" s="88"/>
      <c r="BN111" s="88"/>
      <c r="BO111" s="88"/>
      <c r="BP111" s="96"/>
      <c r="BQ111" s="96"/>
      <c r="BR111" s="96"/>
      <c r="BS111" s="96"/>
      <c r="BT111" s="96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2"/>
      <c r="CH111" s="2"/>
      <c r="CI111" s="2"/>
      <c r="CJ111" s="2"/>
      <c r="CK111" s="2"/>
      <c r="CL111" s="2"/>
      <c r="CM111" s="2"/>
      <c r="CN111" s="2"/>
      <c r="CO111" s="2"/>
      <c r="CP111" s="2"/>
    </row>
    <row r="112" spans="1:94" x14ac:dyDescent="0.25">
      <c r="A112" s="204" t="s">
        <v>127</v>
      </c>
      <c r="B112" s="205">
        <v>846</v>
      </c>
      <c r="C112" s="194" t="s">
        <v>131</v>
      </c>
      <c r="D112" s="206">
        <v>30079</v>
      </c>
      <c r="E112" s="207">
        <v>0.23320996424550272</v>
      </c>
      <c r="F112" s="206">
        <v>7014.7225145404764</v>
      </c>
      <c r="G112" s="208">
        <v>1.00611071154429</v>
      </c>
      <c r="H112" s="209">
        <v>30262.8040925407</v>
      </c>
      <c r="I112" s="209">
        <v>7057.5874603900702</v>
      </c>
      <c r="J112" s="210">
        <v>134210881.60776341</v>
      </c>
      <c r="K112" s="210">
        <v>648000</v>
      </c>
      <c r="L112" s="211">
        <v>65.78</v>
      </c>
      <c r="M112" s="210">
        <v>1978596.62</v>
      </c>
      <c r="N112" s="210">
        <v>2626596.62</v>
      </c>
      <c r="O112" s="211">
        <v>29.068875035380703</v>
      </c>
      <c r="P112" s="211">
        <v>12.705674530315383</v>
      </c>
      <c r="Q112" s="211">
        <v>32.031964938310544</v>
      </c>
      <c r="R112" s="207">
        <v>-0.51304401127530341</v>
      </c>
      <c r="S112" s="207">
        <v>0.48804401127530339</v>
      </c>
      <c r="T112" s="207">
        <v>0</v>
      </c>
      <c r="U112" s="211">
        <v>64.135500000000008</v>
      </c>
      <c r="V112" s="207">
        <v>-2.4999999999999911E-2</v>
      </c>
      <c r="W112" s="210">
        <v>1929131.7045000002</v>
      </c>
      <c r="X112" s="210">
        <v>129600</v>
      </c>
      <c r="Y112" s="210">
        <v>671054.40803881711</v>
      </c>
      <c r="Z112" s="210">
        <v>129600</v>
      </c>
      <c r="AA112" s="210">
        <v>518400</v>
      </c>
      <c r="AB112" s="212">
        <v>2447531.7045</v>
      </c>
      <c r="AC112" s="161"/>
      <c r="AE112" s="83"/>
      <c r="AF112" s="94"/>
      <c r="AG112" s="83"/>
      <c r="AH112" s="95"/>
      <c r="AI112" s="95"/>
      <c r="AJ112" s="95"/>
      <c r="AK112" s="83"/>
      <c r="AL112" s="83"/>
      <c r="AM112" s="83"/>
      <c r="AN112" s="83"/>
      <c r="AO112" s="94"/>
      <c r="AP112" s="83"/>
      <c r="AQ112" s="95"/>
      <c r="AR112" s="95"/>
      <c r="AS112" s="95"/>
      <c r="AT112" s="83"/>
      <c r="AU112" s="83"/>
      <c r="AV112" s="83"/>
      <c r="AW112" s="83"/>
      <c r="AX112" s="94"/>
      <c r="AY112" s="83"/>
      <c r="AZ112" s="95"/>
      <c r="BA112" s="95"/>
      <c r="BB112" s="95"/>
      <c r="BC112" s="83"/>
      <c r="BD112" s="83"/>
      <c r="BE112" s="83"/>
      <c r="BF112" s="83"/>
      <c r="BG112" s="94"/>
      <c r="BH112" s="83"/>
      <c r="BI112" s="95"/>
      <c r="BJ112" s="95"/>
      <c r="BK112" s="95"/>
      <c r="BL112" s="83"/>
      <c r="BM112" s="88"/>
      <c r="BN112" s="88"/>
      <c r="BO112" s="88"/>
      <c r="BP112" s="96"/>
      <c r="BQ112" s="96"/>
      <c r="BR112" s="96"/>
      <c r="BS112" s="96"/>
      <c r="BT112" s="96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2"/>
      <c r="CH112" s="2"/>
      <c r="CI112" s="2"/>
      <c r="CJ112" s="2"/>
      <c r="CK112" s="2"/>
      <c r="CL112" s="2"/>
      <c r="CM112" s="2"/>
      <c r="CN112" s="2"/>
      <c r="CO112" s="2"/>
      <c r="CP112" s="2"/>
    </row>
    <row r="113" spans="1:94" x14ac:dyDescent="0.25">
      <c r="A113" s="204" t="s">
        <v>127</v>
      </c>
      <c r="B113" s="205">
        <v>850</v>
      </c>
      <c r="C113" s="194" t="s">
        <v>132</v>
      </c>
      <c r="D113" s="206">
        <v>172554</v>
      </c>
      <c r="E113" s="207">
        <v>0.16903609783160026</v>
      </c>
      <c r="F113" s="206">
        <v>29167.85482523395</v>
      </c>
      <c r="G113" s="208">
        <v>1.0512291169011601</v>
      </c>
      <c r="H113" s="209">
        <v>181393.78903776276</v>
      </c>
      <c r="I113" s="209">
        <v>30662.098269831924</v>
      </c>
      <c r="J113" s="210">
        <v>752300895.45377135</v>
      </c>
      <c r="K113" s="210">
        <v>3014000</v>
      </c>
      <c r="L113" s="211">
        <v>30.49</v>
      </c>
      <c r="M113" s="210">
        <v>5261171.46</v>
      </c>
      <c r="N113" s="210">
        <v>8275171.46</v>
      </c>
      <c r="O113" s="211">
        <v>30.372450548557982</v>
      </c>
      <c r="P113" s="211">
        <v>13.275452554953771</v>
      </c>
      <c r="Q113" s="211">
        <v>32.616481245395917</v>
      </c>
      <c r="R113" s="207">
        <v>6.9743563312427703E-2</v>
      </c>
      <c r="S113" s="207">
        <v>0</v>
      </c>
      <c r="T113" s="207">
        <v>-5.0378883353753685E-2</v>
      </c>
      <c r="U113" s="211">
        <v>31.080429091939969</v>
      </c>
      <c r="V113" s="207">
        <v>1.9364679958673969E-2</v>
      </c>
      <c r="W113" s="210">
        <v>5363052.3615306094</v>
      </c>
      <c r="X113" s="210">
        <v>602800</v>
      </c>
      <c r="Y113" s="210">
        <v>3761504.477268857</v>
      </c>
      <c r="Z113" s="210">
        <v>602800</v>
      </c>
      <c r="AA113" s="210">
        <v>2411200</v>
      </c>
      <c r="AB113" s="212">
        <v>7774252.3615306094</v>
      </c>
      <c r="AC113" s="161"/>
      <c r="AE113" s="83"/>
      <c r="AF113" s="94"/>
      <c r="AG113" s="83"/>
      <c r="AH113" s="95"/>
      <c r="AI113" s="95"/>
      <c r="AJ113" s="95"/>
      <c r="AK113" s="83"/>
      <c r="AL113" s="83"/>
      <c r="AM113" s="83"/>
      <c r="AN113" s="83"/>
      <c r="AO113" s="94"/>
      <c r="AP113" s="83"/>
      <c r="AQ113" s="95"/>
      <c r="AR113" s="95"/>
      <c r="AS113" s="95"/>
      <c r="AT113" s="83"/>
      <c r="AU113" s="83"/>
      <c r="AV113" s="83"/>
      <c r="AW113" s="83"/>
      <c r="AX113" s="94"/>
      <c r="AY113" s="83"/>
      <c r="AZ113" s="95"/>
      <c r="BA113" s="95"/>
      <c r="BB113" s="95"/>
      <c r="BC113" s="83"/>
      <c r="BD113" s="83"/>
      <c r="BE113" s="83"/>
      <c r="BF113" s="83"/>
      <c r="BG113" s="94"/>
      <c r="BH113" s="83"/>
      <c r="BI113" s="95"/>
      <c r="BJ113" s="95"/>
      <c r="BK113" s="95"/>
      <c r="BL113" s="83"/>
      <c r="BM113" s="88"/>
      <c r="BN113" s="88"/>
      <c r="BO113" s="88"/>
      <c r="BP113" s="96"/>
      <c r="BQ113" s="96"/>
      <c r="BR113" s="96"/>
      <c r="BS113" s="96"/>
      <c r="BT113" s="96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2"/>
      <c r="CH113" s="2"/>
      <c r="CI113" s="2"/>
      <c r="CJ113" s="2"/>
      <c r="CK113" s="2"/>
      <c r="CL113" s="2"/>
      <c r="CM113" s="2"/>
      <c r="CN113" s="2"/>
      <c r="CO113" s="2"/>
      <c r="CP113" s="2"/>
    </row>
    <row r="114" spans="1:94" x14ac:dyDescent="0.25">
      <c r="A114" s="204" t="s">
        <v>127</v>
      </c>
      <c r="B114" s="205">
        <v>851</v>
      </c>
      <c r="C114" s="194" t="s">
        <v>133</v>
      </c>
      <c r="D114" s="206">
        <v>25136.5</v>
      </c>
      <c r="E114" s="207">
        <v>0.32926300806495679</v>
      </c>
      <c r="F114" s="206">
        <v>8276.5196022247856</v>
      </c>
      <c r="G114" s="208">
        <v>1.0512291169011601</v>
      </c>
      <c r="H114" s="209">
        <v>26424.220696986009</v>
      </c>
      <c r="I114" s="209">
        <v>8700.5183924619014</v>
      </c>
      <c r="J114" s="210">
        <v>116084678.62497114</v>
      </c>
      <c r="K114" s="210">
        <v>0</v>
      </c>
      <c r="L114" s="211">
        <v>32.840000000000003</v>
      </c>
      <c r="M114" s="210">
        <v>825482.66</v>
      </c>
      <c r="N114" s="210">
        <v>825482.66</v>
      </c>
      <c r="O114" s="211">
        <v>30.372450548557982</v>
      </c>
      <c r="P114" s="211">
        <v>13.275452554953771</v>
      </c>
      <c r="Q114" s="211">
        <v>34.743565990225676</v>
      </c>
      <c r="R114" s="207">
        <v>5.796485962928366E-2</v>
      </c>
      <c r="S114" s="207">
        <v>0</v>
      </c>
      <c r="T114" s="207">
        <v>-3.8600179670609643E-2</v>
      </c>
      <c r="U114" s="211">
        <v>33.475936089842854</v>
      </c>
      <c r="V114" s="207">
        <v>1.9364679958673969E-2</v>
      </c>
      <c r="W114" s="210">
        <v>841467.86752233491</v>
      </c>
      <c r="X114" s="210">
        <v>0</v>
      </c>
      <c r="Y114" s="210">
        <v>580423.39312485571</v>
      </c>
      <c r="Z114" s="210">
        <v>0</v>
      </c>
      <c r="AA114" s="210">
        <v>0</v>
      </c>
      <c r="AB114" s="212">
        <v>841467.86752233491</v>
      </c>
      <c r="AC114" s="161"/>
      <c r="AE114" s="83"/>
      <c r="AF114" s="94"/>
      <c r="AG114" s="83"/>
      <c r="AH114" s="95"/>
      <c r="AI114" s="95"/>
      <c r="AJ114" s="95"/>
      <c r="AK114" s="83"/>
      <c r="AL114" s="83"/>
      <c r="AM114" s="83"/>
      <c r="AN114" s="83"/>
      <c r="AO114" s="94"/>
      <c r="AP114" s="83"/>
      <c r="AQ114" s="95"/>
      <c r="AR114" s="95"/>
      <c r="AS114" s="95"/>
      <c r="AT114" s="83"/>
      <c r="AU114" s="83"/>
      <c r="AV114" s="83"/>
      <c r="AW114" s="83"/>
      <c r="AX114" s="94"/>
      <c r="AY114" s="83"/>
      <c r="AZ114" s="95"/>
      <c r="BA114" s="95"/>
      <c r="BB114" s="95"/>
      <c r="BC114" s="83"/>
      <c r="BD114" s="83"/>
      <c r="BE114" s="83"/>
      <c r="BF114" s="83"/>
      <c r="BG114" s="94"/>
      <c r="BH114" s="83"/>
      <c r="BI114" s="95"/>
      <c r="BJ114" s="95"/>
      <c r="BK114" s="95"/>
      <c r="BL114" s="83"/>
      <c r="BM114" s="88"/>
      <c r="BN114" s="88"/>
      <c r="BO114" s="88"/>
      <c r="BP114" s="96"/>
      <c r="BQ114" s="96"/>
      <c r="BR114" s="96"/>
      <c r="BS114" s="96"/>
      <c r="BT114" s="96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2"/>
      <c r="CH114" s="2"/>
      <c r="CI114" s="2"/>
      <c r="CJ114" s="2"/>
      <c r="CK114" s="2"/>
      <c r="CL114" s="2"/>
      <c r="CM114" s="2"/>
      <c r="CN114" s="2"/>
      <c r="CO114" s="2"/>
      <c r="CP114" s="2"/>
    </row>
    <row r="115" spans="1:94" x14ac:dyDescent="0.25">
      <c r="A115" s="204" t="s">
        <v>127</v>
      </c>
      <c r="B115" s="205">
        <v>852</v>
      </c>
      <c r="C115" s="194" t="s">
        <v>134</v>
      </c>
      <c r="D115" s="206">
        <v>30764.5</v>
      </c>
      <c r="E115" s="207">
        <v>0.30975498138859292</v>
      </c>
      <c r="F115" s="206">
        <v>9529.4571249293676</v>
      </c>
      <c r="G115" s="208">
        <v>1.0512291169011601</v>
      </c>
      <c r="H115" s="209">
        <v>32340.538166905739</v>
      </c>
      <c r="I115" s="209">
        <v>10017.642797986968</v>
      </c>
      <c r="J115" s="210">
        <v>142349321.80415902</v>
      </c>
      <c r="K115" s="210">
        <v>626800</v>
      </c>
      <c r="L115" s="211">
        <v>46.14</v>
      </c>
      <c r="M115" s="210">
        <v>1419474.03</v>
      </c>
      <c r="N115" s="210">
        <v>2046274.03</v>
      </c>
      <c r="O115" s="211">
        <v>30.372450548557982</v>
      </c>
      <c r="P115" s="211">
        <v>13.275452554953771</v>
      </c>
      <c r="Q115" s="211">
        <v>34.484588107642836</v>
      </c>
      <c r="R115" s="207">
        <v>-0.25260970724657916</v>
      </c>
      <c r="S115" s="207">
        <v>0.22760970724657917</v>
      </c>
      <c r="T115" s="207">
        <v>0</v>
      </c>
      <c r="U115" s="211">
        <v>44.986499999999999</v>
      </c>
      <c r="V115" s="207">
        <v>-2.5000000000000022E-2</v>
      </c>
      <c r="W115" s="210">
        <v>1383987.17925</v>
      </c>
      <c r="X115" s="210">
        <v>125360</v>
      </c>
      <c r="Y115" s="210">
        <v>711746.60902079509</v>
      </c>
      <c r="Z115" s="210">
        <v>125360</v>
      </c>
      <c r="AA115" s="210">
        <v>501440</v>
      </c>
      <c r="AB115" s="212">
        <v>1885427.17925</v>
      </c>
      <c r="AC115" s="161"/>
      <c r="AE115" s="83"/>
      <c r="AF115" s="94"/>
      <c r="AG115" s="83"/>
      <c r="AH115" s="95"/>
      <c r="AI115" s="95"/>
      <c r="AJ115" s="95"/>
      <c r="AK115" s="83"/>
      <c r="AL115" s="83"/>
      <c r="AM115" s="83"/>
      <c r="AN115" s="83"/>
      <c r="AO115" s="94"/>
      <c r="AP115" s="83"/>
      <c r="AQ115" s="95"/>
      <c r="AR115" s="95"/>
      <c r="AS115" s="95"/>
      <c r="AT115" s="83"/>
      <c r="AU115" s="83"/>
      <c r="AV115" s="83"/>
      <c r="AW115" s="83"/>
      <c r="AX115" s="94"/>
      <c r="AY115" s="83"/>
      <c r="AZ115" s="95"/>
      <c r="BA115" s="95"/>
      <c r="BB115" s="95"/>
      <c r="BC115" s="83"/>
      <c r="BD115" s="83"/>
      <c r="BE115" s="83"/>
      <c r="BF115" s="83"/>
      <c r="BG115" s="94"/>
      <c r="BH115" s="83"/>
      <c r="BI115" s="95"/>
      <c r="BJ115" s="95"/>
      <c r="BK115" s="95"/>
      <c r="BL115" s="83"/>
      <c r="BM115" s="88"/>
      <c r="BN115" s="88"/>
      <c r="BO115" s="88"/>
      <c r="BP115" s="96"/>
      <c r="BQ115" s="96"/>
      <c r="BR115" s="96"/>
      <c r="BS115" s="96"/>
      <c r="BT115" s="96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2"/>
      <c r="CH115" s="2"/>
      <c r="CI115" s="2"/>
      <c r="CJ115" s="2"/>
      <c r="CK115" s="2"/>
      <c r="CL115" s="2"/>
      <c r="CM115" s="2"/>
      <c r="CN115" s="2"/>
      <c r="CO115" s="2"/>
      <c r="CP115" s="2"/>
    </row>
    <row r="116" spans="1:94" x14ac:dyDescent="0.25">
      <c r="A116" s="204" t="s">
        <v>127</v>
      </c>
      <c r="B116" s="205">
        <v>867</v>
      </c>
      <c r="C116" s="194" t="s">
        <v>135</v>
      </c>
      <c r="D116" s="206">
        <v>16140</v>
      </c>
      <c r="E116" s="207">
        <v>0.14962483594946935</v>
      </c>
      <c r="F116" s="206">
        <v>2414.9448522244352</v>
      </c>
      <c r="G116" s="208">
        <v>1.1484170944219401</v>
      </c>
      <c r="H116" s="209">
        <v>18535.451903970112</v>
      </c>
      <c r="I116" s="209">
        <v>2773.3639503808072</v>
      </c>
      <c r="J116" s="210">
        <v>69804398.33840017</v>
      </c>
      <c r="K116" s="210">
        <v>405680</v>
      </c>
      <c r="L116" s="211">
        <v>38.69</v>
      </c>
      <c r="M116" s="210">
        <v>624456.6</v>
      </c>
      <c r="N116" s="210">
        <v>1030136.6</v>
      </c>
      <c r="O116" s="211">
        <v>33.180436927270321</v>
      </c>
      <c r="P116" s="211">
        <v>14.502791451627749</v>
      </c>
      <c r="Q116" s="211">
        <v>35.350414719029487</v>
      </c>
      <c r="R116" s="207">
        <v>-8.6316497311204721E-2</v>
      </c>
      <c r="S116" s="207">
        <v>6.1316497311204719E-2</v>
      </c>
      <c r="T116" s="207">
        <v>0</v>
      </c>
      <c r="U116" s="211">
        <v>37.722749999999998</v>
      </c>
      <c r="V116" s="207">
        <v>-2.5000000000000022E-2</v>
      </c>
      <c r="W116" s="210">
        <v>608845.18499999994</v>
      </c>
      <c r="X116" s="210">
        <v>81136</v>
      </c>
      <c r="Y116" s="210">
        <v>349021.99169200088</v>
      </c>
      <c r="Z116" s="210">
        <v>81136</v>
      </c>
      <c r="AA116" s="210">
        <v>324544</v>
      </c>
      <c r="AB116" s="212">
        <v>933389.18499999994</v>
      </c>
      <c r="AC116" s="161"/>
      <c r="AE116" s="83"/>
      <c r="AF116" s="94"/>
      <c r="AG116" s="83"/>
      <c r="AH116" s="95"/>
      <c r="AI116" s="95"/>
      <c r="AJ116" s="95"/>
      <c r="AK116" s="83"/>
      <c r="AL116" s="83"/>
      <c r="AM116" s="83"/>
      <c r="AN116" s="83"/>
      <c r="AO116" s="94"/>
      <c r="AP116" s="83"/>
      <c r="AQ116" s="95"/>
      <c r="AR116" s="95"/>
      <c r="AS116" s="95"/>
      <c r="AT116" s="83"/>
      <c r="AU116" s="83"/>
      <c r="AV116" s="83"/>
      <c r="AW116" s="83"/>
      <c r="AX116" s="94"/>
      <c r="AY116" s="83"/>
      <c r="AZ116" s="95"/>
      <c r="BA116" s="95"/>
      <c r="BB116" s="95"/>
      <c r="BC116" s="83"/>
      <c r="BD116" s="83"/>
      <c r="BE116" s="83"/>
      <c r="BF116" s="83"/>
      <c r="BG116" s="94"/>
      <c r="BH116" s="83"/>
      <c r="BI116" s="95"/>
      <c r="BJ116" s="95"/>
      <c r="BK116" s="95"/>
      <c r="BL116" s="83"/>
      <c r="BM116" s="88"/>
      <c r="BN116" s="88"/>
      <c r="BO116" s="88"/>
      <c r="BP116" s="96"/>
      <c r="BQ116" s="96"/>
      <c r="BR116" s="96"/>
      <c r="BS116" s="96"/>
      <c r="BT116" s="96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2"/>
      <c r="CH116" s="2"/>
      <c r="CI116" s="2"/>
      <c r="CJ116" s="2"/>
      <c r="CK116" s="2"/>
      <c r="CL116" s="2"/>
      <c r="CM116" s="2"/>
      <c r="CN116" s="2"/>
      <c r="CO116" s="2"/>
      <c r="CP116" s="2"/>
    </row>
    <row r="117" spans="1:94" x14ac:dyDescent="0.25">
      <c r="A117" s="204" t="s">
        <v>127</v>
      </c>
      <c r="B117" s="205">
        <v>868</v>
      </c>
      <c r="C117" s="194" t="s">
        <v>136</v>
      </c>
      <c r="D117" s="206">
        <v>19343</v>
      </c>
      <c r="E117" s="207">
        <v>0.13024628593101442</v>
      </c>
      <c r="F117" s="206">
        <v>2519.3539087636118</v>
      </c>
      <c r="G117" s="208">
        <v>1.1484170944219401</v>
      </c>
      <c r="H117" s="209">
        <v>22213.831857403587</v>
      </c>
      <c r="I117" s="209">
        <v>2893.2690957228647</v>
      </c>
      <c r="J117" s="210">
        <v>86157066.251599103</v>
      </c>
      <c r="K117" s="210">
        <v>267999.99999999994</v>
      </c>
      <c r="L117" s="211">
        <v>44.71</v>
      </c>
      <c r="M117" s="210">
        <v>864825.53</v>
      </c>
      <c r="N117" s="210">
        <v>1132825.53</v>
      </c>
      <c r="O117" s="211">
        <v>33.180436927270321</v>
      </c>
      <c r="P117" s="211">
        <v>14.502791451627749</v>
      </c>
      <c r="Q117" s="211">
        <v>35.069371649476899</v>
      </c>
      <c r="R117" s="207">
        <v>-0.21562577388779025</v>
      </c>
      <c r="S117" s="207">
        <v>0.19062577388779026</v>
      </c>
      <c r="T117" s="207">
        <v>0</v>
      </c>
      <c r="U117" s="211">
        <v>43.59225</v>
      </c>
      <c r="V117" s="207">
        <v>-2.5000000000000022E-2</v>
      </c>
      <c r="W117" s="210">
        <v>843204.89174999995</v>
      </c>
      <c r="X117" s="210">
        <v>53599.999999999993</v>
      </c>
      <c r="Y117" s="210">
        <v>430785.33125799551</v>
      </c>
      <c r="Z117" s="210">
        <v>53599.999999999993</v>
      </c>
      <c r="AA117" s="210">
        <v>214399.99999999994</v>
      </c>
      <c r="AB117" s="212">
        <v>1057604.89175</v>
      </c>
      <c r="AC117" s="161"/>
      <c r="AE117" s="83"/>
      <c r="AF117" s="94"/>
      <c r="AG117" s="83"/>
      <c r="AH117" s="95"/>
      <c r="AI117" s="95"/>
      <c r="AJ117" s="95"/>
      <c r="AK117" s="83"/>
      <c r="AL117" s="83"/>
      <c r="AM117" s="83"/>
      <c r="AN117" s="83"/>
      <c r="AO117" s="94"/>
      <c r="AP117" s="83"/>
      <c r="AQ117" s="95"/>
      <c r="AR117" s="95"/>
      <c r="AS117" s="95"/>
      <c r="AT117" s="83"/>
      <c r="AU117" s="83"/>
      <c r="AV117" s="83"/>
      <c r="AW117" s="83"/>
      <c r="AX117" s="94"/>
      <c r="AY117" s="83"/>
      <c r="AZ117" s="95"/>
      <c r="BA117" s="95"/>
      <c r="BB117" s="95"/>
      <c r="BC117" s="83"/>
      <c r="BD117" s="83"/>
      <c r="BE117" s="83"/>
      <c r="BF117" s="83"/>
      <c r="BG117" s="94"/>
      <c r="BH117" s="83"/>
      <c r="BI117" s="95"/>
      <c r="BJ117" s="95"/>
      <c r="BK117" s="95"/>
      <c r="BL117" s="83"/>
      <c r="BM117" s="88"/>
      <c r="BN117" s="88"/>
      <c r="BO117" s="88"/>
      <c r="BP117" s="96"/>
      <c r="BQ117" s="96"/>
      <c r="BR117" s="96"/>
      <c r="BS117" s="96"/>
      <c r="BT117" s="96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2"/>
      <c r="CH117" s="2"/>
      <c r="CI117" s="2"/>
      <c r="CJ117" s="2"/>
      <c r="CK117" s="2"/>
      <c r="CL117" s="2"/>
      <c r="CM117" s="2"/>
      <c r="CN117" s="2"/>
      <c r="CO117" s="2"/>
      <c r="CP117" s="2"/>
    </row>
    <row r="118" spans="1:94" x14ac:dyDescent="0.25">
      <c r="A118" s="204" t="s">
        <v>127</v>
      </c>
      <c r="B118" s="205">
        <v>869</v>
      </c>
      <c r="C118" s="194" t="s">
        <v>137</v>
      </c>
      <c r="D118" s="206">
        <v>22645</v>
      </c>
      <c r="E118" s="207">
        <v>0.13623040880317527</v>
      </c>
      <c r="F118" s="206">
        <v>3084.9376073479038</v>
      </c>
      <c r="G118" s="208">
        <v>1.1254795891274201</v>
      </c>
      <c r="H118" s="209">
        <v>25486.485295790426</v>
      </c>
      <c r="I118" s="209">
        <v>3472.034310801645</v>
      </c>
      <c r="J118" s="210">
        <v>100009012.16979614</v>
      </c>
      <c r="K118" s="210">
        <v>0</v>
      </c>
      <c r="L118" s="211">
        <v>43.11</v>
      </c>
      <c r="M118" s="210">
        <v>976225.95</v>
      </c>
      <c r="N118" s="210">
        <v>976225.95</v>
      </c>
      <c r="O118" s="211">
        <v>32.517719129537745</v>
      </c>
      <c r="P118" s="211">
        <v>14.213125042687297</v>
      </c>
      <c r="Q118" s="211">
        <v>34.453978964473684</v>
      </c>
      <c r="R118" s="207">
        <v>-0.20078916807066383</v>
      </c>
      <c r="S118" s="207">
        <v>0.17578916807066383</v>
      </c>
      <c r="T118" s="207">
        <v>0</v>
      </c>
      <c r="U118" s="211">
        <v>42.032250000000005</v>
      </c>
      <c r="V118" s="207">
        <v>-2.4999999999999911E-2</v>
      </c>
      <c r="W118" s="210">
        <v>951820.30125000014</v>
      </c>
      <c r="X118" s="210">
        <v>0</v>
      </c>
      <c r="Y118" s="210">
        <v>500045.06084898068</v>
      </c>
      <c r="Z118" s="210">
        <v>0</v>
      </c>
      <c r="AA118" s="210">
        <v>0</v>
      </c>
      <c r="AB118" s="212">
        <v>951820.30125000014</v>
      </c>
      <c r="AC118" s="161"/>
      <c r="AE118" s="83"/>
      <c r="AF118" s="94"/>
      <c r="AG118" s="83"/>
      <c r="AH118" s="95"/>
      <c r="AI118" s="95"/>
      <c r="AJ118" s="95"/>
      <c r="AK118" s="83"/>
      <c r="AL118" s="83"/>
      <c r="AM118" s="83"/>
      <c r="AN118" s="83"/>
      <c r="AO118" s="94"/>
      <c r="AP118" s="83"/>
      <c r="AQ118" s="95"/>
      <c r="AR118" s="95"/>
      <c r="AS118" s="95"/>
      <c r="AT118" s="83"/>
      <c r="AU118" s="83"/>
      <c r="AV118" s="83"/>
      <c r="AW118" s="83"/>
      <c r="AX118" s="94"/>
      <c r="AY118" s="83"/>
      <c r="AZ118" s="95"/>
      <c r="BA118" s="95"/>
      <c r="BB118" s="95"/>
      <c r="BC118" s="83"/>
      <c r="BD118" s="83"/>
      <c r="BE118" s="83"/>
      <c r="BF118" s="83"/>
      <c r="BG118" s="94"/>
      <c r="BH118" s="83"/>
      <c r="BI118" s="95"/>
      <c r="BJ118" s="95"/>
      <c r="BK118" s="95"/>
      <c r="BL118" s="83"/>
      <c r="BM118" s="88"/>
      <c r="BN118" s="88"/>
      <c r="BO118" s="88"/>
      <c r="BP118" s="96"/>
      <c r="BQ118" s="96"/>
      <c r="BR118" s="96"/>
      <c r="BS118" s="96"/>
      <c r="BT118" s="96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2"/>
      <c r="CH118" s="2"/>
      <c r="CI118" s="2"/>
      <c r="CJ118" s="2"/>
      <c r="CK118" s="2"/>
      <c r="CL118" s="2"/>
      <c r="CM118" s="2"/>
      <c r="CN118" s="2"/>
      <c r="CO118" s="2"/>
      <c r="CP118" s="2"/>
    </row>
    <row r="119" spans="1:94" x14ac:dyDescent="0.25">
      <c r="A119" s="204" t="s">
        <v>127</v>
      </c>
      <c r="B119" s="205">
        <v>870</v>
      </c>
      <c r="C119" s="194" t="s">
        <v>138</v>
      </c>
      <c r="D119" s="206">
        <v>19728.5</v>
      </c>
      <c r="E119" s="207">
        <v>0.22858840434561309</v>
      </c>
      <c r="F119" s="206">
        <v>4509.7063351324277</v>
      </c>
      <c r="G119" s="208">
        <v>1.1254795891274201</v>
      </c>
      <c r="H119" s="209">
        <v>22204.024074100307</v>
      </c>
      <c r="I119" s="209">
        <v>5075.5824331501681</v>
      </c>
      <c r="J119" s="210">
        <v>89523902.811007276</v>
      </c>
      <c r="K119" s="210">
        <v>679999.99999999988</v>
      </c>
      <c r="L119" s="211">
        <v>32.97</v>
      </c>
      <c r="M119" s="210">
        <v>650448.64500000002</v>
      </c>
      <c r="N119" s="210">
        <v>1330448.645</v>
      </c>
      <c r="O119" s="211">
        <v>32.517719129537745</v>
      </c>
      <c r="P119" s="211">
        <v>14.213125042687297</v>
      </c>
      <c r="Q119" s="211">
        <v>35.766674703810303</v>
      </c>
      <c r="R119" s="207">
        <v>8.4824831780718979E-2</v>
      </c>
      <c r="S119" s="207">
        <v>0</v>
      </c>
      <c r="T119" s="207">
        <v>-6.5460151822044954E-2</v>
      </c>
      <c r="U119" s="211">
        <v>33.608453498237481</v>
      </c>
      <c r="V119" s="207">
        <v>1.9364679958673969E-2</v>
      </c>
      <c r="W119" s="210">
        <v>663044.37483997818</v>
      </c>
      <c r="X119" s="210">
        <v>135999.99999999997</v>
      </c>
      <c r="Y119" s="210">
        <v>447619.51405503642</v>
      </c>
      <c r="Z119" s="210">
        <v>135999.99999999997</v>
      </c>
      <c r="AA119" s="210">
        <v>543999.99999999988</v>
      </c>
      <c r="AB119" s="212">
        <v>1207044.3748399781</v>
      </c>
      <c r="AC119" s="161"/>
      <c r="AE119" s="83"/>
      <c r="AF119" s="94"/>
      <c r="AG119" s="83"/>
      <c r="AH119" s="95"/>
      <c r="AI119" s="95"/>
      <c r="AJ119" s="95"/>
      <c r="AK119" s="83"/>
      <c r="AL119" s="83"/>
      <c r="AM119" s="83"/>
      <c r="AN119" s="83"/>
      <c r="AO119" s="94"/>
      <c r="AP119" s="83"/>
      <c r="AQ119" s="95"/>
      <c r="AR119" s="95"/>
      <c r="AS119" s="95"/>
      <c r="AT119" s="83"/>
      <c r="AU119" s="83"/>
      <c r="AV119" s="83"/>
      <c r="AW119" s="83"/>
      <c r="AX119" s="94"/>
      <c r="AY119" s="83"/>
      <c r="AZ119" s="95"/>
      <c r="BA119" s="95"/>
      <c r="BB119" s="95"/>
      <c r="BC119" s="83"/>
      <c r="BD119" s="83"/>
      <c r="BE119" s="83"/>
      <c r="BF119" s="83"/>
      <c r="BG119" s="94"/>
      <c r="BH119" s="83"/>
      <c r="BI119" s="95"/>
      <c r="BJ119" s="95"/>
      <c r="BK119" s="95"/>
      <c r="BL119" s="83"/>
      <c r="BM119" s="88"/>
      <c r="BN119" s="88"/>
      <c r="BO119" s="88"/>
      <c r="BP119" s="96"/>
      <c r="BQ119" s="96"/>
      <c r="BR119" s="96"/>
      <c r="BS119" s="96"/>
      <c r="BT119" s="96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2"/>
      <c r="CH119" s="2"/>
      <c r="CI119" s="2"/>
      <c r="CJ119" s="2"/>
      <c r="CK119" s="2"/>
      <c r="CL119" s="2"/>
      <c r="CM119" s="2"/>
      <c r="CN119" s="2"/>
      <c r="CO119" s="2"/>
      <c r="CP119" s="2"/>
    </row>
    <row r="120" spans="1:94" x14ac:dyDescent="0.25">
      <c r="A120" s="204" t="s">
        <v>127</v>
      </c>
      <c r="B120" s="205">
        <v>871</v>
      </c>
      <c r="C120" s="194" t="s">
        <v>139</v>
      </c>
      <c r="D120" s="206">
        <v>27217.5</v>
      </c>
      <c r="E120" s="207">
        <v>0.21246270147051194</v>
      </c>
      <c r="F120" s="206">
        <v>5782.703577273659</v>
      </c>
      <c r="G120" s="208">
        <v>1.1484170944219401</v>
      </c>
      <c r="H120" s="209">
        <v>31257.042267429155</v>
      </c>
      <c r="I120" s="209">
        <v>6640.9556401159743</v>
      </c>
      <c r="J120" s="210">
        <v>132014282.42225696</v>
      </c>
      <c r="K120" s="210">
        <v>78000</v>
      </c>
      <c r="L120" s="211">
        <v>21.15</v>
      </c>
      <c r="M120" s="210">
        <v>575650.125</v>
      </c>
      <c r="N120" s="210">
        <v>653650.125</v>
      </c>
      <c r="O120" s="211">
        <v>33.180436927270321</v>
      </c>
      <c r="P120" s="211">
        <v>14.502791451627749</v>
      </c>
      <c r="Q120" s="211">
        <v>36.261739177946595</v>
      </c>
      <c r="R120" s="207">
        <v>0.71450303441827878</v>
      </c>
      <c r="S120" s="207">
        <v>0</v>
      </c>
      <c r="T120" s="207">
        <v>-0.69513835445960481</v>
      </c>
      <c r="U120" s="211">
        <v>21.559562981125953</v>
      </c>
      <c r="V120" s="207">
        <v>1.9364679958673969E-2</v>
      </c>
      <c r="W120" s="210">
        <v>586797.40543879569</v>
      </c>
      <c r="X120" s="210">
        <v>15600</v>
      </c>
      <c r="Y120" s="210">
        <v>660071.41211128479</v>
      </c>
      <c r="Z120" s="210">
        <v>15600</v>
      </c>
      <c r="AA120" s="210">
        <v>62400</v>
      </c>
      <c r="AB120" s="212">
        <v>649197.40543879569</v>
      </c>
      <c r="AC120" s="161"/>
      <c r="AE120" s="83"/>
      <c r="AF120" s="94"/>
      <c r="AG120" s="83"/>
      <c r="AH120" s="95"/>
      <c r="AI120" s="95"/>
      <c r="AJ120" s="95"/>
      <c r="AK120" s="83"/>
      <c r="AL120" s="83"/>
      <c r="AM120" s="83"/>
      <c r="AN120" s="83"/>
      <c r="AO120" s="94"/>
      <c r="AP120" s="83"/>
      <c r="AQ120" s="95"/>
      <c r="AR120" s="95"/>
      <c r="AS120" s="95"/>
      <c r="AT120" s="83"/>
      <c r="AU120" s="83"/>
      <c r="AV120" s="83"/>
      <c r="AW120" s="83"/>
      <c r="AX120" s="94"/>
      <c r="AY120" s="83"/>
      <c r="AZ120" s="95"/>
      <c r="BA120" s="95"/>
      <c r="BB120" s="95"/>
      <c r="BC120" s="83"/>
      <c r="BD120" s="83"/>
      <c r="BE120" s="83"/>
      <c r="BF120" s="83"/>
      <c r="BG120" s="94"/>
      <c r="BH120" s="83"/>
      <c r="BI120" s="95"/>
      <c r="BJ120" s="95"/>
      <c r="BK120" s="95"/>
      <c r="BL120" s="83"/>
      <c r="BM120" s="88"/>
      <c r="BN120" s="88"/>
      <c r="BO120" s="88"/>
      <c r="BP120" s="96"/>
      <c r="BQ120" s="96"/>
      <c r="BR120" s="96"/>
      <c r="BS120" s="96"/>
      <c r="BT120" s="96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2"/>
      <c r="CH120" s="2"/>
      <c r="CI120" s="2"/>
      <c r="CJ120" s="2"/>
      <c r="CK120" s="2"/>
      <c r="CL120" s="2"/>
      <c r="CM120" s="2"/>
      <c r="CN120" s="2"/>
      <c r="CO120" s="2"/>
      <c r="CP120" s="2"/>
    </row>
    <row r="121" spans="1:94" x14ac:dyDescent="0.25">
      <c r="A121" s="204" t="s">
        <v>127</v>
      </c>
      <c r="B121" s="205">
        <v>872</v>
      </c>
      <c r="C121" s="194" t="s">
        <v>140</v>
      </c>
      <c r="D121" s="206">
        <v>24089</v>
      </c>
      <c r="E121" s="207">
        <v>0.10973833027206617</v>
      </c>
      <c r="F121" s="206">
        <v>2643.4866379238019</v>
      </c>
      <c r="G121" s="208">
        <v>1.1254795891274201</v>
      </c>
      <c r="H121" s="209">
        <v>27111.677822490423</v>
      </c>
      <c r="I121" s="209">
        <v>2975.1902551143057</v>
      </c>
      <c r="J121" s="210">
        <v>104221575.55708982</v>
      </c>
      <c r="K121" s="210">
        <v>0</v>
      </c>
      <c r="L121" s="211">
        <v>39.270000000000003</v>
      </c>
      <c r="M121" s="210">
        <v>945975.03</v>
      </c>
      <c r="N121" s="210">
        <v>945975.03</v>
      </c>
      <c r="O121" s="211">
        <v>32.517719129537745</v>
      </c>
      <c r="P121" s="211">
        <v>14.213125042687297</v>
      </c>
      <c r="Q121" s="211">
        <v>34.077443739670336</v>
      </c>
      <c r="R121" s="207">
        <v>-0.13222705017391567</v>
      </c>
      <c r="S121" s="207">
        <v>0.10722705017391568</v>
      </c>
      <c r="T121" s="207">
        <v>0</v>
      </c>
      <c r="U121" s="211">
        <v>38.288250000000005</v>
      </c>
      <c r="V121" s="207">
        <v>-2.4999999999999911E-2</v>
      </c>
      <c r="W121" s="210">
        <v>922325.65425000014</v>
      </c>
      <c r="X121" s="210">
        <v>0</v>
      </c>
      <c r="Y121" s="210">
        <v>521107.87778544909</v>
      </c>
      <c r="Z121" s="210">
        <v>0</v>
      </c>
      <c r="AA121" s="210">
        <v>0</v>
      </c>
      <c r="AB121" s="212">
        <v>922325.65425000014</v>
      </c>
      <c r="AC121" s="161"/>
      <c r="AE121" s="83"/>
      <c r="AF121" s="94"/>
      <c r="AG121" s="83"/>
      <c r="AH121" s="95"/>
      <c r="AI121" s="95"/>
      <c r="AJ121" s="95"/>
      <c r="AK121" s="83"/>
      <c r="AL121" s="83"/>
      <c r="AM121" s="83"/>
      <c r="AN121" s="83"/>
      <c r="AO121" s="94"/>
      <c r="AP121" s="83"/>
      <c r="AQ121" s="95"/>
      <c r="AR121" s="95"/>
      <c r="AS121" s="95"/>
      <c r="AT121" s="83"/>
      <c r="AU121" s="83"/>
      <c r="AV121" s="83"/>
      <c r="AW121" s="83"/>
      <c r="AX121" s="94"/>
      <c r="AY121" s="83"/>
      <c r="AZ121" s="95"/>
      <c r="BA121" s="95"/>
      <c r="BB121" s="95"/>
      <c r="BC121" s="83"/>
      <c r="BD121" s="83"/>
      <c r="BE121" s="83"/>
      <c r="BF121" s="83"/>
      <c r="BG121" s="94"/>
      <c r="BH121" s="83"/>
      <c r="BI121" s="95"/>
      <c r="BJ121" s="95"/>
      <c r="BK121" s="95"/>
      <c r="BL121" s="83"/>
      <c r="BM121" s="88"/>
      <c r="BN121" s="88"/>
      <c r="BO121" s="88"/>
      <c r="BP121" s="96"/>
      <c r="BQ121" s="96"/>
      <c r="BR121" s="96"/>
      <c r="BS121" s="96"/>
      <c r="BT121" s="96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2"/>
      <c r="CH121" s="2"/>
      <c r="CI121" s="2"/>
      <c r="CJ121" s="2"/>
      <c r="CK121" s="2"/>
      <c r="CL121" s="2"/>
      <c r="CM121" s="2"/>
      <c r="CN121" s="2"/>
      <c r="CO121" s="2"/>
      <c r="CP121" s="2"/>
    </row>
    <row r="122" spans="1:94" x14ac:dyDescent="0.25">
      <c r="A122" s="204" t="s">
        <v>127</v>
      </c>
      <c r="B122" s="205">
        <v>886</v>
      </c>
      <c r="C122" s="194" t="s">
        <v>141</v>
      </c>
      <c r="D122" s="206">
        <v>209075</v>
      </c>
      <c r="E122" s="207">
        <v>0.21366114379120896</v>
      </c>
      <c r="F122" s="206">
        <v>44671.20363814701</v>
      </c>
      <c r="G122" s="208">
        <v>1.013586827795196</v>
      </c>
      <c r="H122" s="209">
        <v>211915.6660212806</v>
      </c>
      <c r="I122" s="209">
        <v>45278.143589382649</v>
      </c>
      <c r="J122" s="210">
        <v>918758523.45371568</v>
      </c>
      <c r="K122" s="210">
        <v>6983200</v>
      </c>
      <c r="L122" s="211">
        <v>32.090000000000003</v>
      </c>
      <c r="M122" s="210">
        <v>6709216.7500000009</v>
      </c>
      <c r="N122" s="210">
        <v>13692416.75</v>
      </c>
      <c r="O122" s="211">
        <v>29.28487739630776</v>
      </c>
      <c r="P122" s="211">
        <v>12.800086704586954</v>
      </c>
      <c r="Q122" s="211">
        <v>32.019758562236454</v>
      </c>
      <c r="R122" s="207">
        <v>-2.1888886806964436E-3</v>
      </c>
      <c r="S122" s="207">
        <v>0</v>
      </c>
      <c r="T122" s="207">
        <v>0</v>
      </c>
      <c r="U122" s="211">
        <v>32.019758562236454</v>
      </c>
      <c r="V122" s="207">
        <v>-2.1888886806964436E-3</v>
      </c>
      <c r="W122" s="210">
        <v>6694531.0213995865</v>
      </c>
      <c r="X122" s="210">
        <v>1396640</v>
      </c>
      <c r="Y122" s="210">
        <v>4593792.6172685781</v>
      </c>
      <c r="Z122" s="210">
        <v>1396640</v>
      </c>
      <c r="AA122" s="210">
        <v>5586560</v>
      </c>
      <c r="AB122" s="212">
        <v>12281091.021399587</v>
      </c>
      <c r="AC122" s="161"/>
      <c r="AE122" s="83"/>
      <c r="AF122" s="94"/>
      <c r="AG122" s="83"/>
      <c r="AH122" s="95"/>
      <c r="AI122" s="95"/>
      <c r="AJ122" s="95"/>
      <c r="AK122" s="83"/>
      <c r="AL122" s="83"/>
      <c r="AM122" s="83"/>
      <c r="AN122" s="83"/>
      <c r="AO122" s="94"/>
      <c r="AP122" s="83"/>
      <c r="AQ122" s="95"/>
      <c r="AR122" s="95"/>
      <c r="AS122" s="95"/>
      <c r="AT122" s="83"/>
      <c r="AU122" s="83"/>
      <c r="AV122" s="83"/>
      <c r="AW122" s="83"/>
      <c r="AX122" s="94"/>
      <c r="AY122" s="83"/>
      <c r="AZ122" s="95"/>
      <c r="BA122" s="95"/>
      <c r="BB122" s="95"/>
      <c r="BC122" s="83"/>
      <c r="BD122" s="83"/>
      <c r="BE122" s="83"/>
      <c r="BF122" s="83"/>
      <c r="BG122" s="94"/>
      <c r="BH122" s="83"/>
      <c r="BI122" s="95"/>
      <c r="BJ122" s="95"/>
      <c r="BK122" s="95"/>
      <c r="BL122" s="83"/>
      <c r="BM122" s="88"/>
      <c r="BN122" s="88"/>
      <c r="BO122" s="88"/>
      <c r="BP122" s="96"/>
      <c r="BQ122" s="96"/>
      <c r="BR122" s="96"/>
      <c r="BS122" s="96"/>
      <c r="BT122" s="96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2"/>
      <c r="CH122" s="2"/>
      <c r="CI122" s="2"/>
      <c r="CJ122" s="2"/>
      <c r="CK122" s="2"/>
      <c r="CL122" s="2"/>
      <c r="CM122" s="2"/>
      <c r="CN122" s="2"/>
      <c r="CO122" s="2"/>
      <c r="CP122" s="2"/>
    </row>
    <row r="123" spans="1:94" x14ac:dyDescent="0.25">
      <c r="A123" s="204" t="s">
        <v>127</v>
      </c>
      <c r="B123" s="205">
        <v>887</v>
      </c>
      <c r="C123" s="194" t="s">
        <v>142</v>
      </c>
      <c r="D123" s="206">
        <v>40557.5</v>
      </c>
      <c r="E123" s="207">
        <v>0.23631460048115874</v>
      </c>
      <c r="F123" s="206">
        <v>9584.3294090145955</v>
      </c>
      <c r="G123" s="208">
        <v>1.0025501017019101</v>
      </c>
      <c r="H123" s="209">
        <v>40660.925749775219</v>
      </c>
      <c r="I123" s="209">
        <v>9608.7704237521903</v>
      </c>
      <c r="J123" s="210">
        <v>179530017.30116263</v>
      </c>
      <c r="K123" s="210">
        <v>0</v>
      </c>
      <c r="L123" s="211">
        <v>18.329999999999998</v>
      </c>
      <c r="M123" s="210">
        <v>743418.97499999998</v>
      </c>
      <c r="N123" s="210">
        <v>743418.97499999998</v>
      </c>
      <c r="O123" s="211">
        <v>28.966000747918816</v>
      </c>
      <c r="P123" s="211">
        <v>12.660709349776477</v>
      </c>
      <c r="Q123" s="211">
        <v>31.957911219719314</v>
      </c>
      <c r="R123" s="207">
        <v>0.74347578940094472</v>
      </c>
      <c r="S123" s="207">
        <v>0</v>
      </c>
      <c r="T123" s="207">
        <v>-0.72411110944227075</v>
      </c>
      <c r="U123" s="211">
        <v>18.684954583642494</v>
      </c>
      <c r="V123" s="207">
        <v>1.9364679958673969E-2</v>
      </c>
      <c r="W123" s="210">
        <v>757815.04552608042</v>
      </c>
      <c r="X123" s="210">
        <v>0</v>
      </c>
      <c r="Y123" s="210">
        <v>897650.08650581317</v>
      </c>
      <c r="Z123" s="210">
        <v>0</v>
      </c>
      <c r="AA123" s="210">
        <v>0</v>
      </c>
      <c r="AB123" s="212">
        <v>757815.04552608042</v>
      </c>
      <c r="AC123" s="161"/>
      <c r="AE123" s="83"/>
      <c r="AF123" s="94"/>
      <c r="AG123" s="83"/>
      <c r="AH123" s="95"/>
      <c r="AI123" s="95"/>
      <c r="AJ123" s="95"/>
      <c r="AK123" s="83"/>
      <c r="AL123" s="83"/>
      <c r="AM123" s="83"/>
      <c r="AN123" s="83"/>
      <c r="AO123" s="94"/>
      <c r="AP123" s="83"/>
      <c r="AQ123" s="95"/>
      <c r="AR123" s="95"/>
      <c r="AS123" s="95"/>
      <c r="AT123" s="83"/>
      <c r="AU123" s="83"/>
      <c r="AV123" s="83"/>
      <c r="AW123" s="83"/>
      <c r="AX123" s="94"/>
      <c r="AY123" s="83"/>
      <c r="AZ123" s="95"/>
      <c r="BA123" s="95"/>
      <c r="BB123" s="95"/>
      <c r="BC123" s="83"/>
      <c r="BD123" s="83"/>
      <c r="BE123" s="83"/>
      <c r="BF123" s="83"/>
      <c r="BG123" s="94"/>
      <c r="BH123" s="83"/>
      <c r="BI123" s="95"/>
      <c r="BJ123" s="95"/>
      <c r="BK123" s="95"/>
      <c r="BL123" s="83"/>
      <c r="BM123" s="88"/>
      <c r="BN123" s="88"/>
      <c r="BO123" s="88"/>
      <c r="BP123" s="96"/>
      <c r="BQ123" s="96"/>
      <c r="BR123" s="96"/>
      <c r="BS123" s="96"/>
      <c r="BT123" s="96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2"/>
      <c r="CH123" s="2"/>
      <c r="CI123" s="2"/>
      <c r="CJ123" s="2"/>
      <c r="CK123" s="2"/>
      <c r="CL123" s="2"/>
      <c r="CM123" s="2"/>
      <c r="CN123" s="2"/>
      <c r="CO123" s="2"/>
      <c r="CP123" s="2"/>
    </row>
    <row r="124" spans="1:94" x14ac:dyDescent="0.25">
      <c r="A124" s="204" t="s">
        <v>127</v>
      </c>
      <c r="B124" s="205">
        <v>921</v>
      </c>
      <c r="C124" s="194" t="s">
        <v>143</v>
      </c>
      <c r="D124" s="206">
        <v>15423.5</v>
      </c>
      <c r="E124" s="207">
        <v>0.25497361040575972</v>
      </c>
      <c r="F124" s="206">
        <v>3932.5854800932352</v>
      </c>
      <c r="G124" s="208">
        <v>1.0512291169011601</v>
      </c>
      <c r="H124" s="209">
        <v>16213.632284525042</v>
      </c>
      <c r="I124" s="209">
        <v>4134.0483613767365</v>
      </c>
      <c r="J124" s="210">
        <v>71035726.679274201</v>
      </c>
      <c r="K124" s="210">
        <v>0</v>
      </c>
      <c r="L124" s="211">
        <v>40.14</v>
      </c>
      <c r="M124" s="210">
        <v>619099.29</v>
      </c>
      <c r="N124" s="210">
        <v>619099.29</v>
      </c>
      <c r="O124" s="211">
        <v>30.372450548557982</v>
      </c>
      <c r="P124" s="211">
        <v>13.275452554953771</v>
      </c>
      <c r="Q124" s="211">
        <v>33.757340616264912</v>
      </c>
      <c r="R124" s="207">
        <v>-0.15900994976918503</v>
      </c>
      <c r="S124" s="207">
        <v>0.13400994976918504</v>
      </c>
      <c r="T124" s="207">
        <v>0</v>
      </c>
      <c r="U124" s="211">
        <v>39.136499999999998</v>
      </c>
      <c r="V124" s="207">
        <v>-2.5000000000000022E-2</v>
      </c>
      <c r="W124" s="210">
        <v>603621.80774999992</v>
      </c>
      <c r="X124" s="210">
        <v>0</v>
      </c>
      <c r="Y124" s="210">
        <v>355178.63339637103</v>
      </c>
      <c r="Z124" s="210">
        <v>0</v>
      </c>
      <c r="AA124" s="210">
        <v>0</v>
      </c>
      <c r="AB124" s="212">
        <v>603621.80774999992</v>
      </c>
      <c r="AC124" s="161"/>
      <c r="AE124" s="83"/>
      <c r="AF124" s="94"/>
      <c r="AG124" s="83"/>
      <c r="AH124" s="95"/>
      <c r="AI124" s="95"/>
      <c r="AJ124" s="95"/>
      <c r="AK124" s="83"/>
      <c r="AL124" s="83"/>
      <c r="AM124" s="83"/>
      <c r="AN124" s="83"/>
      <c r="AO124" s="94"/>
      <c r="AP124" s="83"/>
      <c r="AQ124" s="95"/>
      <c r="AR124" s="95"/>
      <c r="AS124" s="95"/>
      <c r="AT124" s="83"/>
      <c r="AU124" s="83"/>
      <c r="AV124" s="83"/>
      <c r="AW124" s="83"/>
      <c r="AX124" s="94"/>
      <c r="AY124" s="83"/>
      <c r="AZ124" s="95"/>
      <c r="BA124" s="95"/>
      <c r="BB124" s="95"/>
      <c r="BC124" s="83"/>
      <c r="BD124" s="83"/>
      <c r="BE124" s="83"/>
      <c r="BF124" s="83"/>
      <c r="BG124" s="94"/>
      <c r="BH124" s="83"/>
      <c r="BI124" s="95"/>
      <c r="BJ124" s="95"/>
      <c r="BK124" s="95"/>
      <c r="BL124" s="83"/>
      <c r="BM124" s="88"/>
      <c r="BN124" s="88"/>
      <c r="BO124" s="88"/>
      <c r="BP124" s="96"/>
      <c r="BQ124" s="96"/>
      <c r="BR124" s="96"/>
      <c r="BS124" s="96"/>
      <c r="BT124" s="96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2"/>
      <c r="CH124" s="2"/>
      <c r="CI124" s="2"/>
      <c r="CJ124" s="2"/>
      <c r="CK124" s="2"/>
      <c r="CL124" s="2"/>
      <c r="CM124" s="2"/>
      <c r="CN124" s="2"/>
      <c r="CO124" s="2"/>
      <c r="CP124" s="2"/>
    </row>
    <row r="125" spans="1:94" x14ac:dyDescent="0.25">
      <c r="A125" s="204" t="s">
        <v>127</v>
      </c>
      <c r="B125" s="205">
        <v>931</v>
      </c>
      <c r="C125" s="194" t="s">
        <v>144</v>
      </c>
      <c r="D125" s="206">
        <v>84830</v>
      </c>
      <c r="E125" s="207">
        <v>0.16091950624021134</v>
      </c>
      <c r="F125" s="206">
        <v>13650.801714357129</v>
      </c>
      <c r="G125" s="208">
        <v>1.0801583124037399</v>
      </c>
      <c r="H125" s="209">
        <v>91629.82964120926</v>
      </c>
      <c r="I125" s="209">
        <v>14745.026942738075</v>
      </c>
      <c r="J125" s="210">
        <v>373996901.00474215</v>
      </c>
      <c r="K125" s="210">
        <v>1631085.1737999998</v>
      </c>
      <c r="L125" s="211">
        <v>29.31</v>
      </c>
      <c r="M125" s="210">
        <v>2486367.2999999998</v>
      </c>
      <c r="N125" s="210">
        <v>4117452.4737999998</v>
      </c>
      <c r="O125" s="211">
        <v>31.208282191427411</v>
      </c>
      <c r="P125" s="211">
        <v>13.640785055902365</v>
      </c>
      <c r="Q125" s="211">
        <v>33.403350587352072</v>
      </c>
      <c r="R125" s="207">
        <v>0.13965713365240795</v>
      </c>
      <c r="S125" s="207">
        <v>0</v>
      </c>
      <c r="T125" s="207">
        <v>-0.12029245369373393</v>
      </c>
      <c r="U125" s="211">
        <v>29.87757876958873</v>
      </c>
      <c r="V125" s="207">
        <v>1.9364679958673969E-2</v>
      </c>
      <c r="W125" s="210">
        <v>2534515.0070242118</v>
      </c>
      <c r="X125" s="210">
        <v>326217.03475999995</v>
      </c>
      <c r="Y125" s="210">
        <v>1869984.5050237107</v>
      </c>
      <c r="Z125" s="210">
        <v>326217.03475999995</v>
      </c>
      <c r="AA125" s="210">
        <v>1304868.1390399998</v>
      </c>
      <c r="AB125" s="212">
        <v>3839383.1460642116</v>
      </c>
      <c r="AC125" s="161"/>
      <c r="AE125" s="83"/>
      <c r="AF125" s="94"/>
      <c r="AG125" s="83"/>
      <c r="AH125" s="95"/>
      <c r="AI125" s="95"/>
      <c r="AJ125" s="95"/>
      <c r="AK125" s="83"/>
      <c r="AL125" s="83"/>
      <c r="AM125" s="83"/>
      <c r="AN125" s="83"/>
      <c r="AO125" s="94"/>
      <c r="AP125" s="83"/>
      <c r="AQ125" s="95"/>
      <c r="AR125" s="95"/>
      <c r="AS125" s="95"/>
      <c r="AT125" s="83"/>
      <c r="AU125" s="83"/>
      <c r="AV125" s="83"/>
      <c r="AW125" s="83"/>
      <c r="AX125" s="94"/>
      <c r="AY125" s="83"/>
      <c r="AZ125" s="95"/>
      <c r="BA125" s="95"/>
      <c r="BB125" s="95"/>
      <c r="BC125" s="83"/>
      <c r="BD125" s="83"/>
      <c r="BE125" s="83"/>
      <c r="BF125" s="83"/>
      <c r="BG125" s="94"/>
      <c r="BH125" s="83"/>
      <c r="BI125" s="95"/>
      <c r="BJ125" s="95"/>
      <c r="BK125" s="95"/>
      <c r="BL125" s="83"/>
      <c r="BM125" s="88"/>
      <c r="BN125" s="88"/>
      <c r="BO125" s="88"/>
      <c r="BP125" s="96"/>
      <c r="BQ125" s="96"/>
      <c r="BR125" s="96"/>
      <c r="BS125" s="96"/>
      <c r="BT125" s="96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2"/>
      <c r="CH125" s="2"/>
      <c r="CI125" s="2"/>
      <c r="CJ125" s="2"/>
      <c r="CK125" s="2"/>
      <c r="CL125" s="2"/>
      <c r="CM125" s="2"/>
      <c r="CN125" s="2"/>
      <c r="CO125" s="2"/>
      <c r="CP125" s="2"/>
    </row>
    <row r="126" spans="1:94" x14ac:dyDescent="0.25">
      <c r="A126" s="204" t="s">
        <v>127</v>
      </c>
      <c r="B126" s="205">
        <v>936</v>
      </c>
      <c r="C126" s="194" t="s">
        <v>145</v>
      </c>
      <c r="D126" s="206">
        <v>143790</v>
      </c>
      <c r="E126" s="207">
        <v>0.14292618316009484</v>
      </c>
      <c r="F126" s="206">
        <v>20551.355876590038</v>
      </c>
      <c r="G126" s="208">
        <v>1.1484170944219401</v>
      </c>
      <c r="H126" s="209">
        <v>165130.89400693076</v>
      </c>
      <c r="I126" s="209">
        <v>23601.528402224794</v>
      </c>
      <c r="J126" s="210">
        <v>629137912.94819558</v>
      </c>
      <c r="K126" s="210">
        <v>1087000</v>
      </c>
      <c r="L126" s="211">
        <v>35.799999999999997</v>
      </c>
      <c r="M126" s="210">
        <v>5147682</v>
      </c>
      <c r="N126" s="210">
        <v>6234682</v>
      </c>
      <c r="O126" s="211">
        <v>33.180436927270321</v>
      </c>
      <c r="P126" s="211">
        <v>14.502791451627749</v>
      </c>
      <c r="Q126" s="211">
        <v>35.253265554618324</v>
      </c>
      <c r="R126" s="207">
        <v>-1.5271911882169698E-2</v>
      </c>
      <c r="S126" s="207">
        <v>0</v>
      </c>
      <c r="T126" s="207">
        <v>0</v>
      </c>
      <c r="U126" s="211">
        <v>35.253265554618324</v>
      </c>
      <c r="V126" s="207">
        <v>-1.5271911882169698E-2</v>
      </c>
      <c r="W126" s="210">
        <v>5069067.0540985689</v>
      </c>
      <c r="X126" s="210">
        <v>217400</v>
      </c>
      <c r="Y126" s="210">
        <v>3145689.5647409782</v>
      </c>
      <c r="Z126" s="210">
        <v>217400</v>
      </c>
      <c r="AA126" s="210">
        <v>869600</v>
      </c>
      <c r="AB126" s="212">
        <v>5938667.0540985689</v>
      </c>
      <c r="AC126" s="161"/>
      <c r="AE126" s="83"/>
      <c r="AF126" s="94"/>
      <c r="AG126" s="83"/>
      <c r="AH126" s="95"/>
      <c r="AI126" s="95"/>
      <c r="AJ126" s="95"/>
      <c r="AK126" s="83"/>
      <c r="AL126" s="83"/>
      <c r="AM126" s="83"/>
      <c r="AN126" s="83"/>
      <c r="AO126" s="94"/>
      <c r="AP126" s="83"/>
      <c r="AQ126" s="95"/>
      <c r="AR126" s="95"/>
      <c r="AS126" s="95"/>
      <c r="AT126" s="83"/>
      <c r="AU126" s="83"/>
      <c r="AV126" s="83"/>
      <c r="AW126" s="83"/>
      <c r="AX126" s="94"/>
      <c r="AY126" s="83"/>
      <c r="AZ126" s="95"/>
      <c r="BA126" s="95"/>
      <c r="BB126" s="95"/>
      <c r="BC126" s="83"/>
      <c r="BD126" s="83"/>
      <c r="BE126" s="83"/>
      <c r="BF126" s="83"/>
      <c r="BG126" s="94"/>
      <c r="BH126" s="83"/>
      <c r="BI126" s="95"/>
      <c r="BJ126" s="95"/>
      <c r="BK126" s="95"/>
      <c r="BL126" s="83"/>
      <c r="BM126" s="88"/>
      <c r="BN126" s="88"/>
      <c r="BO126" s="88"/>
      <c r="BP126" s="96"/>
      <c r="BQ126" s="96"/>
      <c r="BR126" s="96"/>
      <c r="BS126" s="96"/>
      <c r="BT126" s="96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2"/>
      <c r="CH126" s="2"/>
      <c r="CI126" s="2"/>
      <c r="CJ126" s="2"/>
      <c r="CK126" s="2"/>
      <c r="CL126" s="2"/>
      <c r="CM126" s="2"/>
      <c r="CN126" s="2"/>
      <c r="CO126" s="2"/>
      <c r="CP126" s="2"/>
    </row>
    <row r="127" spans="1:94" x14ac:dyDescent="0.25">
      <c r="A127" s="204" t="s">
        <v>127</v>
      </c>
      <c r="B127" s="205">
        <v>938</v>
      </c>
      <c r="C127" s="194" t="s">
        <v>146</v>
      </c>
      <c r="D127" s="206">
        <v>106492</v>
      </c>
      <c r="E127" s="207">
        <v>0.15647881950472656</v>
      </c>
      <c r="F127" s="206">
        <v>16663.742446697339</v>
      </c>
      <c r="G127" s="208">
        <v>1.0238736001881272</v>
      </c>
      <c r="H127" s="209">
        <v>109034.34743123404</v>
      </c>
      <c r="I127" s="209">
        <v>17061.565971507716</v>
      </c>
      <c r="J127" s="210">
        <v>459268263.26983833</v>
      </c>
      <c r="K127" s="210">
        <v>5189999.9999999991</v>
      </c>
      <c r="L127" s="211">
        <v>32.25</v>
      </c>
      <c r="M127" s="210">
        <v>3434367</v>
      </c>
      <c r="N127" s="210">
        <v>8624367</v>
      </c>
      <c r="O127" s="211">
        <v>29.582086140610404</v>
      </c>
      <c r="P127" s="211">
        <v>12.929993265060208</v>
      </c>
      <c r="Q127" s="211">
        <v>31.605356222931089</v>
      </c>
      <c r="R127" s="207">
        <v>-1.9988954327718189E-2</v>
      </c>
      <c r="S127" s="207">
        <v>0</v>
      </c>
      <c r="T127" s="207">
        <v>0</v>
      </c>
      <c r="U127" s="211">
        <v>31.605356222931089</v>
      </c>
      <c r="V127" s="207">
        <v>-1.9988954327718189E-2</v>
      </c>
      <c r="W127" s="210">
        <v>3365717.5948923775</v>
      </c>
      <c r="X127" s="210">
        <v>1037999.9999999999</v>
      </c>
      <c r="Y127" s="210">
        <v>2296341.3163491916</v>
      </c>
      <c r="Z127" s="210">
        <v>1037999.9999999999</v>
      </c>
      <c r="AA127" s="210">
        <v>4151999.9999999991</v>
      </c>
      <c r="AB127" s="212">
        <v>7517717.594892377</v>
      </c>
      <c r="AC127" s="161"/>
      <c r="AE127" s="83"/>
      <c r="AF127" s="94"/>
      <c r="AG127" s="83"/>
      <c r="AH127" s="95"/>
      <c r="AI127" s="95"/>
      <c r="AJ127" s="95"/>
      <c r="AK127" s="83"/>
      <c r="AL127" s="83"/>
      <c r="AM127" s="83"/>
      <c r="AN127" s="83"/>
      <c r="AO127" s="94"/>
      <c r="AP127" s="83"/>
      <c r="AQ127" s="95"/>
      <c r="AR127" s="95"/>
      <c r="AS127" s="95"/>
      <c r="AT127" s="83"/>
      <c r="AU127" s="83"/>
      <c r="AV127" s="83"/>
      <c r="AW127" s="83"/>
      <c r="AX127" s="94"/>
      <c r="AY127" s="83"/>
      <c r="AZ127" s="95"/>
      <c r="BA127" s="95"/>
      <c r="BB127" s="95"/>
      <c r="BC127" s="83"/>
      <c r="BD127" s="83"/>
      <c r="BE127" s="83"/>
      <c r="BF127" s="83"/>
      <c r="BG127" s="94"/>
      <c r="BH127" s="83"/>
      <c r="BI127" s="95"/>
      <c r="BJ127" s="95"/>
      <c r="BK127" s="95"/>
      <c r="BL127" s="83"/>
      <c r="BM127" s="88"/>
      <c r="BN127" s="88"/>
      <c r="BO127" s="88"/>
      <c r="BP127" s="96"/>
      <c r="BQ127" s="96"/>
      <c r="BR127" s="96"/>
      <c r="BS127" s="96"/>
      <c r="BT127" s="96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2"/>
      <c r="CH127" s="2"/>
      <c r="CI127" s="2"/>
      <c r="CJ127" s="2"/>
      <c r="CK127" s="2"/>
      <c r="CL127" s="2"/>
      <c r="CM127" s="2"/>
      <c r="CN127" s="2"/>
      <c r="CO127" s="2"/>
      <c r="CP127" s="2"/>
    </row>
    <row r="128" spans="1:94" x14ac:dyDescent="0.25">
      <c r="A128" s="204" t="s">
        <v>147</v>
      </c>
      <c r="B128" s="205">
        <v>800</v>
      </c>
      <c r="C128" s="194" t="s">
        <v>148</v>
      </c>
      <c r="D128" s="206">
        <v>23926</v>
      </c>
      <c r="E128" s="207">
        <v>0.17420188109536933</v>
      </c>
      <c r="F128" s="206">
        <v>4167.9542070878069</v>
      </c>
      <c r="G128" s="208">
        <v>1.0527890414904899</v>
      </c>
      <c r="H128" s="209">
        <v>25189.030606701461</v>
      </c>
      <c r="I128" s="209">
        <v>4387.9765146562268</v>
      </c>
      <c r="J128" s="210">
        <v>105358785.08735764</v>
      </c>
      <c r="K128" s="210">
        <v>414000</v>
      </c>
      <c r="L128" s="211">
        <v>30.35</v>
      </c>
      <c r="M128" s="210">
        <v>726154.1</v>
      </c>
      <c r="N128" s="210">
        <v>1140154.1000000001</v>
      </c>
      <c r="O128" s="211">
        <v>30.417520392692975</v>
      </c>
      <c r="P128" s="211">
        <v>13.295152071017407</v>
      </c>
      <c r="Q128" s="211">
        <v>32.733560892913204</v>
      </c>
      <c r="R128" s="207">
        <v>7.8535779008672257E-2</v>
      </c>
      <c r="S128" s="207">
        <v>0</v>
      </c>
      <c r="T128" s="207">
        <v>-5.9171099049998239E-2</v>
      </c>
      <c r="U128" s="211">
        <v>30.937718036745757</v>
      </c>
      <c r="V128" s="207">
        <v>1.9364679958673969E-2</v>
      </c>
      <c r="W128" s="210">
        <v>740215.84174717893</v>
      </c>
      <c r="X128" s="210">
        <v>82800</v>
      </c>
      <c r="Y128" s="210">
        <v>526793.92543678824</v>
      </c>
      <c r="Z128" s="210">
        <v>82800</v>
      </c>
      <c r="AA128" s="210">
        <v>331200</v>
      </c>
      <c r="AB128" s="212">
        <v>1071415.8417471789</v>
      </c>
      <c r="AC128" s="161"/>
      <c r="AE128" s="83"/>
      <c r="AF128" s="94"/>
      <c r="AG128" s="83"/>
      <c r="AH128" s="95"/>
      <c r="AI128" s="95"/>
      <c r="AJ128" s="95"/>
      <c r="AK128" s="83"/>
      <c r="AL128" s="83"/>
      <c r="AM128" s="83"/>
      <c r="AN128" s="83"/>
      <c r="AO128" s="94"/>
      <c r="AP128" s="83"/>
      <c r="AQ128" s="95"/>
      <c r="AR128" s="95"/>
      <c r="AS128" s="95"/>
      <c r="AT128" s="83"/>
      <c r="AU128" s="83"/>
      <c r="AV128" s="83"/>
      <c r="AW128" s="83"/>
      <c r="AX128" s="94"/>
      <c r="AY128" s="83"/>
      <c r="AZ128" s="95"/>
      <c r="BA128" s="95"/>
      <c r="BB128" s="95"/>
      <c r="BC128" s="83"/>
      <c r="BD128" s="83"/>
      <c r="BE128" s="83"/>
      <c r="BF128" s="83"/>
      <c r="BG128" s="94"/>
      <c r="BH128" s="83"/>
      <c r="BI128" s="95"/>
      <c r="BJ128" s="95"/>
      <c r="BK128" s="95"/>
      <c r="BL128" s="83"/>
      <c r="BM128" s="88"/>
      <c r="BN128" s="88"/>
      <c r="BO128" s="88"/>
      <c r="BP128" s="96"/>
      <c r="BQ128" s="96"/>
      <c r="BR128" s="96"/>
      <c r="BS128" s="96"/>
      <c r="BT128" s="96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2"/>
      <c r="CH128" s="2"/>
      <c r="CI128" s="2"/>
      <c r="CJ128" s="2"/>
      <c r="CK128" s="2"/>
      <c r="CL128" s="2"/>
      <c r="CM128" s="2"/>
      <c r="CN128" s="2"/>
      <c r="CO128" s="2"/>
      <c r="CP128" s="2"/>
    </row>
    <row r="129" spans="1:94" x14ac:dyDescent="0.25">
      <c r="A129" s="204" t="s">
        <v>147</v>
      </c>
      <c r="B129" s="205">
        <v>801</v>
      </c>
      <c r="C129" s="194" t="s">
        <v>149</v>
      </c>
      <c r="D129" s="206">
        <v>54600.166666000005</v>
      </c>
      <c r="E129" s="207">
        <v>0.29747101483001687</v>
      </c>
      <c r="F129" s="206">
        <v>16241.966988023079</v>
      </c>
      <c r="G129" s="208">
        <v>1.0527890414904899</v>
      </c>
      <c r="H129" s="209">
        <v>57482.457129519142</v>
      </c>
      <c r="I129" s="209">
        <v>17099.364857240998</v>
      </c>
      <c r="J129" s="210">
        <v>261445396.22719064</v>
      </c>
      <c r="K129" s="210">
        <v>1165000</v>
      </c>
      <c r="L129" s="211">
        <v>31.68</v>
      </c>
      <c r="M129" s="210">
        <v>1729733.2799788802</v>
      </c>
      <c r="N129" s="210">
        <v>2894733.2799788802</v>
      </c>
      <c r="O129" s="211">
        <v>30.417520392692975</v>
      </c>
      <c r="P129" s="211">
        <v>13.295152071017407</v>
      </c>
      <c r="Q129" s="211">
        <v>34.372442771577923</v>
      </c>
      <c r="R129" s="207">
        <v>8.4988723850313308E-2</v>
      </c>
      <c r="S129" s="207">
        <v>0</v>
      </c>
      <c r="T129" s="207">
        <v>-6.5624043891639283E-2</v>
      </c>
      <c r="U129" s="211">
        <v>32.293473061090793</v>
      </c>
      <c r="V129" s="207">
        <v>1.9364679958673969E-2</v>
      </c>
      <c r="W129" s="210">
        <v>1763229.0113595387</v>
      </c>
      <c r="X129" s="210">
        <v>233000</v>
      </c>
      <c r="Y129" s="210">
        <v>1307226.9811359532</v>
      </c>
      <c r="Z129" s="210">
        <v>233000</v>
      </c>
      <c r="AA129" s="210">
        <v>932000</v>
      </c>
      <c r="AB129" s="212">
        <v>2695229.0113595389</v>
      </c>
      <c r="AC129" s="161"/>
      <c r="AE129" s="83"/>
      <c r="AF129" s="94"/>
      <c r="AG129" s="83"/>
      <c r="AH129" s="95"/>
      <c r="AI129" s="95"/>
      <c r="AJ129" s="95"/>
      <c r="AK129" s="83"/>
      <c r="AL129" s="83"/>
      <c r="AM129" s="83"/>
      <c r="AN129" s="83"/>
      <c r="AO129" s="94"/>
      <c r="AP129" s="83"/>
      <c r="AQ129" s="95"/>
      <c r="AR129" s="95"/>
      <c r="AS129" s="95"/>
      <c r="AT129" s="83"/>
      <c r="AU129" s="83"/>
      <c r="AV129" s="83"/>
      <c r="AW129" s="83"/>
      <c r="AX129" s="94"/>
      <c r="AY129" s="83"/>
      <c r="AZ129" s="95"/>
      <c r="BA129" s="95"/>
      <c r="BB129" s="95"/>
      <c r="BC129" s="83"/>
      <c r="BD129" s="83"/>
      <c r="BE129" s="83"/>
      <c r="BF129" s="83"/>
      <c r="BG129" s="94"/>
      <c r="BH129" s="83"/>
      <c r="BI129" s="95"/>
      <c r="BJ129" s="95"/>
      <c r="BK129" s="95"/>
      <c r="BL129" s="83"/>
      <c r="BM129" s="88"/>
      <c r="BN129" s="88"/>
      <c r="BO129" s="88"/>
      <c r="BP129" s="96"/>
      <c r="BQ129" s="96"/>
      <c r="BR129" s="96"/>
      <c r="BS129" s="96"/>
      <c r="BT129" s="96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2"/>
      <c r="CH129" s="2"/>
      <c r="CI129" s="2"/>
      <c r="CJ129" s="2"/>
      <c r="CK129" s="2"/>
      <c r="CL129" s="2"/>
      <c r="CM129" s="2"/>
      <c r="CN129" s="2"/>
      <c r="CO129" s="2"/>
      <c r="CP129" s="2"/>
    </row>
    <row r="130" spans="1:94" x14ac:dyDescent="0.25">
      <c r="A130" s="204" t="s">
        <v>147</v>
      </c>
      <c r="B130" s="205">
        <v>802</v>
      </c>
      <c r="C130" s="194" t="s">
        <v>150</v>
      </c>
      <c r="D130" s="206">
        <v>28159</v>
      </c>
      <c r="E130" s="207">
        <v>0.18112679611349472</v>
      </c>
      <c r="F130" s="206">
        <v>5100.3494517598974</v>
      </c>
      <c r="G130" s="208">
        <v>1.0527890414904899</v>
      </c>
      <c r="H130" s="209">
        <v>29645.486619330706</v>
      </c>
      <c r="I130" s="209">
        <v>5369.5920105848481</v>
      </c>
      <c r="J130" s="210">
        <v>122518633.2669984</v>
      </c>
      <c r="K130" s="210">
        <v>1190893</v>
      </c>
      <c r="L130" s="211">
        <v>32.82</v>
      </c>
      <c r="M130" s="210">
        <v>924178.38</v>
      </c>
      <c r="N130" s="210">
        <v>2115071.38</v>
      </c>
      <c r="O130" s="211">
        <v>30.417520392692975</v>
      </c>
      <c r="P130" s="211">
        <v>13.295152071017407</v>
      </c>
      <c r="Q130" s="211">
        <v>32.825628691158052</v>
      </c>
      <c r="R130" s="207">
        <v>1.7150186343850571E-4</v>
      </c>
      <c r="S130" s="207">
        <v>0</v>
      </c>
      <c r="T130" s="207">
        <v>0</v>
      </c>
      <c r="U130" s="211">
        <v>32.825628691158052</v>
      </c>
      <c r="V130" s="207">
        <v>1.7150186343850571E-4</v>
      </c>
      <c r="W130" s="210">
        <v>924336.87831431953</v>
      </c>
      <c r="X130" s="210">
        <v>238178.6</v>
      </c>
      <c r="Y130" s="210">
        <v>612593.16633499204</v>
      </c>
      <c r="Z130" s="210">
        <v>238178.6</v>
      </c>
      <c r="AA130" s="210">
        <v>952714.4</v>
      </c>
      <c r="AB130" s="212">
        <v>1877051.2783143194</v>
      </c>
      <c r="AC130" s="161"/>
      <c r="AE130" s="83"/>
      <c r="AF130" s="94"/>
      <c r="AG130" s="83"/>
      <c r="AH130" s="95"/>
      <c r="AI130" s="95"/>
      <c r="AJ130" s="95"/>
      <c r="AK130" s="83"/>
      <c r="AL130" s="83"/>
      <c r="AM130" s="83"/>
      <c r="AN130" s="83"/>
      <c r="AO130" s="94"/>
      <c r="AP130" s="83"/>
      <c r="AQ130" s="95"/>
      <c r="AR130" s="95"/>
      <c r="AS130" s="95"/>
      <c r="AT130" s="83"/>
      <c r="AU130" s="83"/>
      <c r="AV130" s="83"/>
      <c r="AW130" s="83"/>
      <c r="AX130" s="94"/>
      <c r="AY130" s="83"/>
      <c r="AZ130" s="95"/>
      <c r="BA130" s="95"/>
      <c r="BB130" s="95"/>
      <c r="BC130" s="83"/>
      <c r="BD130" s="83"/>
      <c r="BE130" s="83"/>
      <c r="BF130" s="83"/>
      <c r="BG130" s="94"/>
      <c r="BH130" s="83"/>
      <c r="BI130" s="95"/>
      <c r="BJ130" s="95"/>
      <c r="BK130" s="95"/>
      <c r="BL130" s="83"/>
      <c r="BM130" s="88"/>
      <c r="BN130" s="88"/>
      <c r="BO130" s="88"/>
      <c r="BP130" s="96"/>
      <c r="BQ130" s="96"/>
      <c r="BR130" s="96"/>
      <c r="BS130" s="96"/>
      <c r="BT130" s="96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2"/>
      <c r="CH130" s="2"/>
      <c r="CI130" s="2"/>
      <c r="CJ130" s="2"/>
      <c r="CK130" s="2"/>
      <c r="CL130" s="2"/>
      <c r="CM130" s="2"/>
      <c r="CN130" s="2"/>
      <c r="CO130" s="2"/>
      <c r="CP130" s="2"/>
    </row>
    <row r="131" spans="1:94" x14ac:dyDescent="0.25">
      <c r="A131" s="204" t="s">
        <v>147</v>
      </c>
      <c r="B131" s="205">
        <v>803</v>
      </c>
      <c r="C131" s="194" t="s">
        <v>151</v>
      </c>
      <c r="D131" s="206">
        <v>36598</v>
      </c>
      <c r="E131" s="207">
        <v>0.15744865474156658</v>
      </c>
      <c r="F131" s="206">
        <v>5762.3058662318535</v>
      </c>
      <c r="G131" s="208">
        <v>1.0527890414904899</v>
      </c>
      <c r="H131" s="209">
        <v>38529.973340468947</v>
      </c>
      <c r="I131" s="209">
        <v>6066.4924696852604</v>
      </c>
      <c r="J131" s="210">
        <v>154980527.76106885</v>
      </c>
      <c r="K131" s="210">
        <v>3016006.4428374399</v>
      </c>
      <c r="L131" s="211">
        <v>31.66</v>
      </c>
      <c r="M131" s="210">
        <v>1158692.68</v>
      </c>
      <c r="N131" s="210">
        <v>4174699.1228374401</v>
      </c>
      <c r="O131" s="211">
        <v>30.417520392692975</v>
      </c>
      <c r="P131" s="211">
        <v>13.295152071017407</v>
      </c>
      <c r="Q131" s="211">
        <v>32.510824200859219</v>
      </c>
      <c r="R131" s="207">
        <v>2.6873790298775013E-2</v>
      </c>
      <c r="S131" s="207">
        <v>0</v>
      </c>
      <c r="T131" s="207">
        <v>-7.5091103401009954E-3</v>
      </c>
      <c r="U131" s="211">
        <v>32.273085767491622</v>
      </c>
      <c r="V131" s="207">
        <v>1.9364679958674191E-2</v>
      </c>
      <c r="W131" s="210">
        <v>1181130.3929186584</v>
      </c>
      <c r="X131" s="210">
        <v>603201.28856748797</v>
      </c>
      <c r="Y131" s="210">
        <v>774902.63880534424</v>
      </c>
      <c r="Z131" s="210">
        <v>603201.28856748797</v>
      </c>
      <c r="AA131" s="210">
        <v>2412805.1542699519</v>
      </c>
      <c r="AB131" s="212">
        <v>3593935.5471886103</v>
      </c>
      <c r="AC131" s="161"/>
      <c r="AE131" s="83"/>
      <c r="AF131" s="94"/>
      <c r="AG131" s="83"/>
      <c r="AH131" s="95"/>
      <c r="AI131" s="95"/>
      <c r="AJ131" s="95"/>
      <c r="AK131" s="83"/>
      <c r="AL131" s="83"/>
      <c r="AM131" s="83"/>
      <c r="AN131" s="83"/>
      <c r="AO131" s="94"/>
      <c r="AP131" s="83"/>
      <c r="AQ131" s="95"/>
      <c r="AR131" s="95"/>
      <c r="AS131" s="95"/>
      <c r="AT131" s="83"/>
      <c r="AU131" s="83"/>
      <c r="AV131" s="83"/>
      <c r="AW131" s="83"/>
      <c r="AX131" s="94"/>
      <c r="AY131" s="83"/>
      <c r="AZ131" s="95"/>
      <c r="BA131" s="95"/>
      <c r="BB131" s="95"/>
      <c r="BC131" s="83"/>
      <c r="BD131" s="83"/>
      <c r="BE131" s="83"/>
      <c r="BF131" s="83"/>
      <c r="BG131" s="94"/>
      <c r="BH131" s="83"/>
      <c r="BI131" s="95"/>
      <c r="BJ131" s="95"/>
      <c r="BK131" s="95"/>
      <c r="BL131" s="83"/>
      <c r="BM131" s="88"/>
      <c r="BN131" s="88"/>
      <c r="BO131" s="88"/>
      <c r="BP131" s="96"/>
      <c r="BQ131" s="96"/>
      <c r="BR131" s="96"/>
      <c r="BS131" s="96"/>
      <c r="BT131" s="96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2"/>
      <c r="CH131" s="2"/>
      <c r="CI131" s="2"/>
      <c r="CJ131" s="2"/>
      <c r="CK131" s="2"/>
      <c r="CL131" s="2"/>
      <c r="CM131" s="2"/>
      <c r="CN131" s="2"/>
      <c r="CO131" s="2"/>
      <c r="CP131" s="2"/>
    </row>
    <row r="132" spans="1:94" x14ac:dyDescent="0.25">
      <c r="A132" s="204" t="s">
        <v>147</v>
      </c>
      <c r="B132" s="205">
        <v>838</v>
      </c>
      <c r="C132" s="194" t="s">
        <v>152</v>
      </c>
      <c r="D132" s="206">
        <v>43870</v>
      </c>
      <c r="E132" s="207">
        <v>0.17912155208149716</v>
      </c>
      <c r="F132" s="206">
        <v>7858.0624898152801</v>
      </c>
      <c r="G132" s="208">
        <v>1</v>
      </c>
      <c r="H132" s="209">
        <v>43870</v>
      </c>
      <c r="I132" s="209">
        <v>7858.0624898152801</v>
      </c>
      <c r="J132" s="210">
        <v>194015260.77578485</v>
      </c>
      <c r="K132" s="210">
        <v>384000</v>
      </c>
      <c r="L132" s="211">
        <v>34.57</v>
      </c>
      <c r="M132" s="210">
        <v>1516585.9</v>
      </c>
      <c r="N132" s="210">
        <v>1900585.9</v>
      </c>
      <c r="O132" s="211">
        <v>28.892322387426507</v>
      </c>
      <c r="P132" s="211">
        <v>12.628505376722716</v>
      </c>
      <c r="Q132" s="211">
        <v>31.154359870974606</v>
      </c>
      <c r="R132" s="207">
        <v>-9.8803590657373319E-2</v>
      </c>
      <c r="S132" s="207">
        <v>7.3803590657373325E-2</v>
      </c>
      <c r="T132" s="207">
        <v>0</v>
      </c>
      <c r="U132" s="211">
        <v>33.705750000000002</v>
      </c>
      <c r="V132" s="207">
        <v>-2.4999999999999911E-2</v>
      </c>
      <c r="W132" s="210">
        <v>1478671.2525000002</v>
      </c>
      <c r="X132" s="210">
        <v>76800</v>
      </c>
      <c r="Y132" s="210">
        <v>970076.30387892423</v>
      </c>
      <c r="Z132" s="210">
        <v>76800</v>
      </c>
      <c r="AA132" s="210">
        <v>307200</v>
      </c>
      <c r="AB132" s="212">
        <v>1785871.2525000002</v>
      </c>
      <c r="AC132" s="161"/>
      <c r="AE132" s="83"/>
      <c r="AF132" s="94"/>
      <c r="AG132" s="83"/>
      <c r="AH132" s="95"/>
      <c r="AI132" s="95"/>
      <c r="AJ132" s="95"/>
      <c r="AK132" s="83"/>
      <c r="AL132" s="83"/>
      <c r="AM132" s="83"/>
      <c r="AN132" s="83"/>
      <c r="AO132" s="94"/>
      <c r="AP132" s="83"/>
      <c r="AQ132" s="95"/>
      <c r="AR132" s="95"/>
      <c r="AS132" s="95"/>
      <c r="AT132" s="83"/>
      <c r="AU132" s="83"/>
      <c r="AV132" s="83"/>
      <c r="AW132" s="83"/>
      <c r="AX132" s="94"/>
      <c r="AY132" s="83"/>
      <c r="AZ132" s="95"/>
      <c r="BA132" s="95"/>
      <c r="BB132" s="95"/>
      <c r="BC132" s="83"/>
      <c r="BD132" s="83"/>
      <c r="BE132" s="83"/>
      <c r="BF132" s="83"/>
      <c r="BG132" s="94"/>
      <c r="BH132" s="83"/>
      <c r="BI132" s="95"/>
      <c r="BJ132" s="95"/>
      <c r="BK132" s="95"/>
      <c r="BL132" s="83"/>
      <c r="BM132" s="88"/>
      <c r="BN132" s="88"/>
      <c r="BO132" s="88"/>
      <c r="BP132" s="96"/>
      <c r="BQ132" s="96"/>
      <c r="BR132" s="96"/>
      <c r="BS132" s="96"/>
      <c r="BT132" s="96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2"/>
      <c r="CH132" s="2"/>
      <c r="CI132" s="2"/>
      <c r="CJ132" s="2"/>
      <c r="CK132" s="2"/>
      <c r="CL132" s="2"/>
      <c r="CM132" s="2"/>
      <c r="CN132" s="2"/>
      <c r="CO132" s="2"/>
      <c r="CP132" s="2"/>
    </row>
    <row r="133" spans="1:94" x14ac:dyDescent="0.25">
      <c r="A133" s="204" t="s">
        <v>147</v>
      </c>
      <c r="B133" s="205">
        <v>839</v>
      </c>
      <c r="C133" s="194" t="s">
        <v>153</v>
      </c>
      <c r="D133" s="206">
        <v>45850.5</v>
      </c>
      <c r="E133" s="207">
        <v>0.193501808441572</v>
      </c>
      <c r="F133" s="206">
        <v>8872.1546679502972</v>
      </c>
      <c r="G133" s="208">
        <v>1</v>
      </c>
      <c r="H133" s="209">
        <v>45850.5</v>
      </c>
      <c r="I133" s="209">
        <v>8872.1546679502972</v>
      </c>
      <c r="J133" s="210">
        <v>197316011.07604617</v>
      </c>
      <c r="K133" s="210">
        <v>291000</v>
      </c>
      <c r="L133" s="211">
        <v>38.630000000000003</v>
      </c>
      <c r="M133" s="210">
        <v>1771204.8150000002</v>
      </c>
      <c r="N133" s="210">
        <v>2062204.8150000002</v>
      </c>
      <c r="O133" s="211">
        <v>28.892322387426507</v>
      </c>
      <c r="P133" s="211">
        <v>12.628505376722716</v>
      </c>
      <c r="Q133" s="211">
        <v>31.335961015736469</v>
      </c>
      <c r="R133" s="207">
        <v>-0.18881799079118644</v>
      </c>
      <c r="S133" s="207">
        <v>0.16381799079118645</v>
      </c>
      <c r="T133" s="207">
        <v>0</v>
      </c>
      <c r="U133" s="211">
        <v>37.664250000000003</v>
      </c>
      <c r="V133" s="207">
        <v>-2.5000000000000022E-2</v>
      </c>
      <c r="W133" s="210">
        <v>1726924.6946250002</v>
      </c>
      <c r="X133" s="210">
        <v>58200</v>
      </c>
      <c r="Y133" s="210">
        <v>986580.05538023089</v>
      </c>
      <c r="Z133" s="210">
        <v>58200</v>
      </c>
      <c r="AA133" s="210">
        <v>232800</v>
      </c>
      <c r="AB133" s="212">
        <v>1959724.6946250002</v>
      </c>
      <c r="AC133" s="161"/>
      <c r="AE133" s="83"/>
      <c r="AF133" s="94"/>
      <c r="AG133" s="83"/>
      <c r="AH133" s="95"/>
      <c r="AI133" s="95"/>
      <c r="AJ133" s="95"/>
      <c r="AK133" s="83"/>
      <c r="AL133" s="83"/>
      <c r="AM133" s="83"/>
      <c r="AN133" s="83"/>
      <c r="AO133" s="94"/>
      <c r="AP133" s="83"/>
      <c r="AQ133" s="95"/>
      <c r="AR133" s="95"/>
      <c r="AS133" s="95"/>
      <c r="AT133" s="83"/>
      <c r="AU133" s="83"/>
      <c r="AV133" s="83"/>
      <c r="AW133" s="83"/>
      <c r="AX133" s="94"/>
      <c r="AY133" s="83"/>
      <c r="AZ133" s="95"/>
      <c r="BA133" s="95"/>
      <c r="BB133" s="95"/>
      <c r="BC133" s="83"/>
      <c r="BD133" s="83"/>
      <c r="BE133" s="83"/>
      <c r="BF133" s="83"/>
      <c r="BG133" s="94"/>
      <c r="BH133" s="83"/>
      <c r="BI133" s="95"/>
      <c r="BJ133" s="95"/>
      <c r="BK133" s="95"/>
      <c r="BL133" s="83"/>
      <c r="BM133" s="88"/>
      <c r="BN133" s="88"/>
      <c r="BO133" s="88"/>
      <c r="BP133" s="96"/>
      <c r="BQ133" s="96"/>
      <c r="BR133" s="96"/>
      <c r="BS133" s="96"/>
      <c r="BT133" s="96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2"/>
      <c r="CH133" s="2"/>
      <c r="CI133" s="2"/>
      <c r="CJ133" s="2"/>
      <c r="CK133" s="2"/>
      <c r="CL133" s="2"/>
      <c r="CM133" s="2"/>
      <c r="CN133" s="2"/>
      <c r="CO133" s="2"/>
      <c r="CP133" s="2"/>
    </row>
    <row r="134" spans="1:94" x14ac:dyDescent="0.25">
      <c r="A134" s="204" t="s">
        <v>147</v>
      </c>
      <c r="B134" s="205">
        <v>865</v>
      </c>
      <c r="C134" s="194" t="s">
        <v>154</v>
      </c>
      <c r="D134" s="206">
        <v>63115.5</v>
      </c>
      <c r="E134" s="207">
        <v>0.15429140912245415</v>
      </c>
      <c r="F134" s="206">
        <v>9738.1794324682542</v>
      </c>
      <c r="G134" s="208">
        <v>1.02590214271904</v>
      </c>
      <c r="H134" s="209">
        <v>64750.326688783571</v>
      </c>
      <c r="I134" s="209">
        <v>9990.4191459516678</v>
      </c>
      <c r="J134" s="210">
        <v>275215164.32732075</v>
      </c>
      <c r="K134" s="210">
        <v>574000</v>
      </c>
      <c r="L134" s="211">
        <v>31.63</v>
      </c>
      <c r="M134" s="210">
        <v>1996343.2649999999</v>
      </c>
      <c r="N134" s="210">
        <v>2570343.2649999997</v>
      </c>
      <c r="O134" s="211">
        <v>29.640695445390143</v>
      </c>
      <c r="P134" s="211">
        <v>12.955610725318751</v>
      </c>
      <c r="Q134" s="211">
        <v>31.639634880241552</v>
      </c>
      <c r="R134" s="207">
        <v>3.0461208477872148E-4</v>
      </c>
      <c r="S134" s="207">
        <v>0</v>
      </c>
      <c r="T134" s="207">
        <v>0</v>
      </c>
      <c r="U134" s="211">
        <v>31.639634880241552</v>
      </c>
      <c r="V134" s="207">
        <v>3.0461208477872148E-4</v>
      </c>
      <c r="W134" s="210">
        <v>1996951.3752838857</v>
      </c>
      <c r="X134" s="210">
        <v>114800</v>
      </c>
      <c r="Y134" s="210">
        <v>1376075.8216366039</v>
      </c>
      <c r="Z134" s="210">
        <v>114800</v>
      </c>
      <c r="AA134" s="210">
        <v>459200</v>
      </c>
      <c r="AB134" s="212">
        <v>2456151.3752838857</v>
      </c>
      <c r="AC134" s="161"/>
      <c r="AE134" s="83"/>
      <c r="AF134" s="94"/>
      <c r="AG134" s="83"/>
      <c r="AH134" s="95"/>
      <c r="AI134" s="95"/>
      <c r="AJ134" s="95"/>
      <c r="AK134" s="83"/>
      <c r="AL134" s="83"/>
      <c r="AM134" s="83"/>
      <c r="AN134" s="83"/>
      <c r="AO134" s="94"/>
      <c r="AP134" s="83"/>
      <c r="AQ134" s="95"/>
      <c r="AR134" s="95"/>
      <c r="AS134" s="95"/>
      <c r="AT134" s="83"/>
      <c r="AU134" s="83"/>
      <c r="AV134" s="83"/>
      <c r="AW134" s="83"/>
      <c r="AX134" s="94"/>
      <c r="AY134" s="83"/>
      <c r="AZ134" s="95"/>
      <c r="BA134" s="95"/>
      <c r="BB134" s="95"/>
      <c r="BC134" s="83"/>
      <c r="BD134" s="83"/>
      <c r="BE134" s="83"/>
      <c r="BF134" s="83"/>
      <c r="BG134" s="94"/>
      <c r="BH134" s="83"/>
      <c r="BI134" s="95"/>
      <c r="BJ134" s="95"/>
      <c r="BK134" s="95"/>
      <c r="BL134" s="83"/>
      <c r="BM134" s="88"/>
      <c r="BN134" s="88"/>
      <c r="BO134" s="88"/>
      <c r="BP134" s="96"/>
      <c r="BQ134" s="96"/>
      <c r="BR134" s="96"/>
      <c r="BS134" s="96"/>
      <c r="BT134" s="96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2"/>
      <c r="CH134" s="2"/>
      <c r="CI134" s="2"/>
      <c r="CJ134" s="2"/>
      <c r="CK134" s="2"/>
      <c r="CL134" s="2"/>
      <c r="CM134" s="2"/>
      <c r="CN134" s="2"/>
      <c r="CO134" s="2"/>
      <c r="CP134" s="2"/>
    </row>
    <row r="135" spans="1:94" x14ac:dyDescent="0.25">
      <c r="A135" s="204" t="s">
        <v>147</v>
      </c>
      <c r="B135" s="205">
        <v>866</v>
      </c>
      <c r="C135" s="194" t="s">
        <v>155</v>
      </c>
      <c r="D135" s="206">
        <v>31692.5</v>
      </c>
      <c r="E135" s="207">
        <v>0.21586907040848244</v>
      </c>
      <c r="F135" s="206">
        <v>6841.43051392083</v>
      </c>
      <c r="G135" s="208">
        <v>1.02590214271904</v>
      </c>
      <c r="H135" s="209">
        <v>32513.403658123174</v>
      </c>
      <c r="I135" s="209">
        <v>7018.6382234948023</v>
      </c>
      <c r="J135" s="210">
        <v>138193509.42398149</v>
      </c>
      <c r="K135" s="210">
        <v>0</v>
      </c>
      <c r="L135" s="211">
        <v>31.1</v>
      </c>
      <c r="M135" s="210">
        <v>985636.75</v>
      </c>
      <c r="N135" s="210">
        <v>985636.75</v>
      </c>
      <c r="O135" s="211">
        <v>29.640695445390143</v>
      </c>
      <c r="P135" s="211">
        <v>12.955610725318751</v>
      </c>
      <c r="Q135" s="211">
        <v>32.437411089238864</v>
      </c>
      <c r="R135" s="207">
        <v>4.3003572001249601E-2</v>
      </c>
      <c r="S135" s="207">
        <v>0</v>
      </c>
      <c r="T135" s="207">
        <v>-2.3638892042575584E-2</v>
      </c>
      <c r="U135" s="211">
        <v>31.702241546714763</v>
      </c>
      <c r="V135" s="207">
        <v>1.9364679958673969E-2</v>
      </c>
      <c r="W135" s="210">
        <v>1004723.2902192576</v>
      </c>
      <c r="X135" s="210">
        <v>0</v>
      </c>
      <c r="Y135" s="210">
        <v>690967.54711990745</v>
      </c>
      <c r="Z135" s="210">
        <v>0</v>
      </c>
      <c r="AA135" s="210">
        <v>0</v>
      </c>
      <c r="AB135" s="212">
        <v>1004723.2902192576</v>
      </c>
      <c r="AC135" s="161"/>
      <c r="AE135" s="83"/>
      <c r="AF135" s="94"/>
      <c r="AG135" s="83"/>
      <c r="AH135" s="95"/>
      <c r="AI135" s="95"/>
      <c r="AJ135" s="95"/>
      <c r="AK135" s="83"/>
      <c r="AL135" s="83"/>
      <c r="AM135" s="83"/>
      <c r="AN135" s="83"/>
      <c r="AO135" s="94"/>
      <c r="AP135" s="83"/>
      <c r="AQ135" s="95"/>
      <c r="AR135" s="95"/>
      <c r="AS135" s="95"/>
      <c r="AT135" s="83"/>
      <c r="AU135" s="83"/>
      <c r="AV135" s="83"/>
      <c r="AW135" s="83"/>
      <c r="AX135" s="94"/>
      <c r="AY135" s="83"/>
      <c r="AZ135" s="95"/>
      <c r="BA135" s="95"/>
      <c r="BB135" s="95"/>
      <c r="BC135" s="83"/>
      <c r="BD135" s="83"/>
      <c r="BE135" s="83"/>
      <c r="BF135" s="83"/>
      <c r="BG135" s="94"/>
      <c r="BH135" s="83"/>
      <c r="BI135" s="95"/>
      <c r="BJ135" s="95"/>
      <c r="BK135" s="95"/>
      <c r="BL135" s="83"/>
      <c r="BM135" s="88"/>
      <c r="BN135" s="88"/>
      <c r="BO135" s="88"/>
      <c r="BP135" s="96"/>
      <c r="BQ135" s="96"/>
      <c r="BR135" s="96"/>
      <c r="BS135" s="96"/>
      <c r="BT135" s="96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2"/>
      <c r="CH135" s="2"/>
      <c r="CI135" s="2"/>
      <c r="CJ135" s="2"/>
      <c r="CK135" s="2"/>
      <c r="CL135" s="2"/>
      <c r="CM135" s="2"/>
      <c r="CN135" s="2"/>
      <c r="CO135" s="2"/>
      <c r="CP135" s="2"/>
    </row>
    <row r="136" spans="1:94" x14ac:dyDescent="0.25">
      <c r="A136" s="204" t="s">
        <v>147</v>
      </c>
      <c r="B136" s="205">
        <v>878</v>
      </c>
      <c r="C136" s="194" t="s">
        <v>156</v>
      </c>
      <c r="D136" s="206">
        <v>91237</v>
      </c>
      <c r="E136" s="207">
        <v>0.19312499324532864</v>
      </c>
      <c r="F136" s="206">
        <v>17620.145008724048</v>
      </c>
      <c r="G136" s="208">
        <v>1</v>
      </c>
      <c r="H136" s="209">
        <v>91237</v>
      </c>
      <c r="I136" s="209">
        <v>17620.145008724048</v>
      </c>
      <c r="J136" s="210">
        <v>401023058.41306287</v>
      </c>
      <c r="K136" s="210">
        <v>1186000</v>
      </c>
      <c r="L136" s="211">
        <v>26.87</v>
      </c>
      <c r="M136" s="210">
        <v>2451538.19</v>
      </c>
      <c r="N136" s="210">
        <v>3637538.19</v>
      </c>
      <c r="O136" s="211">
        <v>28.892322387426507</v>
      </c>
      <c r="P136" s="211">
        <v>12.628505376722716</v>
      </c>
      <c r="Q136" s="211">
        <v>31.331202403004678</v>
      </c>
      <c r="R136" s="207">
        <v>0.16602911808725995</v>
      </c>
      <c r="S136" s="207">
        <v>0</v>
      </c>
      <c r="T136" s="207">
        <v>-0.14666443812858593</v>
      </c>
      <c r="U136" s="211">
        <v>27.390328950489575</v>
      </c>
      <c r="V136" s="207">
        <v>1.9364679958674191E-2</v>
      </c>
      <c r="W136" s="210">
        <v>2499011.4424558175</v>
      </c>
      <c r="X136" s="210">
        <v>237200</v>
      </c>
      <c r="Y136" s="210">
        <v>2005115.2920653145</v>
      </c>
      <c r="Z136" s="210">
        <v>237200</v>
      </c>
      <c r="AA136" s="210">
        <v>948800</v>
      </c>
      <c r="AB136" s="212">
        <v>3447811.4424558175</v>
      </c>
      <c r="AC136" s="161"/>
      <c r="AE136" s="83"/>
      <c r="AF136" s="94"/>
      <c r="AG136" s="83"/>
      <c r="AH136" s="95"/>
      <c r="AI136" s="95"/>
      <c r="AJ136" s="95"/>
      <c r="AK136" s="83"/>
      <c r="AL136" s="83"/>
      <c r="AM136" s="83"/>
      <c r="AN136" s="83"/>
      <c r="AO136" s="94"/>
      <c r="AP136" s="83"/>
      <c r="AQ136" s="95"/>
      <c r="AR136" s="95"/>
      <c r="AS136" s="95"/>
      <c r="AT136" s="83"/>
      <c r="AU136" s="83"/>
      <c r="AV136" s="83"/>
      <c r="AW136" s="83"/>
      <c r="AX136" s="94"/>
      <c r="AY136" s="83"/>
      <c r="AZ136" s="95"/>
      <c r="BA136" s="95"/>
      <c r="BB136" s="95"/>
      <c r="BC136" s="83"/>
      <c r="BD136" s="83"/>
      <c r="BE136" s="83"/>
      <c r="BF136" s="83"/>
      <c r="BG136" s="94"/>
      <c r="BH136" s="83"/>
      <c r="BI136" s="95"/>
      <c r="BJ136" s="95"/>
      <c r="BK136" s="95"/>
      <c r="BL136" s="83"/>
      <c r="BM136" s="88"/>
      <c r="BN136" s="88"/>
      <c r="BO136" s="88"/>
      <c r="BP136" s="96"/>
      <c r="BQ136" s="96"/>
      <c r="BR136" s="96"/>
      <c r="BS136" s="96"/>
      <c r="BT136" s="96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2"/>
      <c r="CH136" s="2"/>
      <c r="CI136" s="2"/>
      <c r="CJ136" s="2"/>
      <c r="CK136" s="2"/>
      <c r="CL136" s="2"/>
      <c r="CM136" s="2"/>
      <c r="CN136" s="2"/>
      <c r="CO136" s="2"/>
      <c r="CP136" s="2"/>
    </row>
    <row r="137" spans="1:94" x14ac:dyDescent="0.25">
      <c r="A137" s="204" t="s">
        <v>147</v>
      </c>
      <c r="B137" s="205">
        <v>879</v>
      </c>
      <c r="C137" s="194" t="s">
        <v>157</v>
      </c>
      <c r="D137" s="206">
        <v>34445.5</v>
      </c>
      <c r="E137" s="207">
        <v>0.30250758390016902</v>
      </c>
      <c r="F137" s="206">
        <v>10420.024981233271</v>
      </c>
      <c r="G137" s="208">
        <v>1</v>
      </c>
      <c r="H137" s="209">
        <v>34445.5</v>
      </c>
      <c r="I137" s="209">
        <v>10420.024981233271</v>
      </c>
      <c r="J137" s="210">
        <v>154619160.82215926</v>
      </c>
      <c r="K137" s="210">
        <v>2631560</v>
      </c>
      <c r="L137" s="211">
        <v>31.29</v>
      </c>
      <c r="M137" s="210">
        <v>1077799.6950000001</v>
      </c>
      <c r="N137" s="210">
        <v>3709359.6950000003</v>
      </c>
      <c r="O137" s="211">
        <v>28.892322387426507</v>
      </c>
      <c r="P137" s="211">
        <v>12.628505376722716</v>
      </c>
      <c r="Q137" s="211">
        <v>32.712541037209192</v>
      </c>
      <c r="R137" s="207">
        <v>4.5463120396586509E-2</v>
      </c>
      <c r="S137" s="207">
        <v>0</v>
      </c>
      <c r="T137" s="207">
        <v>-2.6098440437912492E-2</v>
      </c>
      <c r="U137" s="211">
        <v>31.89592083590691</v>
      </c>
      <c r="V137" s="207">
        <v>1.9364679958673969E-2</v>
      </c>
      <c r="W137" s="210">
        <v>1098670.9411532315</v>
      </c>
      <c r="X137" s="210">
        <v>526312</v>
      </c>
      <c r="Y137" s="210">
        <v>773095.80411079631</v>
      </c>
      <c r="Z137" s="210">
        <v>526312</v>
      </c>
      <c r="AA137" s="210">
        <v>2105248</v>
      </c>
      <c r="AB137" s="212">
        <v>3203918.9411532315</v>
      </c>
      <c r="AC137" s="161"/>
      <c r="AE137" s="83"/>
      <c r="AF137" s="94"/>
      <c r="AG137" s="83"/>
      <c r="AH137" s="95"/>
      <c r="AI137" s="95"/>
      <c r="AJ137" s="95"/>
      <c r="AK137" s="83"/>
      <c r="AL137" s="83"/>
      <c r="AM137" s="83"/>
      <c r="AN137" s="83"/>
      <c r="AO137" s="94"/>
      <c r="AP137" s="83"/>
      <c r="AQ137" s="95"/>
      <c r="AR137" s="95"/>
      <c r="AS137" s="95"/>
      <c r="AT137" s="83"/>
      <c r="AU137" s="83"/>
      <c r="AV137" s="83"/>
      <c r="AW137" s="83"/>
      <c r="AX137" s="94"/>
      <c r="AY137" s="83"/>
      <c r="AZ137" s="95"/>
      <c r="BA137" s="95"/>
      <c r="BB137" s="95"/>
      <c r="BC137" s="83"/>
      <c r="BD137" s="83"/>
      <c r="BE137" s="83"/>
      <c r="BF137" s="83"/>
      <c r="BG137" s="94"/>
      <c r="BH137" s="83"/>
      <c r="BI137" s="95"/>
      <c r="BJ137" s="95"/>
      <c r="BK137" s="95"/>
      <c r="BL137" s="83"/>
      <c r="BM137" s="88"/>
      <c r="BN137" s="88"/>
      <c r="BO137" s="88"/>
      <c r="BP137" s="96"/>
      <c r="BQ137" s="96"/>
      <c r="BR137" s="96"/>
      <c r="BS137" s="96"/>
      <c r="BT137" s="96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2"/>
      <c r="CH137" s="2"/>
      <c r="CI137" s="2"/>
      <c r="CJ137" s="2"/>
      <c r="CK137" s="2"/>
      <c r="CL137" s="2"/>
      <c r="CM137" s="2"/>
      <c r="CN137" s="2"/>
      <c r="CO137" s="2"/>
      <c r="CP137" s="2"/>
    </row>
    <row r="138" spans="1:94" x14ac:dyDescent="0.25">
      <c r="A138" s="204" t="s">
        <v>147</v>
      </c>
      <c r="B138" s="205">
        <v>880</v>
      </c>
      <c r="C138" s="194" t="s">
        <v>158</v>
      </c>
      <c r="D138" s="206">
        <v>17376</v>
      </c>
      <c r="E138" s="207">
        <v>0.2849461478197271</v>
      </c>
      <c r="F138" s="206">
        <v>4951.2242645155784</v>
      </c>
      <c r="G138" s="208">
        <v>1</v>
      </c>
      <c r="H138" s="209">
        <v>17376</v>
      </c>
      <c r="I138" s="209">
        <v>4951.2242645155784</v>
      </c>
      <c r="J138" s="210">
        <v>77986361.893843606</v>
      </c>
      <c r="K138" s="210">
        <v>415000</v>
      </c>
      <c r="L138" s="211">
        <v>51.5</v>
      </c>
      <c r="M138" s="210">
        <v>894864</v>
      </c>
      <c r="N138" s="210">
        <v>1309864</v>
      </c>
      <c r="O138" s="211">
        <v>28.892322387426507</v>
      </c>
      <c r="P138" s="211">
        <v>12.628505376722716</v>
      </c>
      <c r="Q138" s="211">
        <v>32.490766347244353</v>
      </c>
      <c r="R138" s="207">
        <v>-0.36911133306321642</v>
      </c>
      <c r="S138" s="207">
        <v>0.3441113330632164</v>
      </c>
      <c r="T138" s="207">
        <v>0</v>
      </c>
      <c r="U138" s="211">
        <v>50.212499999999999</v>
      </c>
      <c r="V138" s="207">
        <v>-2.5000000000000022E-2</v>
      </c>
      <c r="W138" s="210">
        <v>872492.4</v>
      </c>
      <c r="X138" s="210">
        <v>83000</v>
      </c>
      <c r="Y138" s="210">
        <v>389931.80946921802</v>
      </c>
      <c r="Z138" s="210">
        <v>83000</v>
      </c>
      <c r="AA138" s="210">
        <v>332000</v>
      </c>
      <c r="AB138" s="212">
        <v>1204492.3999999999</v>
      </c>
      <c r="AC138" s="161"/>
      <c r="AE138" s="83"/>
      <c r="AF138" s="94"/>
      <c r="AG138" s="83"/>
      <c r="AH138" s="95"/>
      <c r="AI138" s="95"/>
      <c r="AJ138" s="95"/>
      <c r="AK138" s="83"/>
      <c r="AL138" s="83"/>
      <c r="AM138" s="83"/>
      <c r="AN138" s="83"/>
      <c r="AO138" s="94"/>
      <c r="AP138" s="83"/>
      <c r="AQ138" s="95"/>
      <c r="AR138" s="95"/>
      <c r="AS138" s="95"/>
      <c r="AT138" s="83"/>
      <c r="AU138" s="83"/>
      <c r="AV138" s="83"/>
      <c r="AW138" s="83"/>
      <c r="AX138" s="94"/>
      <c r="AY138" s="83"/>
      <c r="AZ138" s="95"/>
      <c r="BA138" s="95"/>
      <c r="BB138" s="95"/>
      <c r="BC138" s="83"/>
      <c r="BD138" s="83"/>
      <c r="BE138" s="83"/>
      <c r="BF138" s="83"/>
      <c r="BG138" s="94"/>
      <c r="BH138" s="83"/>
      <c r="BI138" s="95"/>
      <c r="BJ138" s="95"/>
      <c r="BK138" s="95"/>
      <c r="BL138" s="83"/>
      <c r="BM138" s="88"/>
      <c r="BN138" s="88"/>
      <c r="BO138" s="88"/>
      <c r="BP138" s="96"/>
      <c r="BQ138" s="96"/>
      <c r="BR138" s="96"/>
      <c r="BS138" s="96"/>
      <c r="BT138" s="96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2"/>
      <c r="CH138" s="2"/>
      <c r="CI138" s="2"/>
      <c r="CJ138" s="2"/>
      <c r="CK138" s="2"/>
      <c r="CL138" s="2"/>
      <c r="CM138" s="2"/>
      <c r="CN138" s="2"/>
      <c r="CO138" s="2"/>
      <c r="CP138" s="2"/>
    </row>
    <row r="139" spans="1:94" x14ac:dyDescent="0.25">
      <c r="A139" s="204" t="s">
        <v>147</v>
      </c>
      <c r="B139" s="205">
        <v>908</v>
      </c>
      <c r="C139" s="194" t="s">
        <v>159</v>
      </c>
      <c r="D139" s="206">
        <v>68759.5</v>
      </c>
      <c r="E139" s="207">
        <v>0.22451348525801315</v>
      </c>
      <c r="F139" s="206">
        <v>15437.434989598356</v>
      </c>
      <c r="G139" s="208">
        <v>1</v>
      </c>
      <c r="H139" s="209">
        <v>68759.5</v>
      </c>
      <c r="I139" s="209">
        <v>15437.434989598356</v>
      </c>
      <c r="J139" s="210">
        <v>308155464.94413501</v>
      </c>
      <c r="K139" s="210">
        <v>2522999.9999999995</v>
      </c>
      <c r="L139" s="211">
        <v>24.72</v>
      </c>
      <c r="M139" s="210">
        <v>1699734.8399999999</v>
      </c>
      <c r="N139" s="210">
        <v>4222734.84</v>
      </c>
      <c r="O139" s="211">
        <v>28.892322387426507</v>
      </c>
      <c r="P139" s="211">
        <v>12.628505376722716</v>
      </c>
      <c r="Q139" s="211">
        <v>31.72759214315408</v>
      </c>
      <c r="R139" s="207">
        <v>0.2834786465677217</v>
      </c>
      <c r="S139" s="207">
        <v>0</v>
      </c>
      <c r="T139" s="207">
        <v>-0.26411396660904768</v>
      </c>
      <c r="U139" s="211">
        <v>25.198694888578423</v>
      </c>
      <c r="V139" s="207">
        <v>1.9364679958674191E-2</v>
      </c>
      <c r="W139" s="210">
        <v>1732649.6611912081</v>
      </c>
      <c r="X139" s="210">
        <v>504599.99999999994</v>
      </c>
      <c r="Y139" s="210">
        <v>1540777.3247206751</v>
      </c>
      <c r="Z139" s="210">
        <v>504599.99999999994</v>
      </c>
      <c r="AA139" s="210">
        <v>2018399.9999999995</v>
      </c>
      <c r="AB139" s="212">
        <v>3751049.6611912074</v>
      </c>
      <c r="AC139" s="161"/>
      <c r="AE139" s="83"/>
      <c r="AF139" s="94"/>
      <c r="AG139" s="83"/>
      <c r="AH139" s="95"/>
      <c r="AI139" s="95"/>
      <c r="AJ139" s="95"/>
      <c r="AK139" s="83"/>
      <c r="AL139" s="83"/>
      <c r="AM139" s="83"/>
      <c r="AN139" s="83"/>
      <c r="AO139" s="94"/>
      <c r="AP139" s="83"/>
      <c r="AQ139" s="95"/>
      <c r="AR139" s="95"/>
      <c r="AS139" s="95"/>
      <c r="AT139" s="83"/>
      <c r="AU139" s="83"/>
      <c r="AV139" s="83"/>
      <c r="AW139" s="83"/>
      <c r="AX139" s="94"/>
      <c r="AY139" s="83"/>
      <c r="AZ139" s="95"/>
      <c r="BA139" s="95"/>
      <c r="BB139" s="95"/>
      <c r="BC139" s="83"/>
      <c r="BD139" s="83"/>
      <c r="BE139" s="83"/>
      <c r="BF139" s="83"/>
      <c r="BG139" s="94"/>
      <c r="BH139" s="83"/>
      <c r="BI139" s="95"/>
      <c r="BJ139" s="95"/>
      <c r="BK139" s="95"/>
      <c r="BL139" s="83"/>
      <c r="BM139" s="88"/>
      <c r="BN139" s="88"/>
      <c r="BO139" s="88"/>
      <c r="BP139" s="96"/>
      <c r="BQ139" s="96"/>
      <c r="BR139" s="96"/>
      <c r="BS139" s="96"/>
      <c r="BT139" s="96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2"/>
      <c r="CH139" s="2"/>
      <c r="CI139" s="2"/>
      <c r="CJ139" s="2"/>
      <c r="CK139" s="2"/>
      <c r="CL139" s="2"/>
      <c r="CM139" s="2"/>
      <c r="CN139" s="2"/>
      <c r="CO139" s="2"/>
      <c r="CP139" s="2"/>
    </row>
    <row r="140" spans="1:94" x14ac:dyDescent="0.25">
      <c r="A140" s="204" t="s">
        <v>147</v>
      </c>
      <c r="B140" s="205">
        <v>916</v>
      </c>
      <c r="C140" s="194" t="s">
        <v>160</v>
      </c>
      <c r="D140" s="206">
        <v>80114.5</v>
      </c>
      <c r="E140" s="207">
        <v>0.18479625058552432</v>
      </c>
      <c r="F140" s="206">
        <v>14804.859217533987</v>
      </c>
      <c r="G140" s="208">
        <v>1.0227477508899501</v>
      </c>
      <c r="H140" s="209">
        <v>81936.924688672909</v>
      </c>
      <c r="I140" s="209">
        <v>15141.636466975231</v>
      </c>
      <c r="J140" s="210">
        <v>356305491.78887862</v>
      </c>
      <c r="K140" s="210">
        <v>0</v>
      </c>
      <c r="L140" s="211">
        <v>31.94</v>
      </c>
      <c r="M140" s="210">
        <v>2558857.13</v>
      </c>
      <c r="N140" s="210">
        <v>2558857.13</v>
      </c>
      <c r="O140" s="211">
        <v>29.549557739727813</v>
      </c>
      <c r="P140" s="211">
        <v>12.9157754711448</v>
      </c>
      <c r="Q140" s="211">
        <v>31.936344620199854</v>
      </c>
      <c r="R140" s="207">
        <v>-1.1444520351122645E-4</v>
      </c>
      <c r="S140" s="207">
        <v>0</v>
      </c>
      <c r="T140" s="207">
        <v>0</v>
      </c>
      <c r="U140" s="211">
        <v>31.936344620199854</v>
      </c>
      <c r="V140" s="207">
        <v>-1.1444520351122645E-4</v>
      </c>
      <c r="W140" s="210">
        <v>2558564.2810750012</v>
      </c>
      <c r="X140" s="210">
        <v>0</v>
      </c>
      <c r="Y140" s="210">
        <v>1781527.4589443931</v>
      </c>
      <c r="Z140" s="210">
        <v>0</v>
      </c>
      <c r="AA140" s="210">
        <v>0</v>
      </c>
      <c r="AB140" s="212">
        <v>2558564.2810750012</v>
      </c>
      <c r="AC140" s="161"/>
      <c r="AE140" s="83"/>
      <c r="AF140" s="94"/>
      <c r="AG140" s="83"/>
      <c r="AH140" s="95"/>
      <c r="AI140" s="95"/>
      <c r="AJ140" s="95"/>
      <c r="AK140" s="83"/>
      <c r="AL140" s="83"/>
      <c r="AM140" s="83"/>
      <c r="AN140" s="83"/>
      <c r="AO140" s="94"/>
      <c r="AP140" s="83"/>
      <c r="AQ140" s="95"/>
      <c r="AR140" s="95"/>
      <c r="AS140" s="95"/>
      <c r="AT140" s="83"/>
      <c r="AU140" s="83"/>
      <c r="AV140" s="83"/>
      <c r="AW140" s="83"/>
      <c r="AX140" s="94"/>
      <c r="AY140" s="83"/>
      <c r="AZ140" s="95"/>
      <c r="BA140" s="95"/>
      <c r="BB140" s="95"/>
      <c r="BC140" s="83"/>
      <c r="BD140" s="83"/>
      <c r="BE140" s="83"/>
      <c r="BF140" s="83"/>
      <c r="BG140" s="94"/>
      <c r="BH140" s="83"/>
      <c r="BI140" s="95"/>
      <c r="BJ140" s="95"/>
      <c r="BK140" s="95"/>
      <c r="BL140" s="83"/>
      <c r="BM140" s="88"/>
      <c r="BN140" s="88"/>
      <c r="BO140" s="88"/>
      <c r="BP140" s="96"/>
      <c r="BQ140" s="96"/>
      <c r="BR140" s="96"/>
      <c r="BS140" s="96"/>
      <c r="BT140" s="96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2"/>
      <c r="CH140" s="2"/>
      <c r="CI140" s="2"/>
      <c r="CJ140" s="2"/>
      <c r="CK140" s="2"/>
      <c r="CL140" s="2"/>
      <c r="CM140" s="2"/>
      <c r="CN140" s="2"/>
      <c r="CO140" s="2"/>
      <c r="CP140" s="2"/>
    </row>
    <row r="141" spans="1:94" x14ac:dyDescent="0.25">
      <c r="A141" s="204" t="s">
        <v>147</v>
      </c>
      <c r="B141" s="205">
        <v>933</v>
      </c>
      <c r="C141" s="194" t="s">
        <v>161</v>
      </c>
      <c r="D141" s="206">
        <v>66893.5</v>
      </c>
      <c r="E141" s="207">
        <v>0.20936420400210526</v>
      </c>
      <c r="F141" s="206">
        <v>14005.104380414828</v>
      </c>
      <c r="G141" s="208">
        <v>1</v>
      </c>
      <c r="H141" s="209">
        <v>66893.5</v>
      </c>
      <c r="I141" s="209">
        <v>14005.104380414828</v>
      </c>
      <c r="J141" s="210">
        <v>293885163.01947743</v>
      </c>
      <c r="K141" s="210">
        <v>6191999.9999999991</v>
      </c>
      <c r="L141" s="211">
        <v>31.44</v>
      </c>
      <c r="M141" s="210">
        <v>2103131.64</v>
      </c>
      <c r="N141" s="210">
        <v>8295131.6399999987</v>
      </c>
      <c r="O141" s="211">
        <v>28.892322387426507</v>
      </c>
      <c r="P141" s="211">
        <v>12.628505376722716</v>
      </c>
      <c r="Q141" s="211">
        <v>31.536279363360368</v>
      </c>
      <c r="R141" s="207">
        <v>3.0623207175688449E-3</v>
      </c>
      <c r="S141" s="207">
        <v>0</v>
      </c>
      <c r="T141" s="207">
        <v>0</v>
      </c>
      <c r="U141" s="211">
        <v>31.536279363360368</v>
      </c>
      <c r="V141" s="207">
        <v>3.0623207175688449E-3</v>
      </c>
      <c r="W141" s="210">
        <v>2109572.1035929467</v>
      </c>
      <c r="X141" s="210">
        <v>1238399.9999999998</v>
      </c>
      <c r="Y141" s="210">
        <v>1469425.8150973872</v>
      </c>
      <c r="Z141" s="210">
        <v>1238399.9999999998</v>
      </c>
      <c r="AA141" s="210">
        <v>4953599.9999999991</v>
      </c>
      <c r="AB141" s="212">
        <v>7063172.1035929453</v>
      </c>
      <c r="AC141" s="161"/>
      <c r="AE141" s="83"/>
      <c r="AF141" s="94"/>
      <c r="AG141" s="83"/>
      <c r="AH141" s="95"/>
      <c r="AI141" s="95"/>
      <c r="AJ141" s="95"/>
      <c r="AK141" s="83"/>
      <c r="AL141" s="83"/>
      <c r="AM141" s="83"/>
      <c r="AN141" s="83"/>
      <c r="AO141" s="94"/>
      <c r="AP141" s="83"/>
      <c r="AQ141" s="95"/>
      <c r="AR141" s="95"/>
      <c r="AS141" s="95"/>
      <c r="AT141" s="83"/>
      <c r="AU141" s="83"/>
      <c r="AV141" s="83"/>
      <c r="AW141" s="83"/>
      <c r="AX141" s="94"/>
      <c r="AY141" s="83"/>
      <c r="AZ141" s="95"/>
      <c r="BA141" s="95"/>
      <c r="BB141" s="95"/>
      <c r="BC141" s="83"/>
      <c r="BD141" s="83"/>
      <c r="BE141" s="83"/>
      <c r="BF141" s="83"/>
      <c r="BG141" s="94"/>
      <c r="BH141" s="83"/>
      <c r="BI141" s="95"/>
      <c r="BJ141" s="95"/>
      <c r="BK141" s="95"/>
      <c r="BL141" s="83"/>
      <c r="BM141" s="88"/>
      <c r="BN141" s="88"/>
      <c r="BO141" s="88"/>
      <c r="BP141" s="96"/>
      <c r="BQ141" s="96"/>
      <c r="BR141" s="96"/>
      <c r="BS141" s="96"/>
      <c r="BT141" s="96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2"/>
      <c r="CH141" s="2"/>
      <c r="CI141" s="2"/>
      <c r="CJ141" s="2"/>
      <c r="CK141" s="2"/>
      <c r="CL141" s="2"/>
      <c r="CM141" s="2"/>
      <c r="CN141" s="2"/>
      <c r="CO141" s="2"/>
      <c r="CP141" s="2"/>
    </row>
    <row r="142" spans="1:94" x14ac:dyDescent="0.25">
      <c r="A142" s="204" t="s">
        <v>162</v>
      </c>
      <c r="B142" s="205">
        <v>330</v>
      </c>
      <c r="C142" s="194" t="s">
        <v>163</v>
      </c>
      <c r="D142" s="206">
        <v>180755</v>
      </c>
      <c r="E142" s="207">
        <v>0.41982194741051465</v>
      </c>
      <c r="F142" s="206">
        <v>75884.916104187578</v>
      </c>
      <c r="G142" s="208">
        <v>1.01220189865592</v>
      </c>
      <c r="H142" s="209">
        <v>182960.55419155082</v>
      </c>
      <c r="I142" s="209">
        <v>76810.856160003867</v>
      </c>
      <c r="J142" s="210">
        <v>918159921.84811354</v>
      </c>
      <c r="K142" s="210">
        <v>12251999.999999998</v>
      </c>
      <c r="L142" s="211">
        <v>32.020000000000003</v>
      </c>
      <c r="M142" s="210">
        <v>5787775.1000000006</v>
      </c>
      <c r="N142" s="210">
        <v>18039775.099999998</v>
      </c>
      <c r="O142" s="211">
        <v>29.244863577132055</v>
      </c>
      <c r="P142" s="211">
        <v>12.782597119505228</v>
      </c>
      <c r="Q142" s="211">
        <v>34.611278392806774</v>
      </c>
      <c r="R142" s="207">
        <v>8.0926870481160762E-2</v>
      </c>
      <c r="S142" s="207">
        <v>0</v>
      </c>
      <c r="T142" s="207">
        <v>-6.1562190522486744E-2</v>
      </c>
      <c r="U142" s="211">
        <v>32.640057052276745</v>
      </c>
      <c r="V142" s="207">
        <v>1.9364679958673969E-2</v>
      </c>
      <c r="W142" s="210">
        <v>5899853.5124842832</v>
      </c>
      <c r="X142" s="210">
        <v>2450399.9999999995</v>
      </c>
      <c r="Y142" s="210">
        <v>4590799.6092405682</v>
      </c>
      <c r="Z142" s="210">
        <v>2450399.9999999995</v>
      </c>
      <c r="AA142" s="210">
        <v>9801599.9999999981</v>
      </c>
      <c r="AB142" s="212">
        <v>15701453.512484282</v>
      </c>
      <c r="AC142" s="161"/>
      <c r="AE142" s="83"/>
      <c r="AF142" s="94"/>
      <c r="AG142" s="83"/>
      <c r="AH142" s="95"/>
      <c r="AI142" s="95"/>
      <c r="AJ142" s="95"/>
      <c r="AK142" s="83"/>
      <c r="AL142" s="83"/>
      <c r="AM142" s="83"/>
      <c r="AN142" s="83"/>
      <c r="AO142" s="94"/>
      <c r="AP142" s="83"/>
      <c r="AQ142" s="95"/>
      <c r="AR142" s="95"/>
      <c r="AS142" s="95"/>
      <c r="AT142" s="83"/>
      <c r="AU142" s="83"/>
      <c r="AV142" s="83"/>
      <c r="AW142" s="83"/>
      <c r="AX142" s="94"/>
      <c r="AY142" s="83"/>
      <c r="AZ142" s="95"/>
      <c r="BA142" s="95"/>
      <c r="BB142" s="95"/>
      <c r="BC142" s="83"/>
      <c r="BD142" s="83"/>
      <c r="BE142" s="83"/>
      <c r="BF142" s="83"/>
      <c r="BG142" s="94"/>
      <c r="BH142" s="83"/>
      <c r="BI142" s="95"/>
      <c r="BJ142" s="95"/>
      <c r="BK142" s="95"/>
      <c r="BL142" s="83"/>
      <c r="BM142" s="88"/>
      <c r="BN142" s="88"/>
      <c r="BO142" s="88"/>
      <c r="BP142" s="96"/>
      <c r="BQ142" s="96"/>
      <c r="BR142" s="96"/>
      <c r="BS142" s="96"/>
      <c r="BT142" s="96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2"/>
      <c r="CH142" s="2"/>
      <c r="CI142" s="2"/>
      <c r="CJ142" s="2"/>
      <c r="CK142" s="2"/>
      <c r="CL142" s="2"/>
      <c r="CM142" s="2"/>
      <c r="CN142" s="2"/>
      <c r="CO142" s="2"/>
      <c r="CP142" s="2"/>
    </row>
    <row r="143" spans="1:94" x14ac:dyDescent="0.25">
      <c r="A143" s="204" t="s">
        <v>162</v>
      </c>
      <c r="B143" s="205">
        <v>331</v>
      </c>
      <c r="C143" s="194" t="s">
        <v>164</v>
      </c>
      <c r="D143" s="206">
        <v>49673.5</v>
      </c>
      <c r="E143" s="207">
        <v>0.29298192290504693</v>
      </c>
      <c r="F143" s="206">
        <v>14553.43754742385</v>
      </c>
      <c r="G143" s="208">
        <v>1.01220189865592</v>
      </c>
      <c r="H143" s="209">
        <v>50279.611012884845</v>
      </c>
      <c r="I143" s="209">
        <v>14731.017117472777</v>
      </c>
      <c r="J143" s="210">
        <v>238843025.77164599</v>
      </c>
      <c r="K143" s="210">
        <v>2022999.9999999998</v>
      </c>
      <c r="L143" s="211">
        <v>32.99</v>
      </c>
      <c r="M143" s="210">
        <v>1638728.7650000001</v>
      </c>
      <c r="N143" s="210">
        <v>3661728.7649999997</v>
      </c>
      <c r="O143" s="211">
        <v>29.244863577132055</v>
      </c>
      <c r="P143" s="211">
        <v>12.782597119505228</v>
      </c>
      <c r="Q143" s="211">
        <v>32.989933460925215</v>
      </c>
      <c r="R143" s="207">
        <v>-2.0169467955799547E-6</v>
      </c>
      <c r="S143" s="207">
        <v>0</v>
      </c>
      <c r="T143" s="207">
        <v>0</v>
      </c>
      <c r="U143" s="211">
        <v>32.989933460925215</v>
      </c>
      <c r="V143" s="207">
        <v>-2.0169467955799547E-6</v>
      </c>
      <c r="W143" s="210">
        <v>1638725.4597712688</v>
      </c>
      <c r="X143" s="210">
        <v>404600</v>
      </c>
      <c r="Y143" s="210">
        <v>1194215.1288582301</v>
      </c>
      <c r="Z143" s="210">
        <v>404600</v>
      </c>
      <c r="AA143" s="210">
        <v>1618399.9999999998</v>
      </c>
      <c r="AB143" s="212">
        <v>3257125.4597712685</v>
      </c>
      <c r="AC143" s="161"/>
      <c r="AE143" s="83"/>
      <c r="AF143" s="94"/>
      <c r="AG143" s="83"/>
      <c r="AH143" s="95"/>
      <c r="AI143" s="95"/>
      <c r="AJ143" s="95"/>
      <c r="AK143" s="83"/>
      <c r="AL143" s="83"/>
      <c r="AM143" s="83"/>
      <c r="AN143" s="83"/>
      <c r="AO143" s="94"/>
      <c r="AP143" s="83"/>
      <c r="AQ143" s="95"/>
      <c r="AR143" s="95"/>
      <c r="AS143" s="95"/>
      <c r="AT143" s="83"/>
      <c r="AU143" s="83"/>
      <c r="AV143" s="83"/>
      <c r="AW143" s="83"/>
      <c r="AX143" s="94"/>
      <c r="AY143" s="83"/>
      <c r="AZ143" s="95"/>
      <c r="BA143" s="95"/>
      <c r="BB143" s="95"/>
      <c r="BC143" s="83"/>
      <c r="BD143" s="83"/>
      <c r="BE143" s="83"/>
      <c r="BF143" s="83"/>
      <c r="BG143" s="94"/>
      <c r="BH143" s="83"/>
      <c r="BI143" s="95"/>
      <c r="BJ143" s="95"/>
      <c r="BK143" s="95"/>
      <c r="BL143" s="83"/>
      <c r="BM143" s="88"/>
      <c r="BN143" s="88"/>
      <c r="BO143" s="88"/>
      <c r="BP143" s="96"/>
      <c r="BQ143" s="96"/>
      <c r="BR143" s="96"/>
      <c r="BS143" s="96"/>
      <c r="BT143" s="96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2"/>
      <c r="CH143" s="2"/>
      <c r="CI143" s="2"/>
      <c r="CJ143" s="2"/>
      <c r="CK143" s="2"/>
      <c r="CL143" s="2"/>
      <c r="CM143" s="2"/>
      <c r="CN143" s="2"/>
      <c r="CO143" s="2"/>
      <c r="CP143" s="2"/>
    </row>
    <row r="144" spans="1:94" x14ac:dyDescent="0.25">
      <c r="A144" s="204" t="s">
        <v>162</v>
      </c>
      <c r="B144" s="205">
        <v>332</v>
      </c>
      <c r="C144" s="194" t="s">
        <v>165</v>
      </c>
      <c r="D144" s="206">
        <v>44079</v>
      </c>
      <c r="E144" s="207">
        <v>0.26383918030741882</v>
      </c>
      <c r="F144" s="206">
        <v>11629.767228770714</v>
      </c>
      <c r="G144" s="208">
        <v>1.01220189865592</v>
      </c>
      <c r="H144" s="209">
        <v>44616.847490854299</v>
      </c>
      <c r="I144" s="209">
        <v>11771.672469888113</v>
      </c>
      <c r="J144" s="210">
        <v>201936954.64371401</v>
      </c>
      <c r="K144" s="210">
        <v>341999.99999999994</v>
      </c>
      <c r="L144" s="211">
        <v>37.340000000000003</v>
      </c>
      <c r="M144" s="210">
        <v>1645909.86</v>
      </c>
      <c r="N144" s="210">
        <v>1987909.86</v>
      </c>
      <c r="O144" s="211">
        <v>29.244863577132055</v>
      </c>
      <c r="P144" s="211">
        <v>12.782597119505228</v>
      </c>
      <c r="Q144" s="211">
        <v>32.617413523342286</v>
      </c>
      <c r="R144" s="207">
        <v>-0.12647526718419166</v>
      </c>
      <c r="S144" s="207">
        <v>0.10147526718419167</v>
      </c>
      <c r="T144" s="207">
        <v>0</v>
      </c>
      <c r="U144" s="211">
        <v>36.406500000000001</v>
      </c>
      <c r="V144" s="207">
        <v>-2.5000000000000022E-2</v>
      </c>
      <c r="W144" s="210">
        <v>1604762.1135</v>
      </c>
      <c r="X144" s="210">
        <v>68399.999999999985</v>
      </c>
      <c r="Y144" s="210">
        <v>1009684.77321857</v>
      </c>
      <c r="Z144" s="210">
        <v>68399.999999999985</v>
      </c>
      <c r="AA144" s="210">
        <v>273599.99999999994</v>
      </c>
      <c r="AB144" s="212">
        <v>1878362.1135</v>
      </c>
      <c r="AC144" s="161"/>
      <c r="AE144" s="83"/>
      <c r="AF144" s="94"/>
      <c r="AG144" s="83"/>
      <c r="AH144" s="95"/>
      <c r="AI144" s="95"/>
      <c r="AJ144" s="95"/>
      <c r="AK144" s="83"/>
      <c r="AL144" s="83"/>
      <c r="AM144" s="83"/>
      <c r="AN144" s="83"/>
      <c r="AO144" s="94"/>
      <c r="AP144" s="83"/>
      <c r="AQ144" s="95"/>
      <c r="AR144" s="95"/>
      <c r="AS144" s="95"/>
      <c r="AT144" s="83"/>
      <c r="AU144" s="83"/>
      <c r="AV144" s="83"/>
      <c r="AW144" s="83"/>
      <c r="AX144" s="94"/>
      <c r="AY144" s="83"/>
      <c r="AZ144" s="95"/>
      <c r="BA144" s="95"/>
      <c r="BB144" s="95"/>
      <c r="BC144" s="83"/>
      <c r="BD144" s="83"/>
      <c r="BE144" s="83"/>
      <c r="BF144" s="83"/>
      <c r="BG144" s="94"/>
      <c r="BH144" s="83"/>
      <c r="BI144" s="95"/>
      <c r="BJ144" s="95"/>
      <c r="BK144" s="95"/>
      <c r="BL144" s="83"/>
      <c r="BM144" s="88"/>
      <c r="BN144" s="88"/>
      <c r="BO144" s="88"/>
      <c r="BP144" s="96"/>
      <c r="BQ144" s="96"/>
      <c r="BR144" s="96"/>
      <c r="BS144" s="96"/>
      <c r="BT144" s="96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2"/>
      <c r="CH144" s="2"/>
      <c r="CI144" s="2"/>
      <c r="CJ144" s="2"/>
      <c r="CK144" s="2"/>
      <c r="CL144" s="2"/>
      <c r="CM144" s="2"/>
      <c r="CN144" s="2"/>
      <c r="CO144" s="2"/>
      <c r="CP144" s="2"/>
    </row>
    <row r="145" spans="1:94" x14ac:dyDescent="0.25">
      <c r="A145" s="204" t="s">
        <v>162</v>
      </c>
      <c r="B145" s="205">
        <v>333</v>
      </c>
      <c r="C145" s="194" t="s">
        <v>166</v>
      </c>
      <c r="D145" s="206">
        <v>53600.5</v>
      </c>
      <c r="E145" s="207">
        <v>0.36027786447887794</v>
      </c>
      <c r="F145" s="206">
        <v>19311.073675000098</v>
      </c>
      <c r="G145" s="208">
        <v>1.01220189865592</v>
      </c>
      <c r="H145" s="209">
        <v>54254.52786890664</v>
      </c>
      <c r="I145" s="209">
        <v>19546.705438919453</v>
      </c>
      <c r="J145" s="210">
        <v>260893606.772571</v>
      </c>
      <c r="K145" s="210">
        <v>285000</v>
      </c>
      <c r="L145" s="211">
        <v>32.15</v>
      </c>
      <c r="M145" s="210">
        <v>1723256.075</v>
      </c>
      <c r="N145" s="210">
        <v>2008256.075</v>
      </c>
      <c r="O145" s="211">
        <v>29.244863577132055</v>
      </c>
      <c r="P145" s="211">
        <v>12.782597119505228</v>
      </c>
      <c r="Q145" s="211">
        <v>33.850150369841252</v>
      </c>
      <c r="R145" s="207">
        <v>5.2881815547161759E-2</v>
      </c>
      <c r="S145" s="207">
        <v>0</v>
      </c>
      <c r="T145" s="207">
        <v>-3.3517135588487741E-2</v>
      </c>
      <c r="U145" s="211">
        <v>32.772574460671372</v>
      </c>
      <c r="V145" s="207">
        <v>1.9364679958674191E-2</v>
      </c>
      <c r="W145" s="210">
        <v>1756626.3773792158</v>
      </c>
      <c r="X145" s="210">
        <v>57000</v>
      </c>
      <c r="Y145" s="210">
        <v>1304468.0338628551</v>
      </c>
      <c r="Z145" s="210">
        <v>57000</v>
      </c>
      <c r="AA145" s="210">
        <v>228000</v>
      </c>
      <c r="AB145" s="212">
        <v>1984626.3773792158</v>
      </c>
      <c r="AC145" s="161"/>
      <c r="AE145" s="83"/>
      <c r="AF145" s="94"/>
      <c r="AG145" s="83"/>
      <c r="AH145" s="95"/>
      <c r="AI145" s="95"/>
      <c r="AJ145" s="95"/>
      <c r="AK145" s="83"/>
      <c r="AL145" s="83"/>
      <c r="AM145" s="83"/>
      <c r="AN145" s="83"/>
      <c r="AO145" s="94"/>
      <c r="AP145" s="83"/>
      <c r="AQ145" s="95"/>
      <c r="AR145" s="95"/>
      <c r="AS145" s="95"/>
      <c r="AT145" s="83"/>
      <c r="AU145" s="83"/>
      <c r="AV145" s="83"/>
      <c r="AW145" s="83"/>
      <c r="AX145" s="94"/>
      <c r="AY145" s="83"/>
      <c r="AZ145" s="95"/>
      <c r="BA145" s="95"/>
      <c r="BB145" s="95"/>
      <c r="BC145" s="83"/>
      <c r="BD145" s="83"/>
      <c r="BE145" s="83"/>
      <c r="BF145" s="83"/>
      <c r="BG145" s="94"/>
      <c r="BH145" s="83"/>
      <c r="BI145" s="95"/>
      <c r="BJ145" s="95"/>
      <c r="BK145" s="95"/>
      <c r="BL145" s="83"/>
      <c r="BM145" s="88"/>
      <c r="BN145" s="88"/>
      <c r="BO145" s="88"/>
      <c r="BP145" s="96"/>
      <c r="BQ145" s="96"/>
      <c r="BR145" s="96"/>
      <c r="BS145" s="96"/>
      <c r="BT145" s="96"/>
      <c r="BU145" s="88"/>
      <c r="BV145" s="88"/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2"/>
      <c r="CH145" s="2"/>
      <c r="CI145" s="2"/>
      <c r="CJ145" s="2"/>
      <c r="CK145" s="2"/>
      <c r="CL145" s="2"/>
      <c r="CM145" s="2"/>
      <c r="CN145" s="2"/>
      <c r="CO145" s="2"/>
      <c r="CP145" s="2"/>
    </row>
    <row r="146" spans="1:94" x14ac:dyDescent="0.25">
      <c r="A146" s="204" t="s">
        <v>162</v>
      </c>
      <c r="B146" s="205">
        <v>334</v>
      </c>
      <c r="C146" s="194" t="s">
        <v>167</v>
      </c>
      <c r="D146" s="206">
        <v>34751.5</v>
      </c>
      <c r="E146" s="207">
        <v>0.24054205889311711</v>
      </c>
      <c r="F146" s="206">
        <v>8359.1973596241587</v>
      </c>
      <c r="G146" s="208">
        <v>1.01220189865592</v>
      </c>
      <c r="H146" s="209">
        <v>35175.534281141205</v>
      </c>
      <c r="I146" s="209">
        <v>8461.1954386511261</v>
      </c>
      <c r="J146" s="210">
        <v>155045368.55136049</v>
      </c>
      <c r="K146" s="210">
        <v>1446999.9999999998</v>
      </c>
      <c r="L146" s="211">
        <v>31.57</v>
      </c>
      <c r="M146" s="210">
        <v>1097104.855</v>
      </c>
      <c r="N146" s="210">
        <v>2544104.8549999995</v>
      </c>
      <c r="O146" s="211">
        <v>29.244863577132055</v>
      </c>
      <c r="P146" s="211">
        <v>12.782597119505228</v>
      </c>
      <c r="Q146" s="211">
        <v>32.319615806259073</v>
      </c>
      <c r="R146" s="207">
        <v>2.3744561490626204E-2</v>
      </c>
      <c r="S146" s="207">
        <v>0</v>
      </c>
      <c r="T146" s="207">
        <v>-4.3798815319521858E-3</v>
      </c>
      <c r="U146" s="211">
        <v>32.181342946295345</v>
      </c>
      <c r="V146" s="207">
        <v>1.9364679958674191E-2</v>
      </c>
      <c r="W146" s="210">
        <v>1118349.9393981828</v>
      </c>
      <c r="X146" s="210">
        <v>289399.99999999994</v>
      </c>
      <c r="Y146" s="210">
        <v>775226.84275680245</v>
      </c>
      <c r="Z146" s="210">
        <v>289399.99999999994</v>
      </c>
      <c r="AA146" s="210">
        <v>1157599.9999999998</v>
      </c>
      <c r="AB146" s="212">
        <v>2275949.9393981826</v>
      </c>
      <c r="AC146" s="161"/>
      <c r="AE146" s="83"/>
      <c r="AF146" s="94"/>
      <c r="AG146" s="83"/>
      <c r="AH146" s="95"/>
      <c r="AI146" s="95"/>
      <c r="AJ146" s="95"/>
      <c r="AK146" s="83"/>
      <c r="AL146" s="83"/>
      <c r="AM146" s="83"/>
      <c r="AN146" s="83"/>
      <c r="AO146" s="94"/>
      <c r="AP146" s="83"/>
      <c r="AQ146" s="95"/>
      <c r="AR146" s="95"/>
      <c r="AS146" s="95"/>
      <c r="AT146" s="83"/>
      <c r="AU146" s="83"/>
      <c r="AV146" s="83"/>
      <c r="AW146" s="83"/>
      <c r="AX146" s="94"/>
      <c r="AY146" s="83"/>
      <c r="AZ146" s="95"/>
      <c r="BA146" s="95"/>
      <c r="BB146" s="95"/>
      <c r="BC146" s="83"/>
      <c r="BD146" s="83"/>
      <c r="BE146" s="83"/>
      <c r="BF146" s="83"/>
      <c r="BG146" s="94"/>
      <c r="BH146" s="83"/>
      <c r="BI146" s="95"/>
      <c r="BJ146" s="95"/>
      <c r="BK146" s="95"/>
      <c r="BL146" s="83"/>
      <c r="BM146" s="88"/>
      <c r="BN146" s="88"/>
      <c r="BO146" s="88"/>
      <c r="BP146" s="96"/>
      <c r="BQ146" s="96"/>
      <c r="BR146" s="96"/>
      <c r="BS146" s="96"/>
      <c r="BT146" s="96"/>
      <c r="BU146" s="88"/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2"/>
      <c r="CH146" s="2"/>
      <c r="CI146" s="2"/>
      <c r="CJ146" s="2"/>
      <c r="CK146" s="2"/>
      <c r="CL146" s="2"/>
      <c r="CM146" s="2"/>
      <c r="CN146" s="2"/>
      <c r="CO146" s="2"/>
      <c r="CP146" s="2"/>
    </row>
    <row r="147" spans="1:94" x14ac:dyDescent="0.25">
      <c r="A147" s="204" t="s">
        <v>162</v>
      </c>
      <c r="B147" s="205">
        <v>335</v>
      </c>
      <c r="C147" s="194" t="s">
        <v>168</v>
      </c>
      <c r="D147" s="206">
        <v>43821.5</v>
      </c>
      <c r="E147" s="207">
        <v>0.37315058971701182</v>
      </c>
      <c r="F147" s="206">
        <v>16352.018567284033</v>
      </c>
      <c r="G147" s="208">
        <v>1.01220189865592</v>
      </c>
      <c r="H147" s="209">
        <v>44356.205501950397</v>
      </c>
      <c r="I147" s="209">
        <v>16551.544240661755</v>
      </c>
      <c r="J147" s="210">
        <v>209028449.13470572</v>
      </c>
      <c r="K147" s="210">
        <v>38000</v>
      </c>
      <c r="L147" s="211">
        <v>30.52</v>
      </c>
      <c r="M147" s="210">
        <v>1337432.18</v>
      </c>
      <c r="N147" s="210">
        <v>1375432.18</v>
      </c>
      <c r="O147" s="211">
        <v>29.244863577132055</v>
      </c>
      <c r="P147" s="211">
        <v>12.782597119505228</v>
      </c>
      <c r="Q147" s="211">
        <v>34.014697230390411</v>
      </c>
      <c r="R147" s="207">
        <v>0.1145051517165927</v>
      </c>
      <c r="S147" s="207">
        <v>0</v>
      </c>
      <c r="T147" s="207">
        <v>-9.5140471757918676E-2</v>
      </c>
      <c r="U147" s="211">
        <v>31.111010032338733</v>
      </c>
      <c r="V147" s="207">
        <v>1.9364679958674191E-2</v>
      </c>
      <c r="W147" s="210">
        <v>1363331.1261321318</v>
      </c>
      <c r="X147" s="210">
        <v>7600</v>
      </c>
      <c r="Y147" s="210">
        <v>1045142.2456735286</v>
      </c>
      <c r="Z147" s="210">
        <v>7600</v>
      </c>
      <c r="AA147" s="210">
        <v>30400</v>
      </c>
      <c r="AB147" s="212">
        <v>1393731.1261321318</v>
      </c>
      <c r="AC147" s="161"/>
      <c r="AE147" s="83"/>
      <c r="AF147" s="94"/>
      <c r="AG147" s="83"/>
      <c r="AH147" s="95"/>
      <c r="AI147" s="95"/>
      <c r="AJ147" s="95"/>
      <c r="AK147" s="83"/>
      <c r="AL147" s="83"/>
      <c r="AM147" s="83"/>
      <c r="AN147" s="83"/>
      <c r="AO147" s="94"/>
      <c r="AP147" s="83"/>
      <c r="AQ147" s="95"/>
      <c r="AR147" s="95"/>
      <c r="AS147" s="95"/>
      <c r="AT147" s="83"/>
      <c r="AU147" s="83"/>
      <c r="AV147" s="83"/>
      <c r="AW147" s="83"/>
      <c r="AX147" s="94"/>
      <c r="AY147" s="83"/>
      <c r="AZ147" s="95"/>
      <c r="BA147" s="95"/>
      <c r="BB147" s="95"/>
      <c r="BC147" s="83"/>
      <c r="BD147" s="83"/>
      <c r="BE147" s="83"/>
      <c r="BF147" s="83"/>
      <c r="BG147" s="94"/>
      <c r="BH147" s="83"/>
      <c r="BI147" s="95"/>
      <c r="BJ147" s="95"/>
      <c r="BK147" s="95"/>
      <c r="BL147" s="83"/>
      <c r="BM147" s="88"/>
      <c r="BN147" s="88"/>
      <c r="BO147" s="88"/>
      <c r="BP147" s="96"/>
      <c r="BQ147" s="96"/>
      <c r="BR147" s="96"/>
      <c r="BS147" s="96"/>
      <c r="BT147" s="96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2"/>
      <c r="CH147" s="2"/>
      <c r="CI147" s="2"/>
      <c r="CJ147" s="2"/>
      <c r="CK147" s="2"/>
      <c r="CL147" s="2"/>
      <c r="CM147" s="2"/>
      <c r="CN147" s="2"/>
      <c r="CO147" s="2"/>
      <c r="CP147" s="2"/>
    </row>
    <row r="148" spans="1:94" x14ac:dyDescent="0.25">
      <c r="A148" s="204" t="s">
        <v>162</v>
      </c>
      <c r="B148" s="205">
        <v>336</v>
      </c>
      <c r="C148" s="194" t="s">
        <v>169</v>
      </c>
      <c r="D148" s="206">
        <v>39229</v>
      </c>
      <c r="E148" s="207">
        <v>0.37648533528540673</v>
      </c>
      <c r="F148" s="206">
        <v>14769.14321791122</v>
      </c>
      <c r="G148" s="208">
        <v>1.01220189865592</v>
      </c>
      <c r="H148" s="209">
        <v>39707.668282373088</v>
      </c>
      <c r="I148" s="209">
        <v>14949.354806690941</v>
      </c>
      <c r="J148" s="210">
        <v>191215016.66495681</v>
      </c>
      <c r="K148" s="210">
        <v>760000</v>
      </c>
      <c r="L148" s="211">
        <v>32.46</v>
      </c>
      <c r="M148" s="210">
        <v>1273373.3400000001</v>
      </c>
      <c r="N148" s="210">
        <v>2033373.34</v>
      </c>
      <c r="O148" s="211">
        <v>29.244863577132055</v>
      </c>
      <c r="P148" s="211">
        <v>12.782597119505228</v>
      </c>
      <c r="Q148" s="211">
        <v>34.057323939487254</v>
      </c>
      <c r="R148" s="207">
        <v>4.9208993822774216E-2</v>
      </c>
      <c r="S148" s="207">
        <v>0</v>
      </c>
      <c r="T148" s="207">
        <v>-2.9844313864100198E-2</v>
      </c>
      <c r="U148" s="211">
        <v>33.08857751145856</v>
      </c>
      <c r="V148" s="207">
        <v>1.9364679958673969E-2</v>
      </c>
      <c r="W148" s="210">
        <v>1298031.8071970078</v>
      </c>
      <c r="X148" s="210">
        <v>152000</v>
      </c>
      <c r="Y148" s="210">
        <v>956075.08332478406</v>
      </c>
      <c r="Z148" s="210">
        <v>152000</v>
      </c>
      <c r="AA148" s="210">
        <v>608000</v>
      </c>
      <c r="AB148" s="212">
        <v>1906031.8071970078</v>
      </c>
      <c r="AC148" s="161"/>
      <c r="AE148" s="83"/>
      <c r="AF148" s="94"/>
      <c r="AG148" s="83"/>
      <c r="AH148" s="95"/>
      <c r="AI148" s="95"/>
      <c r="AJ148" s="95"/>
      <c r="AK148" s="83"/>
      <c r="AL148" s="83"/>
      <c r="AM148" s="83"/>
      <c r="AN148" s="83"/>
      <c r="AO148" s="94"/>
      <c r="AP148" s="83"/>
      <c r="AQ148" s="95"/>
      <c r="AR148" s="95"/>
      <c r="AS148" s="95"/>
      <c r="AT148" s="83"/>
      <c r="AU148" s="83"/>
      <c r="AV148" s="83"/>
      <c r="AW148" s="83"/>
      <c r="AX148" s="94"/>
      <c r="AY148" s="83"/>
      <c r="AZ148" s="95"/>
      <c r="BA148" s="95"/>
      <c r="BB148" s="95"/>
      <c r="BC148" s="83"/>
      <c r="BD148" s="83"/>
      <c r="BE148" s="83"/>
      <c r="BF148" s="83"/>
      <c r="BG148" s="94"/>
      <c r="BH148" s="83"/>
      <c r="BI148" s="95"/>
      <c r="BJ148" s="95"/>
      <c r="BK148" s="95"/>
      <c r="BL148" s="83"/>
      <c r="BM148" s="88"/>
      <c r="BN148" s="88"/>
      <c r="BO148" s="88"/>
      <c r="BP148" s="96"/>
      <c r="BQ148" s="96"/>
      <c r="BR148" s="96"/>
      <c r="BS148" s="96"/>
      <c r="BT148" s="96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2"/>
      <c r="CH148" s="2"/>
      <c r="CI148" s="2"/>
      <c r="CJ148" s="2"/>
      <c r="CK148" s="2"/>
      <c r="CL148" s="2"/>
      <c r="CM148" s="2"/>
      <c r="CN148" s="2"/>
      <c r="CO148" s="2"/>
      <c r="CP148" s="2"/>
    </row>
    <row r="149" spans="1:94" x14ac:dyDescent="0.25">
      <c r="A149" s="204" t="s">
        <v>162</v>
      </c>
      <c r="B149" s="205">
        <v>860</v>
      </c>
      <c r="C149" s="194" t="s">
        <v>170</v>
      </c>
      <c r="D149" s="206">
        <v>110651.5</v>
      </c>
      <c r="E149" s="207">
        <v>0.18903779018461792</v>
      </c>
      <c r="F149" s="206">
        <v>20917.315040613248</v>
      </c>
      <c r="G149" s="208">
        <v>1</v>
      </c>
      <c r="H149" s="209">
        <v>110651.5</v>
      </c>
      <c r="I149" s="209">
        <v>20917.315040613248</v>
      </c>
      <c r="J149" s="210">
        <v>485717198.51720798</v>
      </c>
      <c r="K149" s="210">
        <v>3190410</v>
      </c>
      <c r="L149" s="211">
        <v>30.61</v>
      </c>
      <c r="M149" s="210">
        <v>3387042.415</v>
      </c>
      <c r="N149" s="210">
        <v>6577452.415</v>
      </c>
      <c r="O149" s="211">
        <v>28.892322387426507</v>
      </c>
      <c r="P149" s="211">
        <v>12.628505376722716</v>
      </c>
      <c r="Q149" s="211">
        <v>31.279587137176733</v>
      </c>
      <c r="R149" s="207">
        <v>2.1874783965263989E-2</v>
      </c>
      <c r="S149" s="207">
        <v>0</v>
      </c>
      <c r="T149" s="207">
        <v>-2.5101040065899707E-3</v>
      </c>
      <c r="U149" s="211">
        <v>31.202752853535014</v>
      </c>
      <c r="V149" s="207">
        <v>1.9364679958674191E-2</v>
      </c>
      <c r="W149" s="210">
        <v>3452631.4073729296</v>
      </c>
      <c r="X149" s="210">
        <v>638082</v>
      </c>
      <c r="Y149" s="210">
        <v>2428585.9925860399</v>
      </c>
      <c r="Z149" s="210">
        <v>638082</v>
      </c>
      <c r="AA149" s="210">
        <v>2552328</v>
      </c>
      <c r="AB149" s="212">
        <v>6004959.4073729292</v>
      </c>
      <c r="AC149" s="161"/>
      <c r="AE149" s="83"/>
      <c r="AF149" s="94"/>
      <c r="AG149" s="83"/>
      <c r="AH149" s="95"/>
      <c r="AI149" s="95"/>
      <c r="AJ149" s="95"/>
      <c r="AK149" s="83"/>
      <c r="AL149" s="83"/>
      <c r="AM149" s="83"/>
      <c r="AN149" s="83"/>
      <c r="AO149" s="94"/>
      <c r="AP149" s="83"/>
      <c r="AQ149" s="95"/>
      <c r="AR149" s="95"/>
      <c r="AS149" s="95"/>
      <c r="AT149" s="83"/>
      <c r="AU149" s="83"/>
      <c r="AV149" s="83"/>
      <c r="AW149" s="83"/>
      <c r="AX149" s="94"/>
      <c r="AY149" s="83"/>
      <c r="AZ149" s="95"/>
      <c r="BA149" s="95"/>
      <c r="BB149" s="95"/>
      <c r="BC149" s="83"/>
      <c r="BD149" s="83"/>
      <c r="BE149" s="83"/>
      <c r="BF149" s="83"/>
      <c r="BG149" s="94"/>
      <c r="BH149" s="83"/>
      <c r="BI149" s="95"/>
      <c r="BJ149" s="95"/>
      <c r="BK149" s="95"/>
      <c r="BL149" s="83"/>
      <c r="BM149" s="88"/>
      <c r="BN149" s="88"/>
      <c r="BO149" s="88"/>
      <c r="BP149" s="96"/>
      <c r="BQ149" s="96"/>
      <c r="BR149" s="96"/>
      <c r="BS149" s="96"/>
      <c r="BT149" s="96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2"/>
      <c r="CH149" s="2"/>
      <c r="CI149" s="2"/>
      <c r="CJ149" s="2"/>
      <c r="CK149" s="2"/>
      <c r="CL149" s="2"/>
      <c r="CM149" s="2"/>
      <c r="CN149" s="2"/>
      <c r="CO149" s="2"/>
      <c r="CP149" s="2"/>
    </row>
    <row r="150" spans="1:94" x14ac:dyDescent="0.25">
      <c r="A150" s="204" t="s">
        <v>162</v>
      </c>
      <c r="B150" s="205">
        <v>861</v>
      </c>
      <c r="C150" s="194" t="s">
        <v>171</v>
      </c>
      <c r="D150" s="206">
        <v>35989</v>
      </c>
      <c r="E150" s="207">
        <v>0.37096732347409472</v>
      </c>
      <c r="F150" s="206">
        <v>13350.743004509195</v>
      </c>
      <c r="G150" s="208">
        <v>1</v>
      </c>
      <c r="H150" s="209">
        <v>35989</v>
      </c>
      <c r="I150" s="209">
        <v>13350.743004509195</v>
      </c>
      <c r="J150" s="210">
        <v>169123864.67691258</v>
      </c>
      <c r="K150" s="210">
        <v>4135384</v>
      </c>
      <c r="L150" s="211">
        <v>35.380000000000003</v>
      </c>
      <c r="M150" s="210">
        <v>1273290.82</v>
      </c>
      <c r="N150" s="210">
        <v>5408674.8200000003</v>
      </c>
      <c r="O150" s="211">
        <v>28.892322387426507</v>
      </c>
      <c r="P150" s="211">
        <v>12.628505376722716</v>
      </c>
      <c r="Q150" s="211">
        <v>33.577085226507549</v>
      </c>
      <c r="R150" s="207">
        <v>-5.0958586022963659E-2</v>
      </c>
      <c r="S150" s="207">
        <v>2.5958586022963658E-2</v>
      </c>
      <c r="T150" s="207">
        <v>0</v>
      </c>
      <c r="U150" s="211">
        <v>34.4955</v>
      </c>
      <c r="V150" s="207">
        <v>-2.5000000000000022E-2</v>
      </c>
      <c r="W150" s="210">
        <v>1241458.5495</v>
      </c>
      <c r="X150" s="210">
        <v>827076.8</v>
      </c>
      <c r="Y150" s="210">
        <v>845619.32338456286</v>
      </c>
      <c r="Z150" s="210">
        <v>827076.8</v>
      </c>
      <c r="AA150" s="210">
        <v>3308307.2</v>
      </c>
      <c r="AB150" s="212">
        <v>4549765.7494999999</v>
      </c>
      <c r="AC150" s="161"/>
      <c r="AE150" s="83"/>
      <c r="AF150" s="94"/>
      <c r="AG150" s="83"/>
      <c r="AH150" s="95"/>
      <c r="AI150" s="95"/>
      <c r="AJ150" s="95"/>
      <c r="AK150" s="83"/>
      <c r="AL150" s="83"/>
      <c r="AM150" s="83"/>
      <c r="AN150" s="83"/>
      <c r="AO150" s="94"/>
      <c r="AP150" s="83"/>
      <c r="AQ150" s="95"/>
      <c r="AR150" s="95"/>
      <c r="AS150" s="95"/>
      <c r="AT150" s="83"/>
      <c r="AU150" s="83"/>
      <c r="AV150" s="83"/>
      <c r="AW150" s="83"/>
      <c r="AX150" s="94"/>
      <c r="AY150" s="83"/>
      <c r="AZ150" s="95"/>
      <c r="BA150" s="95"/>
      <c r="BB150" s="95"/>
      <c r="BC150" s="83"/>
      <c r="BD150" s="83"/>
      <c r="BE150" s="83"/>
      <c r="BF150" s="83"/>
      <c r="BG150" s="94"/>
      <c r="BH150" s="83"/>
      <c r="BI150" s="95"/>
      <c r="BJ150" s="95"/>
      <c r="BK150" s="95"/>
      <c r="BL150" s="83"/>
      <c r="BM150" s="88"/>
      <c r="BN150" s="88"/>
      <c r="BO150" s="88"/>
      <c r="BP150" s="96"/>
      <c r="BQ150" s="96"/>
      <c r="BR150" s="96"/>
      <c r="BS150" s="96"/>
      <c r="BT150" s="96"/>
      <c r="BU150" s="88"/>
      <c r="BV150" s="88"/>
      <c r="BW150" s="88"/>
      <c r="BX150" s="88"/>
      <c r="BY150" s="88"/>
      <c r="BZ150" s="88"/>
      <c r="CA150" s="88"/>
      <c r="CB150" s="88"/>
      <c r="CC150" s="88"/>
      <c r="CD150" s="88"/>
      <c r="CE150" s="88"/>
      <c r="CF150" s="88"/>
      <c r="CG150" s="2"/>
      <c r="CH150" s="2"/>
      <c r="CI150" s="2"/>
      <c r="CJ150" s="2"/>
      <c r="CK150" s="2"/>
      <c r="CL150" s="2"/>
      <c r="CM150" s="2"/>
      <c r="CN150" s="2"/>
      <c r="CO150" s="2"/>
      <c r="CP150" s="2"/>
    </row>
    <row r="151" spans="1:94" x14ac:dyDescent="0.25">
      <c r="A151" s="204" t="s">
        <v>162</v>
      </c>
      <c r="B151" s="205">
        <v>884</v>
      </c>
      <c r="C151" s="194" t="s">
        <v>172</v>
      </c>
      <c r="D151" s="206">
        <v>22277</v>
      </c>
      <c r="E151" s="207">
        <v>0.17622832674157085</v>
      </c>
      <c r="F151" s="206">
        <v>3925.8384348219738</v>
      </c>
      <c r="G151" s="208">
        <v>1</v>
      </c>
      <c r="H151" s="209">
        <v>22277</v>
      </c>
      <c r="I151" s="209">
        <v>3925.8384348219738</v>
      </c>
      <c r="J151" s="210">
        <v>100721870.18714119</v>
      </c>
      <c r="K151" s="210">
        <v>0</v>
      </c>
      <c r="L151" s="211">
        <v>31.1</v>
      </c>
      <c r="M151" s="210">
        <v>692814.70000000007</v>
      </c>
      <c r="N151" s="210">
        <v>692814.70000000007</v>
      </c>
      <c r="O151" s="211">
        <v>28.892322387426507</v>
      </c>
      <c r="P151" s="211">
        <v>12.628505376722716</v>
      </c>
      <c r="Q151" s="211">
        <v>31.117822759213279</v>
      </c>
      <c r="R151" s="207">
        <v>5.7307907438186589E-4</v>
      </c>
      <c r="S151" s="207">
        <v>0</v>
      </c>
      <c r="T151" s="207">
        <v>0</v>
      </c>
      <c r="U151" s="211">
        <v>31.117822759213279</v>
      </c>
      <c r="V151" s="207">
        <v>5.7307907438186589E-4</v>
      </c>
      <c r="W151" s="210">
        <v>693211.73760699423</v>
      </c>
      <c r="X151" s="210">
        <v>0</v>
      </c>
      <c r="Y151" s="210">
        <v>503609.350935706</v>
      </c>
      <c r="Z151" s="210">
        <v>0</v>
      </c>
      <c r="AA151" s="210">
        <v>0</v>
      </c>
      <c r="AB151" s="212">
        <v>693211.73760699423</v>
      </c>
      <c r="AC151" s="161"/>
      <c r="AE151" s="83"/>
      <c r="AF151" s="94"/>
      <c r="AG151" s="83"/>
      <c r="AH151" s="95"/>
      <c r="AI151" s="95"/>
      <c r="AJ151" s="95"/>
      <c r="AK151" s="83"/>
      <c r="AL151" s="83"/>
      <c r="AM151" s="83"/>
      <c r="AN151" s="83"/>
      <c r="AO151" s="94"/>
      <c r="AP151" s="83"/>
      <c r="AQ151" s="95"/>
      <c r="AR151" s="95"/>
      <c r="AS151" s="95"/>
      <c r="AT151" s="83"/>
      <c r="AU151" s="83"/>
      <c r="AV151" s="83"/>
      <c r="AW151" s="83"/>
      <c r="AX151" s="94"/>
      <c r="AY151" s="83"/>
      <c r="AZ151" s="95"/>
      <c r="BA151" s="95"/>
      <c r="BB151" s="95"/>
      <c r="BC151" s="83"/>
      <c r="BD151" s="83"/>
      <c r="BE151" s="83"/>
      <c r="BF151" s="83"/>
      <c r="BG151" s="94"/>
      <c r="BH151" s="83"/>
      <c r="BI151" s="95"/>
      <c r="BJ151" s="95"/>
      <c r="BK151" s="95"/>
      <c r="BL151" s="83"/>
      <c r="BM151" s="88"/>
      <c r="BN151" s="88"/>
      <c r="BO151" s="88"/>
      <c r="BP151" s="96"/>
      <c r="BQ151" s="96"/>
      <c r="BR151" s="96"/>
      <c r="BS151" s="96"/>
      <c r="BT151" s="96"/>
      <c r="BU151" s="88"/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2"/>
      <c r="CH151" s="2"/>
      <c r="CI151" s="2"/>
      <c r="CJ151" s="2"/>
      <c r="CK151" s="2"/>
      <c r="CL151" s="2"/>
      <c r="CM151" s="2"/>
      <c r="CN151" s="2"/>
      <c r="CO151" s="2"/>
      <c r="CP151" s="2"/>
    </row>
    <row r="152" spans="1:94" x14ac:dyDescent="0.25">
      <c r="A152" s="204" t="s">
        <v>162</v>
      </c>
      <c r="B152" s="205">
        <v>885</v>
      </c>
      <c r="C152" s="194" t="s">
        <v>173</v>
      </c>
      <c r="D152" s="206">
        <v>72885.5</v>
      </c>
      <c r="E152" s="207">
        <v>0.20118363181125237</v>
      </c>
      <c r="F152" s="206">
        <v>14663.369596379034</v>
      </c>
      <c r="G152" s="208">
        <v>1</v>
      </c>
      <c r="H152" s="209">
        <v>72885.5</v>
      </c>
      <c r="I152" s="209">
        <v>14663.369596379034</v>
      </c>
      <c r="J152" s="210">
        <v>323314435.09279603</v>
      </c>
      <c r="K152" s="210">
        <v>1500000</v>
      </c>
      <c r="L152" s="211">
        <v>31.46</v>
      </c>
      <c r="M152" s="210">
        <v>2292977.83</v>
      </c>
      <c r="N152" s="210">
        <v>3792977.83</v>
      </c>
      <c r="O152" s="211">
        <v>28.892322387426507</v>
      </c>
      <c r="P152" s="211">
        <v>12.628505376722716</v>
      </c>
      <c r="Q152" s="211">
        <v>31.432970963463514</v>
      </c>
      <c r="R152" s="207">
        <v>-8.5915564324501315E-4</v>
      </c>
      <c r="S152" s="207">
        <v>0</v>
      </c>
      <c r="T152" s="207">
        <v>0</v>
      </c>
      <c r="U152" s="211">
        <v>31.432970963463514</v>
      </c>
      <c r="V152" s="207">
        <v>-8.5915564324501315E-4</v>
      </c>
      <c r="W152" s="210">
        <v>2291007.8051575199</v>
      </c>
      <c r="X152" s="210">
        <v>300000</v>
      </c>
      <c r="Y152" s="210">
        <v>1616572.1754639801</v>
      </c>
      <c r="Z152" s="210">
        <v>300000</v>
      </c>
      <c r="AA152" s="210">
        <v>1200000</v>
      </c>
      <c r="AB152" s="212">
        <v>3491007.8051575199</v>
      </c>
      <c r="AC152" s="161"/>
      <c r="AE152" s="83"/>
      <c r="AF152" s="94"/>
      <c r="AG152" s="83"/>
      <c r="AH152" s="95"/>
      <c r="AI152" s="95"/>
      <c r="AJ152" s="95"/>
      <c r="AK152" s="83"/>
      <c r="AL152" s="83"/>
      <c r="AM152" s="83"/>
      <c r="AN152" s="83"/>
      <c r="AO152" s="94"/>
      <c r="AP152" s="83"/>
      <c r="AQ152" s="95"/>
      <c r="AR152" s="95"/>
      <c r="AS152" s="95"/>
      <c r="AT152" s="83"/>
      <c r="AU152" s="83"/>
      <c r="AV152" s="83"/>
      <c r="AW152" s="83"/>
      <c r="AX152" s="94"/>
      <c r="AY152" s="83"/>
      <c r="AZ152" s="95"/>
      <c r="BA152" s="95"/>
      <c r="BB152" s="95"/>
      <c r="BC152" s="83"/>
      <c r="BD152" s="83"/>
      <c r="BE152" s="83"/>
      <c r="BF152" s="83"/>
      <c r="BG152" s="94"/>
      <c r="BH152" s="83"/>
      <c r="BI152" s="95"/>
      <c r="BJ152" s="95"/>
      <c r="BK152" s="95"/>
      <c r="BL152" s="83"/>
      <c r="BM152" s="88"/>
      <c r="BN152" s="88"/>
      <c r="BO152" s="88"/>
      <c r="BP152" s="96"/>
      <c r="BQ152" s="96"/>
      <c r="BR152" s="96"/>
      <c r="BS152" s="96"/>
      <c r="BT152" s="96"/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2"/>
      <c r="CH152" s="2"/>
      <c r="CI152" s="2"/>
      <c r="CJ152" s="2"/>
      <c r="CK152" s="2"/>
      <c r="CL152" s="2"/>
      <c r="CM152" s="2"/>
      <c r="CN152" s="2"/>
      <c r="CO152" s="2"/>
      <c r="CP152" s="2"/>
    </row>
    <row r="153" spans="1:94" x14ac:dyDescent="0.25">
      <c r="A153" s="204" t="s">
        <v>162</v>
      </c>
      <c r="B153" s="205">
        <v>893</v>
      </c>
      <c r="C153" s="194" t="s">
        <v>174</v>
      </c>
      <c r="D153" s="206">
        <v>35722.5</v>
      </c>
      <c r="E153" s="207">
        <v>0.18439447985854668</v>
      </c>
      <c r="F153" s="206">
        <v>6587.0318067469334</v>
      </c>
      <c r="G153" s="208">
        <v>1</v>
      </c>
      <c r="H153" s="209">
        <v>35722.5</v>
      </c>
      <c r="I153" s="209">
        <v>6587.0318067469334</v>
      </c>
      <c r="J153" s="210">
        <v>160063255.87706253</v>
      </c>
      <c r="K153" s="210">
        <v>2142379.9999999995</v>
      </c>
      <c r="L153" s="211">
        <v>29.34</v>
      </c>
      <c r="M153" s="210">
        <v>1048098.15</v>
      </c>
      <c r="N153" s="210">
        <v>3190478.1499999994</v>
      </c>
      <c r="O153" s="211">
        <v>28.892322387426507</v>
      </c>
      <c r="P153" s="211">
        <v>12.628505376722716</v>
      </c>
      <c r="Q153" s="211">
        <v>31.220949067758156</v>
      </c>
      <c r="R153" s="207">
        <v>6.4108693515956272E-2</v>
      </c>
      <c r="S153" s="207">
        <v>0</v>
      </c>
      <c r="T153" s="207">
        <v>-4.4744013557282254E-2</v>
      </c>
      <c r="U153" s="211">
        <v>29.908159709987494</v>
      </c>
      <c r="V153" s="207">
        <v>1.9364679958673969E-2</v>
      </c>
      <c r="W153" s="210">
        <v>1068394.2352400282</v>
      </c>
      <c r="X153" s="210">
        <v>428475.99999999994</v>
      </c>
      <c r="Y153" s="210">
        <v>800316.27938531269</v>
      </c>
      <c r="Z153" s="210">
        <v>428475.99999999994</v>
      </c>
      <c r="AA153" s="210">
        <v>1713903.9999999995</v>
      </c>
      <c r="AB153" s="212">
        <v>2782298.2352400278</v>
      </c>
      <c r="AC153" s="161"/>
      <c r="AE153" s="83"/>
      <c r="AF153" s="94"/>
      <c r="AG153" s="83"/>
      <c r="AH153" s="95"/>
      <c r="AI153" s="95"/>
      <c r="AJ153" s="95"/>
      <c r="AK153" s="83"/>
      <c r="AL153" s="83"/>
      <c r="AM153" s="83"/>
      <c r="AN153" s="83"/>
      <c r="AO153" s="94"/>
      <c r="AP153" s="83"/>
      <c r="AQ153" s="95"/>
      <c r="AR153" s="95"/>
      <c r="AS153" s="95"/>
      <c r="AT153" s="83"/>
      <c r="AU153" s="83"/>
      <c r="AV153" s="83"/>
      <c r="AW153" s="83"/>
      <c r="AX153" s="94"/>
      <c r="AY153" s="83"/>
      <c r="AZ153" s="95"/>
      <c r="BA153" s="95"/>
      <c r="BB153" s="95"/>
      <c r="BC153" s="83"/>
      <c r="BD153" s="83"/>
      <c r="BE153" s="83"/>
      <c r="BF153" s="83"/>
      <c r="BG153" s="94"/>
      <c r="BH153" s="83"/>
      <c r="BI153" s="95"/>
      <c r="BJ153" s="95"/>
      <c r="BK153" s="95"/>
      <c r="BL153" s="83"/>
      <c r="BM153" s="88"/>
      <c r="BN153" s="88"/>
      <c r="BO153" s="88"/>
      <c r="BP153" s="96"/>
      <c r="BQ153" s="96"/>
      <c r="BR153" s="96"/>
      <c r="BS153" s="96"/>
      <c r="BT153" s="96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2"/>
      <c r="CH153" s="2"/>
      <c r="CI153" s="2"/>
      <c r="CJ153" s="2"/>
      <c r="CK153" s="2"/>
      <c r="CL153" s="2"/>
      <c r="CM153" s="2"/>
      <c r="CN153" s="2"/>
      <c r="CO153" s="2"/>
      <c r="CP153" s="2"/>
    </row>
    <row r="154" spans="1:94" x14ac:dyDescent="0.25">
      <c r="A154" s="204" t="s">
        <v>162</v>
      </c>
      <c r="B154" s="205">
        <v>894</v>
      </c>
      <c r="C154" s="194" t="s">
        <v>175</v>
      </c>
      <c r="D154" s="206">
        <v>25574</v>
      </c>
      <c r="E154" s="207">
        <v>0.28590296581663843</v>
      </c>
      <c r="F154" s="206">
        <v>7311.6824477947112</v>
      </c>
      <c r="G154" s="208">
        <v>1</v>
      </c>
      <c r="H154" s="209">
        <v>25574</v>
      </c>
      <c r="I154" s="209">
        <v>7311.6824477947112</v>
      </c>
      <c r="J154" s="210">
        <v>117203872.77186513</v>
      </c>
      <c r="K154" s="210">
        <v>24999.999999999996</v>
      </c>
      <c r="L154" s="211">
        <v>41.07</v>
      </c>
      <c r="M154" s="210">
        <v>1050324.18</v>
      </c>
      <c r="N154" s="210">
        <v>1075324.18</v>
      </c>
      <c r="O154" s="211">
        <v>28.892322387426507</v>
      </c>
      <c r="P154" s="211">
        <v>12.628505376722716</v>
      </c>
      <c r="Q154" s="211">
        <v>32.502849528462896</v>
      </c>
      <c r="R154" s="207">
        <v>-0.20859874535030687</v>
      </c>
      <c r="S154" s="207">
        <v>0.18359874535030687</v>
      </c>
      <c r="T154" s="207">
        <v>0</v>
      </c>
      <c r="U154" s="211">
        <v>40.04325</v>
      </c>
      <c r="V154" s="207">
        <v>-2.5000000000000022E-2</v>
      </c>
      <c r="W154" s="210">
        <v>1024066.0755</v>
      </c>
      <c r="X154" s="210">
        <v>5000</v>
      </c>
      <c r="Y154" s="210">
        <v>586019.36385932565</v>
      </c>
      <c r="Z154" s="210">
        <v>5000</v>
      </c>
      <c r="AA154" s="210">
        <v>19999.999999999996</v>
      </c>
      <c r="AB154" s="212">
        <v>1044066.0755</v>
      </c>
      <c r="AC154" s="161"/>
      <c r="AE154" s="83"/>
      <c r="AF154" s="94"/>
      <c r="AG154" s="83"/>
      <c r="AH154" s="95"/>
      <c r="AI154" s="95"/>
      <c r="AJ154" s="95"/>
      <c r="AK154" s="83"/>
      <c r="AL154" s="83"/>
      <c r="AM154" s="83"/>
      <c r="AN154" s="83"/>
      <c r="AO154" s="94"/>
      <c r="AP154" s="83"/>
      <c r="AQ154" s="95"/>
      <c r="AR154" s="95"/>
      <c r="AS154" s="95"/>
      <c r="AT154" s="83"/>
      <c r="AU154" s="83"/>
      <c r="AV154" s="83"/>
      <c r="AW154" s="83"/>
      <c r="AX154" s="94"/>
      <c r="AY154" s="83"/>
      <c r="AZ154" s="95"/>
      <c r="BA154" s="95"/>
      <c r="BB154" s="95"/>
      <c r="BC154" s="83"/>
      <c r="BD154" s="83"/>
      <c r="BE154" s="83"/>
      <c r="BF154" s="83"/>
      <c r="BG154" s="94"/>
      <c r="BH154" s="83"/>
      <c r="BI154" s="95"/>
      <c r="BJ154" s="95"/>
      <c r="BK154" s="95"/>
      <c r="BL154" s="83"/>
      <c r="BM154" s="88"/>
      <c r="BN154" s="88"/>
      <c r="BO154" s="88"/>
      <c r="BP154" s="96"/>
      <c r="BQ154" s="96"/>
      <c r="BR154" s="96"/>
      <c r="BS154" s="96"/>
      <c r="BT154" s="96"/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2"/>
      <c r="CH154" s="2"/>
      <c r="CI154" s="2"/>
      <c r="CJ154" s="2"/>
      <c r="CK154" s="2"/>
      <c r="CL154" s="2"/>
      <c r="CM154" s="2"/>
      <c r="CN154" s="2"/>
      <c r="CO154" s="2"/>
      <c r="CP154" s="2"/>
    </row>
    <row r="155" spans="1:94" x14ac:dyDescent="0.25">
      <c r="A155" s="204" t="s">
        <v>162</v>
      </c>
      <c r="B155" s="205">
        <v>937</v>
      </c>
      <c r="C155" s="194" t="s">
        <v>176</v>
      </c>
      <c r="D155" s="206">
        <v>74887.5</v>
      </c>
      <c r="E155" s="207">
        <v>0.17450220621406318</v>
      </c>
      <c r="F155" s="206">
        <v>13068.033967855656</v>
      </c>
      <c r="G155" s="208">
        <v>1.02530742761091</v>
      </c>
      <c r="H155" s="209">
        <v>76782.709985212015</v>
      </c>
      <c r="I155" s="209">
        <v>13398.752291514076</v>
      </c>
      <c r="J155" s="210">
        <v>327384727.35521311</v>
      </c>
      <c r="K155" s="210">
        <v>1597889.35</v>
      </c>
      <c r="L155" s="211">
        <v>37.479999999999997</v>
      </c>
      <c r="M155" s="210">
        <v>2806783.4999999995</v>
      </c>
      <c r="N155" s="210">
        <v>4404672.8499999996</v>
      </c>
      <c r="O155" s="211">
        <v>29.623512744757377</v>
      </c>
      <c r="P155" s="211">
        <v>12.948100362378113</v>
      </c>
      <c r="Q155" s="211">
        <v>31.882984824273464</v>
      </c>
      <c r="R155" s="207">
        <v>-0.14933338249003558</v>
      </c>
      <c r="S155" s="207">
        <v>0.12433338249003559</v>
      </c>
      <c r="T155" s="207">
        <v>0</v>
      </c>
      <c r="U155" s="211">
        <v>36.542999999999999</v>
      </c>
      <c r="V155" s="207">
        <v>-2.4999999999999911E-2</v>
      </c>
      <c r="W155" s="210">
        <v>2736613.9125000001</v>
      </c>
      <c r="X155" s="210">
        <v>319577.87000000005</v>
      </c>
      <c r="Y155" s="210">
        <v>1636923.6367760655</v>
      </c>
      <c r="Z155" s="210">
        <v>319577.87000000005</v>
      </c>
      <c r="AA155" s="210">
        <v>1278311.48</v>
      </c>
      <c r="AB155" s="212">
        <v>4014925.3925000001</v>
      </c>
      <c r="AC155" s="161"/>
      <c r="AE155" s="83"/>
      <c r="AF155" s="94"/>
      <c r="AG155" s="83"/>
      <c r="AH155" s="95"/>
      <c r="AI155" s="95"/>
      <c r="AJ155" s="95"/>
      <c r="AK155" s="83"/>
      <c r="AL155" s="83"/>
      <c r="AM155" s="83"/>
      <c r="AN155" s="83"/>
      <c r="AO155" s="94"/>
      <c r="AP155" s="83"/>
      <c r="AQ155" s="95"/>
      <c r="AR155" s="95"/>
      <c r="AS155" s="95"/>
      <c r="AT155" s="83"/>
      <c r="AU155" s="83"/>
      <c r="AV155" s="83"/>
      <c r="AW155" s="83"/>
      <c r="AX155" s="94"/>
      <c r="AY155" s="83"/>
      <c r="AZ155" s="95"/>
      <c r="BA155" s="95"/>
      <c r="BB155" s="95"/>
      <c r="BC155" s="83"/>
      <c r="BD155" s="83"/>
      <c r="BE155" s="83"/>
      <c r="BF155" s="83"/>
      <c r="BG155" s="94"/>
      <c r="BH155" s="83"/>
      <c r="BI155" s="95"/>
      <c r="BJ155" s="95"/>
      <c r="BK155" s="95"/>
      <c r="BL155" s="83"/>
      <c r="BM155" s="88"/>
      <c r="BN155" s="88"/>
      <c r="BO155" s="88"/>
      <c r="BP155" s="96"/>
      <c r="BQ155" s="96"/>
      <c r="BR155" s="96"/>
      <c r="BS155" s="96"/>
      <c r="BT155" s="96"/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2"/>
      <c r="CH155" s="2"/>
      <c r="CI155" s="2"/>
      <c r="CJ155" s="2"/>
      <c r="CK155" s="2"/>
      <c r="CL155" s="2"/>
      <c r="CM155" s="2"/>
      <c r="CN155" s="2"/>
      <c r="CO155" s="2"/>
      <c r="CP155" s="2"/>
    </row>
    <row r="156" spans="1:94" x14ac:dyDescent="0.25">
      <c r="A156" s="204" t="s">
        <v>177</v>
      </c>
      <c r="B156" s="205">
        <v>370</v>
      </c>
      <c r="C156" s="194" t="s">
        <v>178</v>
      </c>
      <c r="D156" s="206">
        <v>31593</v>
      </c>
      <c r="E156" s="207">
        <v>0.32371010504678621</v>
      </c>
      <c r="F156" s="206">
        <v>10226.973348743117</v>
      </c>
      <c r="G156" s="208">
        <v>1</v>
      </c>
      <c r="H156" s="209">
        <v>31593</v>
      </c>
      <c r="I156" s="209">
        <v>10226.973348743117</v>
      </c>
      <c r="J156" s="210">
        <v>148797005.43735889</v>
      </c>
      <c r="K156" s="210">
        <v>875000</v>
      </c>
      <c r="L156" s="211">
        <v>31.7</v>
      </c>
      <c r="M156" s="210">
        <v>1001498.1</v>
      </c>
      <c r="N156" s="210">
        <v>1876498.1</v>
      </c>
      <c r="O156" s="211">
        <v>28.892322387426507</v>
      </c>
      <c r="P156" s="211">
        <v>12.628505376722716</v>
      </c>
      <c r="Q156" s="211">
        <v>32.980297189509322</v>
      </c>
      <c r="R156" s="207">
        <v>4.0387923959284588E-2</v>
      </c>
      <c r="S156" s="207">
        <v>0</v>
      </c>
      <c r="T156" s="207">
        <v>-2.1023244000610571E-2</v>
      </c>
      <c r="U156" s="211">
        <v>32.313860354689965</v>
      </c>
      <c r="V156" s="207">
        <v>1.9364679958673969E-2</v>
      </c>
      <c r="W156" s="210">
        <v>1020891.7901857201</v>
      </c>
      <c r="X156" s="210">
        <v>175000</v>
      </c>
      <c r="Y156" s="210">
        <v>743985.02718679444</v>
      </c>
      <c r="Z156" s="210">
        <v>175000</v>
      </c>
      <c r="AA156" s="210">
        <v>700000</v>
      </c>
      <c r="AB156" s="212">
        <v>1720891.7901857202</v>
      </c>
      <c r="AC156" s="161"/>
      <c r="AE156" s="83"/>
      <c r="AF156" s="94"/>
      <c r="AG156" s="83"/>
      <c r="AH156" s="95"/>
      <c r="AI156" s="95"/>
      <c r="AJ156" s="95"/>
      <c r="AK156" s="83"/>
      <c r="AL156" s="83"/>
      <c r="AM156" s="83"/>
      <c r="AN156" s="83"/>
      <c r="AO156" s="94"/>
      <c r="AP156" s="83"/>
      <c r="AQ156" s="95"/>
      <c r="AR156" s="95"/>
      <c r="AS156" s="95"/>
      <c r="AT156" s="83"/>
      <c r="AU156" s="83"/>
      <c r="AV156" s="83"/>
      <c r="AW156" s="83"/>
      <c r="AX156" s="94"/>
      <c r="AY156" s="83"/>
      <c r="AZ156" s="95"/>
      <c r="BA156" s="95"/>
      <c r="BB156" s="95"/>
      <c r="BC156" s="83"/>
      <c r="BD156" s="83"/>
      <c r="BE156" s="83"/>
      <c r="BF156" s="83"/>
      <c r="BG156" s="94"/>
      <c r="BH156" s="83"/>
      <c r="BI156" s="95"/>
      <c r="BJ156" s="95"/>
      <c r="BK156" s="95"/>
      <c r="BL156" s="83"/>
      <c r="BM156" s="88"/>
      <c r="BN156" s="88"/>
      <c r="BO156" s="88"/>
      <c r="BP156" s="96"/>
      <c r="BQ156" s="96"/>
      <c r="BR156" s="96"/>
      <c r="BS156" s="96"/>
      <c r="BT156" s="96"/>
      <c r="BU156" s="88"/>
      <c r="BV156" s="88"/>
      <c r="BW156" s="88"/>
      <c r="BX156" s="88"/>
      <c r="BY156" s="88"/>
      <c r="BZ156" s="88"/>
      <c r="CA156" s="88"/>
      <c r="CB156" s="88"/>
      <c r="CC156" s="88"/>
      <c r="CD156" s="88"/>
      <c r="CE156" s="88"/>
      <c r="CF156" s="88"/>
      <c r="CG156" s="2"/>
      <c r="CH156" s="2"/>
      <c r="CI156" s="2"/>
      <c r="CJ156" s="2"/>
      <c r="CK156" s="2"/>
      <c r="CL156" s="2"/>
      <c r="CM156" s="2"/>
      <c r="CN156" s="2"/>
      <c r="CO156" s="2"/>
      <c r="CP156" s="2"/>
    </row>
    <row r="157" spans="1:94" x14ac:dyDescent="0.25">
      <c r="A157" s="204" t="s">
        <v>177</v>
      </c>
      <c r="B157" s="205">
        <v>371</v>
      </c>
      <c r="C157" s="194" t="s">
        <v>179</v>
      </c>
      <c r="D157" s="206">
        <v>41855</v>
      </c>
      <c r="E157" s="207">
        <v>0.30651384200627674</v>
      </c>
      <c r="F157" s="206">
        <v>12829.136857172713</v>
      </c>
      <c r="G157" s="208">
        <v>1</v>
      </c>
      <c r="H157" s="209">
        <v>41855</v>
      </c>
      <c r="I157" s="209">
        <v>12829.136857172713</v>
      </c>
      <c r="J157" s="210">
        <v>194507055.57791954</v>
      </c>
      <c r="K157" s="210">
        <v>213000</v>
      </c>
      <c r="L157" s="211">
        <v>32.82</v>
      </c>
      <c r="M157" s="210">
        <v>1373681.1</v>
      </c>
      <c r="N157" s="210">
        <v>1586681.1</v>
      </c>
      <c r="O157" s="211">
        <v>28.892322387426507</v>
      </c>
      <c r="P157" s="211">
        <v>12.628505376722716</v>
      </c>
      <c r="Q157" s="211">
        <v>32.763134089242705</v>
      </c>
      <c r="R157" s="207">
        <v>-1.7326602912034472E-3</v>
      </c>
      <c r="S157" s="207">
        <v>0</v>
      </c>
      <c r="T157" s="207">
        <v>0</v>
      </c>
      <c r="U157" s="211">
        <v>32.763134089242705</v>
      </c>
      <c r="V157" s="207">
        <v>-1.7326602912034472E-3</v>
      </c>
      <c r="W157" s="210">
        <v>1371300.9773052535</v>
      </c>
      <c r="X157" s="210">
        <v>42600</v>
      </c>
      <c r="Y157" s="210">
        <v>972535.2778895977</v>
      </c>
      <c r="Z157" s="210">
        <v>42600</v>
      </c>
      <c r="AA157" s="210">
        <v>170400</v>
      </c>
      <c r="AB157" s="212">
        <v>1541700.9773052535</v>
      </c>
      <c r="AC157" s="161"/>
      <c r="AE157" s="83"/>
      <c r="AF157" s="94"/>
      <c r="AG157" s="83"/>
      <c r="AH157" s="95"/>
      <c r="AI157" s="95"/>
      <c r="AJ157" s="95"/>
      <c r="AK157" s="83"/>
      <c r="AL157" s="83"/>
      <c r="AM157" s="83"/>
      <c r="AN157" s="83"/>
      <c r="AO157" s="94"/>
      <c r="AP157" s="83"/>
      <c r="AQ157" s="95"/>
      <c r="AR157" s="95"/>
      <c r="AS157" s="95"/>
      <c r="AT157" s="83"/>
      <c r="AU157" s="83"/>
      <c r="AV157" s="83"/>
      <c r="AW157" s="83"/>
      <c r="AX157" s="94"/>
      <c r="AY157" s="83"/>
      <c r="AZ157" s="95"/>
      <c r="BA157" s="95"/>
      <c r="BB157" s="95"/>
      <c r="BC157" s="83"/>
      <c r="BD157" s="83"/>
      <c r="BE157" s="83"/>
      <c r="BF157" s="83"/>
      <c r="BG157" s="94"/>
      <c r="BH157" s="83"/>
      <c r="BI157" s="95"/>
      <c r="BJ157" s="95"/>
      <c r="BK157" s="95"/>
      <c r="BL157" s="83"/>
      <c r="BM157" s="88"/>
      <c r="BN157" s="88"/>
      <c r="BO157" s="88"/>
      <c r="BP157" s="96"/>
      <c r="BQ157" s="96"/>
      <c r="BR157" s="96"/>
      <c r="BS157" s="96"/>
      <c r="BT157" s="96"/>
      <c r="BU157" s="88"/>
      <c r="BV157" s="88"/>
      <c r="BW157" s="88"/>
      <c r="BX157" s="88"/>
      <c r="BY157" s="88"/>
      <c r="BZ157" s="88"/>
      <c r="CA157" s="88"/>
      <c r="CB157" s="88"/>
      <c r="CC157" s="88"/>
      <c r="CD157" s="88"/>
      <c r="CE157" s="88"/>
      <c r="CF157" s="88"/>
      <c r="CG157" s="2"/>
      <c r="CH157" s="2"/>
      <c r="CI157" s="2"/>
      <c r="CJ157" s="2"/>
      <c r="CK157" s="2"/>
      <c r="CL157" s="2"/>
      <c r="CM157" s="2"/>
      <c r="CN157" s="2"/>
      <c r="CO157" s="2"/>
      <c r="CP157" s="2"/>
    </row>
    <row r="158" spans="1:94" x14ac:dyDescent="0.25">
      <c r="A158" s="204" t="s">
        <v>177</v>
      </c>
      <c r="B158" s="205">
        <v>372</v>
      </c>
      <c r="C158" s="194" t="s">
        <v>180</v>
      </c>
      <c r="D158" s="206">
        <v>39658.5</v>
      </c>
      <c r="E158" s="207">
        <v>0.2992637517710191</v>
      </c>
      <c r="F158" s="206">
        <v>11868.351499610961</v>
      </c>
      <c r="G158" s="208">
        <v>1</v>
      </c>
      <c r="H158" s="209">
        <v>39658.5</v>
      </c>
      <c r="I158" s="209">
        <v>11868.351499610961</v>
      </c>
      <c r="J158" s="210">
        <v>189875684.62395254</v>
      </c>
      <c r="K158" s="210">
        <v>0</v>
      </c>
      <c r="L158" s="211">
        <v>28.05</v>
      </c>
      <c r="M158" s="210">
        <v>1112420.925</v>
      </c>
      <c r="N158" s="210">
        <v>1112420.925</v>
      </c>
      <c r="O158" s="211">
        <v>28.892322387426507</v>
      </c>
      <c r="P158" s="211">
        <v>12.628505376722716</v>
      </c>
      <c r="Q158" s="211">
        <v>32.671576285725031</v>
      </c>
      <c r="R158" s="207">
        <v>0.164762077922461</v>
      </c>
      <c r="S158" s="207">
        <v>0</v>
      </c>
      <c r="T158" s="207">
        <v>-0.14539739796378698</v>
      </c>
      <c r="U158" s="211">
        <v>28.593179272840807</v>
      </c>
      <c r="V158" s="207">
        <v>1.9364679958673969E-2</v>
      </c>
      <c r="W158" s="210">
        <v>1133962.6001919571</v>
      </c>
      <c r="X158" s="210">
        <v>0</v>
      </c>
      <c r="Y158" s="210">
        <v>949378.42311976268</v>
      </c>
      <c r="Z158" s="210">
        <v>0</v>
      </c>
      <c r="AA158" s="210">
        <v>0</v>
      </c>
      <c r="AB158" s="212">
        <v>1133962.6001919571</v>
      </c>
      <c r="AC158" s="161"/>
      <c r="AE158" s="83"/>
      <c r="AF158" s="94"/>
      <c r="AG158" s="83"/>
      <c r="AH158" s="95"/>
      <c r="AI158" s="95"/>
      <c r="AJ158" s="95"/>
      <c r="AK158" s="83"/>
      <c r="AL158" s="83"/>
      <c r="AM158" s="83"/>
      <c r="AN158" s="83"/>
      <c r="AO158" s="94"/>
      <c r="AP158" s="83"/>
      <c r="AQ158" s="95"/>
      <c r="AR158" s="95"/>
      <c r="AS158" s="95"/>
      <c r="AT158" s="83"/>
      <c r="AU158" s="83"/>
      <c r="AV158" s="83"/>
      <c r="AW158" s="83"/>
      <c r="AX158" s="94"/>
      <c r="AY158" s="83"/>
      <c r="AZ158" s="95"/>
      <c r="BA158" s="95"/>
      <c r="BB158" s="95"/>
      <c r="BC158" s="83"/>
      <c r="BD158" s="83"/>
      <c r="BE158" s="83"/>
      <c r="BF158" s="83"/>
      <c r="BG158" s="94"/>
      <c r="BH158" s="83"/>
      <c r="BI158" s="95"/>
      <c r="BJ158" s="95"/>
      <c r="BK158" s="95"/>
      <c r="BL158" s="83"/>
      <c r="BM158" s="88"/>
      <c r="BN158" s="88"/>
      <c r="BO158" s="88"/>
      <c r="BP158" s="96"/>
      <c r="BQ158" s="96"/>
      <c r="BR158" s="96"/>
      <c r="BS158" s="96"/>
      <c r="BT158" s="96"/>
      <c r="BU158" s="88"/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2"/>
      <c r="CH158" s="2"/>
      <c r="CI158" s="2"/>
      <c r="CJ158" s="2"/>
      <c r="CK158" s="2"/>
      <c r="CL158" s="2"/>
      <c r="CM158" s="2"/>
      <c r="CN158" s="2"/>
      <c r="CO158" s="2"/>
      <c r="CP158" s="2"/>
    </row>
    <row r="159" spans="1:94" x14ac:dyDescent="0.25">
      <c r="A159" s="204" t="s">
        <v>177</v>
      </c>
      <c r="B159" s="205">
        <v>373</v>
      </c>
      <c r="C159" s="194" t="s">
        <v>181</v>
      </c>
      <c r="D159" s="206">
        <v>71993</v>
      </c>
      <c r="E159" s="207">
        <v>0.31839092267532254</v>
      </c>
      <c r="F159" s="206">
        <v>22921.917696164495</v>
      </c>
      <c r="G159" s="208">
        <v>1</v>
      </c>
      <c r="H159" s="209">
        <v>71993</v>
      </c>
      <c r="I159" s="209">
        <v>22921.917696164495</v>
      </c>
      <c r="J159" s="210">
        <v>332465631.4027462</v>
      </c>
      <c r="K159" s="210">
        <v>5928999.9999999991</v>
      </c>
      <c r="L159" s="211">
        <v>29.49</v>
      </c>
      <c r="M159" s="210">
        <v>2123073.5699999998</v>
      </c>
      <c r="N159" s="210">
        <v>8052073.5699999984</v>
      </c>
      <c r="O159" s="211">
        <v>28.892322387426507</v>
      </c>
      <c r="P159" s="211">
        <v>12.628505376722716</v>
      </c>
      <c r="Q159" s="211">
        <v>32.913123866331524</v>
      </c>
      <c r="R159" s="207">
        <v>0.11607744545037391</v>
      </c>
      <c r="S159" s="207">
        <v>0</v>
      </c>
      <c r="T159" s="207">
        <v>-9.6712765491699881E-2</v>
      </c>
      <c r="U159" s="211">
        <v>30.061064411981295</v>
      </c>
      <c r="V159" s="207">
        <v>1.9364679958673969E-2</v>
      </c>
      <c r="W159" s="210">
        <v>2164186.2102117692</v>
      </c>
      <c r="X159" s="210">
        <v>1185799.9999999998</v>
      </c>
      <c r="Y159" s="210">
        <v>1662328.1570137311</v>
      </c>
      <c r="Z159" s="210">
        <v>1185799.9999999998</v>
      </c>
      <c r="AA159" s="210">
        <v>4743199.9999999991</v>
      </c>
      <c r="AB159" s="212">
        <v>6907386.2102117687</v>
      </c>
      <c r="AC159" s="161"/>
      <c r="AE159" s="83"/>
      <c r="AF159" s="94"/>
      <c r="AG159" s="83"/>
      <c r="AH159" s="95"/>
      <c r="AI159" s="95"/>
      <c r="AJ159" s="95"/>
      <c r="AK159" s="83"/>
      <c r="AL159" s="83"/>
      <c r="AM159" s="83"/>
      <c r="AN159" s="83"/>
      <c r="AO159" s="94"/>
      <c r="AP159" s="83"/>
      <c r="AQ159" s="95"/>
      <c r="AR159" s="95"/>
      <c r="AS159" s="95"/>
      <c r="AT159" s="83"/>
      <c r="AU159" s="83"/>
      <c r="AV159" s="83"/>
      <c r="AW159" s="83"/>
      <c r="AX159" s="94"/>
      <c r="AY159" s="83"/>
      <c r="AZ159" s="95"/>
      <c r="BA159" s="95"/>
      <c r="BB159" s="95"/>
      <c r="BC159" s="83"/>
      <c r="BD159" s="83"/>
      <c r="BE159" s="83"/>
      <c r="BF159" s="83"/>
      <c r="BG159" s="94"/>
      <c r="BH159" s="83"/>
      <c r="BI159" s="95"/>
      <c r="BJ159" s="95"/>
      <c r="BK159" s="95"/>
      <c r="BL159" s="83"/>
      <c r="BM159" s="88"/>
      <c r="BN159" s="88"/>
      <c r="BO159" s="88"/>
      <c r="BP159" s="96"/>
      <c r="BQ159" s="96"/>
      <c r="BR159" s="96"/>
      <c r="BS159" s="96"/>
      <c r="BT159" s="96"/>
      <c r="BU159" s="88"/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2"/>
      <c r="CH159" s="2"/>
      <c r="CI159" s="2"/>
      <c r="CJ159" s="2"/>
      <c r="CK159" s="2"/>
      <c r="CL159" s="2"/>
      <c r="CM159" s="2"/>
      <c r="CN159" s="2"/>
      <c r="CO159" s="2"/>
      <c r="CP159" s="2"/>
    </row>
    <row r="160" spans="1:94" x14ac:dyDescent="0.25">
      <c r="A160" s="204" t="s">
        <v>177</v>
      </c>
      <c r="B160" s="205">
        <v>380</v>
      </c>
      <c r="C160" s="194" t="s">
        <v>182</v>
      </c>
      <c r="D160" s="206">
        <v>87500.5</v>
      </c>
      <c r="E160" s="207">
        <v>0.315135035436793</v>
      </c>
      <c r="F160" s="206">
        <v>27574.473168237106</v>
      </c>
      <c r="G160" s="208">
        <v>1.00058366718104</v>
      </c>
      <c r="H160" s="209">
        <v>87551.571170174589</v>
      </c>
      <c r="I160" s="209">
        <v>27590.567483259874</v>
      </c>
      <c r="J160" s="210">
        <v>420162028.68948704</v>
      </c>
      <c r="K160" s="210">
        <v>439728.74981461099</v>
      </c>
      <c r="L160" s="211">
        <v>28.43</v>
      </c>
      <c r="M160" s="210">
        <v>2487639.2149999999</v>
      </c>
      <c r="N160" s="210">
        <v>2927367.9648146108</v>
      </c>
      <c r="O160" s="211">
        <v>28.909185887788073</v>
      </c>
      <c r="P160" s="211">
        <v>12.635876220856696</v>
      </c>
      <c r="Q160" s="211">
        <v>32.891193188422683</v>
      </c>
      <c r="R160" s="207">
        <v>0.15691850821043563</v>
      </c>
      <c r="S160" s="207">
        <v>0</v>
      </c>
      <c r="T160" s="207">
        <v>-0.1375538282517616</v>
      </c>
      <c r="U160" s="211">
        <v>28.980537851225101</v>
      </c>
      <c r="V160" s="207">
        <v>1.9364679958673969E-2</v>
      </c>
      <c r="W160" s="210">
        <v>2535811.552251122</v>
      </c>
      <c r="X160" s="210">
        <v>87945.7499629222</v>
      </c>
      <c r="Y160" s="210">
        <v>2100810.1434474355</v>
      </c>
      <c r="Z160" s="210">
        <v>87945.7499629222</v>
      </c>
      <c r="AA160" s="210">
        <v>351782.9998516888</v>
      </c>
      <c r="AB160" s="212">
        <v>2887594.5521028107</v>
      </c>
      <c r="AC160" s="161"/>
      <c r="AE160" s="83"/>
      <c r="AF160" s="94"/>
      <c r="AG160" s="83"/>
      <c r="AH160" s="95"/>
      <c r="AI160" s="95"/>
      <c r="AJ160" s="95"/>
      <c r="AK160" s="83"/>
      <c r="AL160" s="83"/>
      <c r="AM160" s="83"/>
      <c r="AN160" s="83"/>
      <c r="AO160" s="94"/>
      <c r="AP160" s="83"/>
      <c r="AQ160" s="95"/>
      <c r="AR160" s="95"/>
      <c r="AS160" s="95"/>
      <c r="AT160" s="83"/>
      <c r="AU160" s="83"/>
      <c r="AV160" s="83"/>
      <c r="AW160" s="83"/>
      <c r="AX160" s="94"/>
      <c r="AY160" s="83"/>
      <c r="AZ160" s="95"/>
      <c r="BA160" s="95"/>
      <c r="BB160" s="95"/>
      <c r="BC160" s="83"/>
      <c r="BD160" s="83"/>
      <c r="BE160" s="83"/>
      <c r="BF160" s="83"/>
      <c r="BG160" s="94"/>
      <c r="BH160" s="83"/>
      <c r="BI160" s="95"/>
      <c r="BJ160" s="95"/>
      <c r="BK160" s="95"/>
      <c r="BL160" s="83"/>
      <c r="BM160" s="88"/>
      <c r="BN160" s="88"/>
      <c r="BO160" s="88"/>
      <c r="BP160" s="96"/>
      <c r="BQ160" s="96"/>
      <c r="BR160" s="96"/>
      <c r="BS160" s="96"/>
      <c r="BT160" s="96"/>
      <c r="BU160" s="88"/>
      <c r="BV160" s="88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2"/>
      <c r="CH160" s="2"/>
      <c r="CI160" s="2"/>
      <c r="CJ160" s="2"/>
      <c r="CK160" s="2"/>
      <c r="CL160" s="2"/>
      <c r="CM160" s="2"/>
      <c r="CN160" s="2"/>
      <c r="CO160" s="2"/>
      <c r="CP160" s="2"/>
    </row>
    <row r="161" spans="1:109" x14ac:dyDescent="0.25">
      <c r="A161" s="204" t="s">
        <v>177</v>
      </c>
      <c r="B161" s="205">
        <v>381</v>
      </c>
      <c r="C161" s="194" t="s">
        <v>183</v>
      </c>
      <c r="D161" s="206">
        <v>32881</v>
      </c>
      <c r="E161" s="207">
        <v>0.26678953845241682</v>
      </c>
      <c r="F161" s="206">
        <v>8772.3068138539165</v>
      </c>
      <c r="G161" s="208">
        <v>1.00058366718104</v>
      </c>
      <c r="H161" s="209">
        <v>32900.191560579777</v>
      </c>
      <c r="I161" s="209">
        <v>8777.426921443177</v>
      </c>
      <c r="J161" s="210">
        <v>152058388.23717538</v>
      </c>
      <c r="K161" s="210">
        <v>1722000</v>
      </c>
      <c r="L161" s="211">
        <v>32.19</v>
      </c>
      <c r="M161" s="210">
        <v>1058439.3899999999</v>
      </c>
      <c r="N161" s="210">
        <v>2780439.3899999997</v>
      </c>
      <c r="O161" s="211">
        <v>28.909185887788073</v>
      </c>
      <c r="P161" s="211">
        <v>12.635876220856696</v>
      </c>
      <c r="Q161" s="211">
        <v>32.280305472692298</v>
      </c>
      <c r="R161" s="207">
        <v>2.8053890243024959E-3</v>
      </c>
      <c r="S161" s="207">
        <v>0</v>
      </c>
      <c r="T161" s="207">
        <v>0</v>
      </c>
      <c r="U161" s="211">
        <v>32.280305472692298</v>
      </c>
      <c r="V161" s="207">
        <v>2.8053890243024959E-3</v>
      </c>
      <c r="W161" s="210">
        <v>1061408.7242475955</v>
      </c>
      <c r="X161" s="210">
        <v>344400</v>
      </c>
      <c r="Y161" s="210">
        <v>760291.94118587684</v>
      </c>
      <c r="Z161" s="210">
        <v>344400</v>
      </c>
      <c r="AA161" s="210">
        <v>1377600</v>
      </c>
      <c r="AB161" s="212">
        <v>2439008.7242475953</v>
      </c>
      <c r="AC161" s="161"/>
      <c r="AE161" s="83"/>
      <c r="AF161" s="94"/>
      <c r="AG161" s="83"/>
      <c r="AH161" s="95"/>
      <c r="AI161" s="95"/>
      <c r="AJ161" s="95"/>
      <c r="AK161" s="83"/>
      <c r="AL161" s="83"/>
      <c r="AM161" s="83"/>
      <c r="AN161" s="83"/>
      <c r="AO161" s="94"/>
      <c r="AP161" s="83"/>
      <c r="AQ161" s="95"/>
      <c r="AR161" s="95"/>
      <c r="AS161" s="95"/>
      <c r="AT161" s="83"/>
      <c r="AU161" s="83"/>
      <c r="AV161" s="83"/>
      <c r="AW161" s="83"/>
      <c r="AX161" s="94"/>
      <c r="AY161" s="83"/>
      <c r="AZ161" s="95"/>
      <c r="BA161" s="95"/>
      <c r="BB161" s="95"/>
      <c r="BC161" s="83"/>
      <c r="BD161" s="83"/>
      <c r="BE161" s="83"/>
      <c r="BF161" s="83"/>
      <c r="BG161" s="94"/>
      <c r="BH161" s="83"/>
      <c r="BI161" s="95"/>
      <c r="BJ161" s="95"/>
      <c r="BK161" s="95"/>
      <c r="BL161" s="83"/>
      <c r="BM161" s="88"/>
      <c r="BN161" s="88"/>
      <c r="BO161" s="88"/>
      <c r="BP161" s="96"/>
      <c r="BQ161" s="96"/>
      <c r="BR161" s="96"/>
      <c r="BS161" s="96"/>
      <c r="BT161" s="96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2"/>
      <c r="CH161" s="2"/>
      <c r="CI161" s="2"/>
      <c r="CJ161" s="2"/>
      <c r="CK161" s="2"/>
      <c r="CL161" s="2"/>
      <c r="CM161" s="2"/>
      <c r="CN161" s="2"/>
      <c r="CO161" s="2"/>
      <c r="CP161" s="2"/>
    </row>
    <row r="162" spans="1:109" x14ac:dyDescent="0.25">
      <c r="A162" s="204" t="s">
        <v>177</v>
      </c>
      <c r="B162" s="205">
        <v>382</v>
      </c>
      <c r="C162" s="194" t="s">
        <v>184</v>
      </c>
      <c r="D162" s="206">
        <v>62702.5</v>
      </c>
      <c r="E162" s="207">
        <v>0.24873435614822867</v>
      </c>
      <c r="F162" s="206">
        <v>15596.265966384308</v>
      </c>
      <c r="G162" s="208">
        <v>1.00058366718104</v>
      </c>
      <c r="H162" s="209">
        <v>62739.097391419156</v>
      </c>
      <c r="I162" s="209">
        <v>15605.368994975657</v>
      </c>
      <c r="J162" s="210">
        <v>295267595.99883407</v>
      </c>
      <c r="K162" s="210">
        <v>170400</v>
      </c>
      <c r="L162" s="211">
        <v>33.99</v>
      </c>
      <c r="M162" s="210">
        <v>2131257.9750000001</v>
      </c>
      <c r="N162" s="210">
        <v>2301657.9750000001</v>
      </c>
      <c r="O162" s="211">
        <v>28.909185887788073</v>
      </c>
      <c r="P162" s="211">
        <v>12.635876220856696</v>
      </c>
      <c r="Q162" s="211">
        <v>32.052162423951572</v>
      </c>
      <c r="R162" s="207">
        <v>-5.7011991057617784E-2</v>
      </c>
      <c r="S162" s="207">
        <v>3.2011991057617782E-2</v>
      </c>
      <c r="T162" s="207">
        <v>0</v>
      </c>
      <c r="U162" s="211">
        <v>33.140250000000002</v>
      </c>
      <c r="V162" s="207">
        <v>-2.5000000000000022E-2</v>
      </c>
      <c r="W162" s="210">
        <v>2077976.525625</v>
      </c>
      <c r="X162" s="210">
        <v>34080</v>
      </c>
      <c r="Y162" s="210">
        <v>1476337.9799941704</v>
      </c>
      <c r="Z162" s="210">
        <v>34080</v>
      </c>
      <c r="AA162" s="210">
        <v>136320</v>
      </c>
      <c r="AB162" s="212">
        <v>2214296.5256249998</v>
      </c>
      <c r="AC162" s="161"/>
      <c r="AE162" s="83"/>
      <c r="AF162" s="94"/>
      <c r="AG162" s="83"/>
      <c r="AH162" s="95"/>
      <c r="AI162" s="95"/>
      <c r="AJ162" s="95"/>
      <c r="AK162" s="83"/>
      <c r="AL162" s="83"/>
      <c r="AM162" s="83"/>
      <c r="AN162" s="83"/>
      <c r="AO162" s="94"/>
      <c r="AP162" s="83"/>
      <c r="AQ162" s="95"/>
      <c r="AR162" s="95"/>
      <c r="AS162" s="95"/>
      <c r="AT162" s="83"/>
      <c r="AU162" s="83"/>
      <c r="AV162" s="83"/>
      <c r="AW162" s="83"/>
      <c r="AX162" s="94"/>
      <c r="AY162" s="83"/>
      <c r="AZ162" s="95"/>
      <c r="BA162" s="95"/>
      <c r="BB162" s="95"/>
      <c r="BC162" s="83"/>
      <c r="BD162" s="83"/>
      <c r="BE162" s="83"/>
      <c r="BF162" s="83"/>
      <c r="BG162" s="94"/>
      <c r="BH162" s="83"/>
      <c r="BI162" s="95"/>
      <c r="BJ162" s="95"/>
      <c r="BK162" s="95"/>
      <c r="BL162" s="83"/>
      <c r="BM162" s="88"/>
      <c r="BN162" s="88"/>
      <c r="BO162" s="88"/>
      <c r="BP162" s="96"/>
      <c r="BQ162" s="96"/>
      <c r="BR162" s="96"/>
      <c r="BS162" s="96"/>
      <c r="BT162" s="96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2"/>
      <c r="CH162" s="2"/>
      <c r="CI162" s="2"/>
      <c r="CJ162" s="2"/>
      <c r="CK162" s="2"/>
      <c r="CL162" s="2"/>
      <c r="CM162" s="2"/>
      <c r="CN162" s="2"/>
      <c r="CO162" s="2"/>
      <c r="CP162" s="2"/>
    </row>
    <row r="163" spans="1:109" x14ac:dyDescent="0.25">
      <c r="A163" s="204" t="s">
        <v>177</v>
      </c>
      <c r="B163" s="205">
        <v>383</v>
      </c>
      <c r="C163" s="194" t="s">
        <v>185</v>
      </c>
      <c r="D163" s="206">
        <v>110782.5</v>
      </c>
      <c r="E163" s="207">
        <v>0.30914687880061625</v>
      </c>
      <c r="F163" s="206">
        <v>34248.064100729272</v>
      </c>
      <c r="G163" s="208">
        <v>1.00058366718104</v>
      </c>
      <c r="H163" s="209">
        <v>110847.16010948356</v>
      </c>
      <c r="I163" s="209">
        <v>34268.053571759025</v>
      </c>
      <c r="J163" s="210">
        <v>516315878.04318565</v>
      </c>
      <c r="K163" s="210">
        <v>1702740</v>
      </c>
      <c r="L163" s="211">
        <v>32.700000000000003</v>
      </c>
      <c r="M163" s="210">
        <v>3622587.7500000005</v>
      </c>
      <c r="N163" s="210">
        <v>5325327.75</v>
      </c>
      <c r="O163" s="211">
        <v>28.909185887788073</v>
      </c>
      <c r="P163" s="211">
        <v>12.635876220856696</v>
      </c>
      <c r="Q163" s="211">
        <v>32.815527582376845</v>
      </c>
      <c r="R163" s="207">
        <v>3.5329535895058939E-3</v>
      </c>
      <c r="S163" s="207">
        <v>0</v>
      </c>
      <c r="T163" s="207">
        <v>0</v>
      </c>
      <c r="U163" s="211">
        <v>32.815527582376845</v>
      </c>
      <c r="V163" s="207">
        <v>3.5329535895058939E-3</v>
      </c>
      <c r="W163" s="210">
        <v>3635386.1843946627</v>
      </c>
      <c r="X163" s="210">
        <v>340548</v>
      </c>
      <c r="Y163" s="210">
        <v>2581579.3902159282</v>
      </c>
      <c r="Z163" s="210">
        <v>340548</v>
      </c>
      <c r="AA163" s="210">
        <v>1362192</v>
      </c>
      <c r="AB163" s="212">
        <v>4997578.1843946632</v>
      </c>
      <c r="AC163" s="161"/>
      <c r="AE163" s="83"/>
      <c r="AF163" s="94"/>
      <c r="AG163" s="83"/>
      <c r="AH163" s="95"/>
      <c r="AI163" s="95"/>
      <c r="AJ163" s="95"/>
      <c r="AK163" s="83"/>
      <c r="AL163" s="83"/>
      <c r="AM163" s="83"/>
      <c r="AN163" s="83"/>
      <c r="AO163" s="94"/>
      <c r="AP163" s="83"/>
      <c r="AQ163" s="95"/>
      <c r="AR163" s="95"/>
      <c r="AS163" s="95"/>
      <c r="AT163" s="83"/>
      <c r="AU163" s="83"/>
      <c r="AV163" s="83"/>
      <c r="AW163" s="83"/>
      <c r="AX163" s="94"/>
      <c r="AY163" s="83"/>
      <c r="AZ163" s="95"/>
      <c r="BA163" s="95"/>
      <c r="BB163" s="95"/>
      <c r="BC163" s="83"/>
      <c r="BD163" s="83"/>
      <c r="BE163" s="83"/>
      <c r="BF163" s="83"/>
      <c r="BG163" s="94"/>
      <c r="BH163" s="83"/>
      <c r="BI163" s="95"/>
      <c r="BJ163" s="95"/>
      <c r="BK163" s="95"/>
      <c r="BL163" s="83"/>
      <c r="BM163" s="88"/>
      <c r="BN163" s="88"/>
      <c r="BO163" s="88"/>
      <c r="BP163" s="96"/>
      <c r="BQ163" s="96"/>
      <c r="BR163" s="96"/>
      <c r="BS163" s="96"/>
      <c r="BT163" s="96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2"/>
      <c r="CH163" s="2"/>
      <c r="CI163" s="2"/>
      <c r="CJ163" s="2"/>
      <c r="CK163" s="2"/>
      <c r="CL163" s="2"/>
      <c r="CM163" s="2"/>
      <c r="CN163" s="2"/>
      <c r="CO163" s="2"/>
      <c r="CP163" s="2"/>
    </row>
    <row r="164" spans="1:109" x14ac:dyDescent="0.25">
      <c r="A164" s="204" t="s">
        <v>177</v>
      </c>
      <c r="B164" s="205">
        <v>384</v>
      </c>
      <c r="C164" s="194" t="s">
        <v>186</v>
      </c>
      <c r="D164" s="206">
        <v>47514</v>
      </c>
      <c r="E164" s="207">
        <v>0.26025164630013475</v>
      </c>
      <c r="F164" s="206">
        <v>12365.596722304603</v>
      </c>
      <c r="G164" s="208">
        <v>1.00058366718104</v>
      </c>
      <c r="H164" s="209">
        <v>47541.732362439936</v>
      </c>
      <c r="I164" s="209">
        <v>12372.814115285388</v>
      </c>
      <c r="J164" s="210">
        <v>217867702.99449468</v>
      </c>
      <c r="K164" s="210">
        <v>205000</v>
      </c>
      <c r="L164" s="211">
        <v>31.14</v>
      </c>
      <c r="M164" s="210">
        <v>1479585.96</v>
      </c>
      <c r="N164" s="210">
        <v>1684585.96</v>
      </c>
      <c r="O164" s="211">
        <v>28.909185887788073</v>
      </c>
      <c r="P164" s="211">
        <v>12.635876220856696</v>
      </c>
      <c r="Q164" s="211">
        <v>32.197693476710754</v>
      </c>
      <c r="R164" s="207">
        <v>3.3965750697198205E-2</v>
      </c>
      <c r="S164" s="207">
        <v>0</v>
      </c>
      <c r="T164" s="207">
        <v>-1.4601070738524187E-2</v>
      </c>
      <c r="U164" s="211">
        <v>31.743016133913109</v>
      </c>
      <c r="V164" s="207">
        <v>1.9364679958673969E-2</v>
      </c>
      <c r="W164" s="210">
        <v>1508237.6685867475</v>
      </c>
      <c r="X164" s="210">
        <v>41000</v>
      </c>
      <c r="Y164" s="210">
        <v>1089338.5149724735</v>
      </c>
      <c r="Z164" s="210">
        <v>41000</v>
      </c>
      <c r="AA164" s="210">
        <v>164000</v>
      </c>
      <c r="AB164" s="212">
        <v>1672237.6685867475</v>
      </c>
      <c r="AC164" s="161"/>
      <c r="AE164" s="83"/>
      <c r="AF164" s="94"/>
      <c r="AG164" s="83"/>
      <c r="AH164" s="95"/>
      <c r="AI164" s="95"/>
      <c r="AJ164" s="95"/>
      <c r="AK164" s="83"/>
      <c r="AL164" s="83"/>
      <c r="AM164" s="83"/>
      <c r="AN164" s="83"/>
      <c r="AO164" s="94"/>
      <c r="AP164" s="83"/>
      <c r="AQ164" s="95"/>
      <c r="AR164" s="95"/>
      <c r="AS164" s="95"/>
      <c r="AT164" s="83"/>
      <c r="AU164" s="83"/>
      <c r="AV164" s="83"/>
      <c r="AW164" s="83"/>
      <c r="AX164" s="94"/>
      <c r="AY164" s="83"/>
      <c r="AZ164" s="95"/>
      <c r="BA164" s="95"/>
      <c r="BB164" s="95"/>
      <c r="BC164" s="83"/>
      <c r="BD164" s="83"/>
      <c r="BE164" s="83"/>
      <c r="BF164" s="83"/>
      <c r="BG164" s="94"/>
      <c r="BH164" s="83"/>
      <c r="BI164" s="95"/>
      <c r="BJ164" s="95"/>
      <c r="BK164" s="95"/>
      <c r="BL164" s="83"/>
      <c r="BM164" s="88"/>
      <c r="BN164" s="88"/>
      <c r="BO164" s="88"/>
      <c r="BP164" s="96"/>
      <c r="BQ164" s="96"/>
      <c r="BR164" s="96"/>
      <c r="BS164" s="96"/>
      <c r="BT164" s="96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2"/>
      <c r="CH164" s="2"/>
      <c r="CI164" s="2"/>
      <c r="CJ164" s="2"/>
      <c r="CK164" s="2"/>
      <c r="CL164" s="2"/>
      <c r="CM164" s="2"/>
      <c r="CN164" s="2"/>
      <c r="CO164" s="2"/>
      <c r="CP164" s="2"/>
    </row>
    <row r="165" spans="1:109" x14ac:dyDescent="0.25">
      <c r="A165" s="204" t="s">
        <v>177</v>
      </c>
      <c r="B165" s="205">
        <v>810</v>
      </c>
      <c r="C165" s="194" t="s">
        <v>187</v>
      </c>
      <c r="D165" s="206">
        <v>36833</v>
      </c>
      <c r="E165" s="207">
        <v>0.37122887680654731</v>
      </c>
      <c r="F165" s="206">
        <v>13673.473219415557</v>
      </c>
      <c r="G165" s="208">
        <v>1</v>
      </c>
      <c r="H165" s="209">
        <v>36833</v>
      </c>
      <c r="I165" s="209">
        <v>13673.473219415557</v>
      </c>
      <c r="J165" s="210">
        <v>177370243.14555374</v>
      </c>
      <c r="K165" s="210">
        <v>1151000</v>
      </c>
      <c r="L165" s="211">
        <v>46.93</v>
      </c>
      <c r="M165" s="210">
        <v>1728572.69</v>
      </c>
      <c r="N165" s="210">
        <v>2879572.69</v>
      </c>
      <c r="O165" s="211">
        <v>28.892322387426507</v>
      </c>
      <c r="P165" s="211">
        <v>12.628505376722716</v>
      </c>
      <c r="Q165" s="211">
        <v>33.580388254172725</v>
      </c>
      <c r="R165" s="207">
        <v>-0.28445795324584011</v>
      </c>
      <c r="S165" s="207">
        <v>0.25945795324584009</v>
      </c>
      <c r="T165" s="207">
        <v>0</v>
      </c>
      <c r="U165" s="211">
        <v>45.756749999999997</v>
      </c>
      <c r="V165" s="207">
        <v>-2.5000000000000022E-2</v>
      </c>
      <c r="W165" s="210">
        <v>1685358.3727499999</v>
      </c>
      <c r="X165" s="210">
        <v>230200</v>
      </c>
      <c r="Y165" s="210">
        <v>886851.21572776872</v>
      </c>
      <c r="Z165" s="210">
        <v>230200</v>
      </c>
      <c r="AA165" s="210">
        <v>920800</v>
      </c>
      <c r="AB165" s="212">
        <v>2606158.3727500001</v>
      </c>
      <c r="AC165" s="161"/>
      <c r="AE165" s="83"/>
      <c r="AF165" s="94"/>
      <c r="AG165" s="83"/>
      <c r="AH165" s="95"/>
      <c r="AI165" s="95"/>
      <c r="AJ165" s="95"/>
      <c r="AK165" s="83"/>
      <c r="AL165" s="83"/>
      <c r="AM165" s="83"/>
      <c r="AN165" s="83"/>
      <c r="AO165" s="94"/>
      <c r="AP165" s="83"/>
      <c r="AQ165" s="95"/>
      <c r="AR165" s="95"/>
      <c r="AS165" s="95"/>
      <c r="AT165" s="83"/>
      <c r="AU165" s="83"/>
      <c r="AV165" s="83"/>
      <c r="AW165" s="83"/>
      <c r="AX165" s="94"/>
      <c r="AY165" s="83"/>
      <c r="AZ165" s="95"/>
      <c r="BA165" s="95"/>
      <c r="BB165" s="95"/>
      <c r="BC165" s="83"/>
      <c r="BD165" s="83"/>
      <c r="BE165" s="83"/>
      <c r="BF165" s="83"/>
      <c r="BG165" s="94"/>
      <c r="BH165" s="83"/>
      <c r="BI165" s="95"/>
      <c r="BJ165" s="95"/>
      <c r="BK165" s="95"/>
      <c r="BL165" s="83"/>
      <c r="BM165" s="88"/>
      <c r="BN165" s="88"/>
      <c r="BO165" s="88"/>
      <c r="BP165" s="96"/>
      <c r="BQ165" s="96"/>
      <c r="BR165" s="96"/>
      <c r="BS165" s="96"/>
      <c r="BT165" s="96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2"/>
      <c r="CH165" s="2"/>
      <c r="CI165" s="2"/>
      <c r="CJ165" s="2"/>
      <c r="CK165" s="2"/>
      <c r="CL165" s="2"/>
      <c r="CM165" s="2"/>
      <c r="CN165" s="2"/>
      <c r="CO165" s="2"/>
      <c r="CP165" s="2"/>
    </row>
    <row r="166" spans="1:109" x14ac:dyDescent="0.25">
      <c r="A166" s="204" t="s">
        <v>177</v>
      </c>
      <c r="B166" s="205">
        <v>811</v>
      </c>
      <c r="C166" s="194" t="s">
        <v>188</v>
      </c>
      <c r="D166" s="206">
        <v>41441</v>
      </c>
      <c r="E166" s="207">
        <v>0.19488490690640681</v>
      </c>
      <c r="F166" s="206">
        <v>8076.2254271084048</v>
      </c>
      <c r="G166" s="208">
        <v>1</v>
      </c>
      <c r="H166" s="209">
        <v>41441</v>
      </c>
      <c r="I166" s="209">
        <v>8076.2254271084048</v>
      </c>
      <c r="J166" s="210">
        <v>184645129.9422591</v>
      </c>
      <c r="K166" s="210">
        <v>657590</v>
      </c>
      <c r="L166" s="211">
        <v>34.380000000000003</v>
      </c>
      <c r="M166" s="210">
        <v>1424741.58</v>
      </c>
      <c r="N166" s="210">
        <v>2082331.58</v>
      </c>
      <c r="O166" s="211">
        <v>28.892322387426507</v>
      </c>
      <c r="P166" s="211">
        <v>12.628505376722716</v>
      </c>
      <c r="Q166" s="211">
        <v>31.353427482136169</v>
      </c>
      <c r="R166" s="207">
        <v>-8.8032941182775826E-2</v>
      </c>
      <c r="S166" s="207">
        <v>6.3032941182775831E-2</v>
      </c>
      <c r="T166" s="207">
        <v>0</v>
      </c>
      <c r="U166" s="211">
        <v>33.520500000000006</v>
      </c>
      <c r="V166" s="207">
        <v>-2.4999999999999911E-2</v>
      </c>
      <c r="W166" s="210">
        <v>1389123.0405000001</v>
      </c>
      <c r="X166" s="210">
        <v>131518</v>
      </c>
      <c r="Y166" s="210">
        <v>923225.6497112955</v>
      </c>
      <c r="Z166" s="210">
        <v>131518</v>
      </c>
      <c r="AA166" s="210">
        <v>526072</v>
      </c>
      <c r="AB166" s="212">
        <v>1915195.0405000001</v>
      </c>
      <c r="AC166" s="161"/>
      <c r="AE166" s="83"/>
      <c r="AF166" s="94"/>
      <c r="AG166" s="83"/>
      <c r="AH166" s="95"/>
      <c r="AI166" s="95"/>
      <c r="AJ166" s="95"/>
      <c r="AK166" s="83"/>
      <c r="AL166" s="83"/>
      <c r="AM166" s="83"/>
      <c r="AN166" s="83"/>
      <c r="AO166" s="94"/>
      <c r="AP166" s="83"/>
      <c r="AQ166" s="95"/>
      <c r="AR166" s="95"/>
      <c r="AS166" s="95"/>
      <c r="AT166" s="83"/>
      <c r="AU166" s="83"/>
      <c r="AV166" s="83"/>
      <c r="AW166" s="83"/>
      <c r="AX166" s="94"/>
      <c r="AY166" s="83"/>
      <c r="AZ166" s="95"/>
      <c r="BA166" s="95"/>
      <c r="BB166" s="95"/>
      <c r="BC166" s="83"/>
      <c r="BD166" s="83"/>
      <c r="BE166" s="83"/>
      <c r="BF166" s="83"/>
      <c r="BG166" s="94"/>
      <c r="BH166" s="83"/>
      <c r="BI166" s="95"/>
      <c r="BJ166" s="95"/>
      <c r="BK166" s="95"/>
      <c r="BL166" s="83"/>
      <c r="BM166" s="88"/>
      <c r="BN166" s="88"/>
      <c r="BO166" s="88"/>
      <c r="BP166" s="96"/>
      <c r="BQ166" s="96"/>
      <c r="BR166" s="96"/>
      <c r="BS166" s="96"/>
      <c r="BT166" s="96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2"/>
      <c r="CH166" s="2"/>
      <c r="CI166" s="2"/>
      <c r="CJ166" s="2"/>
      <c r="CK166" s="2"/>
      <c r="CL166" s="2"/>
      <c r="CM166" s="2"/>
      <c r="CN166" s="2"/>
      <c r="CO166" s="2"/>
      <c r="CP166" s="2"/>
    </row>
    <row r="167" spans="1:109" x14ac:dyDescent="0.25">
      <c r="A167" s="204" t="s">
        <v>177</v>
      </c>
      <c r="B167" s="205">
        <v>812</v>
      </c>
      <c r="C167" s="194" t="s">
        <v>189</v>
      </c>
      <c r="D167" s="206">
        <v>21773</v>
      </c>
      <c r="E167" s="207">
        <v>0.3190763773629664</v>
      </c>
      <c r="F167" s="206">
        <v>6947.2499643238671</v>
      </c>
      <c r="G167" s="208">
        <v>1</v>
      </c>
      <c r="H167" s="209">
        <v>21773</v>
      </c>
      <c r="I167" s="209">
        <v>6947.2499643238671</v>
      </c>
      <c r="J167" s="210">
        <v>101801862.48500001</v>
      </c>
      <c r="K167" s="210">
        <v>434000</v>
      </c>
      <c r="L167" s="211">
        <v>45.12</v>
      </c>
      <c r="M167" s="210">
        <v>982397.75999999989</v>
      </c>
      <c r="N167" s="210">
        <v>1416397.7599999998</v>
      </c>
      <c r="O167" s="211">
        <v>28.892322387426507</v>
      </c>
      <c r="P167" s="211">
        <v>12.628505376722716</v>
      </c>
      <c r="Q167" s="211">
        <v>32.921780134539937</v>
      </c>
      <c r="R167" s="207">
        <v>-0.27035061758555101</v>
      </c>
      <c r="S167" s="207">
        <v>0.24535061758555102</v>
      </c>
      <c r="T167" s="207">
        <v>0</v>
      </c>
      <c r="U167" s="211">
        <v>43.991999999999997</v>
      </c>
      <c r="V167" s="207">
        <v>-2.5000000000000022E-2</v>
      </c>
      <c r="W167" s="210">
        <v>957837.81599999999</v>
      </c>
      <c r="X167" s="210">
        <v>86800</v>
      </c>
      <c r="Y167" s="210">
        <v>509009.31242500007</v>
      </c>
      <c r="Z167" s="210">
        <v>86800</v>
      </c>
      <c r="AA167" s="210">
        <v>347200</v>
      </c>
      <c r="AB167" s="212">
        <v>1305037.8160000001</v>
      </c>
      <c r="AC167" s="161"/>
      <c r="AE167" s="83"/>
      <c r="AF167" s="94"/>
      <c r="AG167" s="83"/>
      <c r="AH167" s="95"/>
      <c r="AI167" s="95"/>
      <c r="AJ167" s="95"/>
      <c r="AK167" s="83"/>
      <c r="AL167" s="83"/>
      <c r="AM167" s="83"/>
      <c r="AN167" s="83"/>
      <c r="AO167" s="94"/>
      <c r="AP167" s="83"/>
      <c r="AQ167" s="95"/>
      <c r="AR167" s="95"/>
      <c r="AS167" s="95"/>
      <c r="AT167" s="83"/>
      <c r="AU167" s="83"/>
      <c r="AV167" s="83"/>
      <c r="AW167" s="83"/>
      <c r="AX167" s="94"/>
      <c r="AY167" s="83"/>
      <c r="AZ167" s="95"/>
      <c r="BA167" s="95"/>
      <c r="BB167" s="95"/>
      <c r="BC167" s="83"/>
      <c r="BD167" s="83"/>
      <c r="BE167" s="83"/>
      <c r="BF167" s="83"/>
      <c r="BG167" s="94"/>
      <c r="BH167" s="83"/>
      <c r="BI167" s="95"/>
      <c r="BJ167" s="95"/>
      <c r="BK167" s="95"/>
      <c r="BL167" s="83"/>
      <c r="BM167" s="88"/>
      <c r="BN167" s="88"/>
      <c r="BO167" s="88"/>
      <c r="BP167" s="96"/>
      <c r="BQ167" s="96"/>
      <c r="BR167" s="96"/>
      <c r="BS167" s="96"/>
      <c r="BT167" s="96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2"/>
      <c r="CH167" s="2"/>
      <c r="CI167" s="2"/>
      <c r="CJ167" s="2"/>
      <c r="CK167" s="2"/>
      <c r="CL167" s="2"/>
      <c r="CM167" s="2"/>
      <c r="CN167" s="2"/>
      <c r="CO167" s="2"/>
      <c r="CP167" s="2"/>
    </row>
    <row r="168" spans="1:109" x14ac:dyDescent="0.25">
      <c r="A168" s="204" t="s">
        <v>177</v>
      </c>
      <c r="B168" s="205">
        <v>813</v>
      </c>
      <c r="C168" s="194" t="s">
        <v>190</v>
      </c>
      <c r="D168" s="206">
        <v>23210</v>
      </c>
      <c r="E168" s="207">
        <v>0.2688994753356802</v>
      </c>
      <c r="F168" s="206">
        <v>6241.1568225411374</v>
      </c>
      <c r="G168" s="208">
        <v>1</v>
      </c>
      <c r="H168" s="209">
        <v>23210</v>
      </c>
      <c r="I168" s="209">
        <v>6241.1568225411374</v>
      </c>
      <c r="J168" s="210">
        <v>106331417.81999999</v>
      </c>
      <c r="K168" s="210">
        <v>365000</v>
      </c>
      <c r="L168" s="211">
        <v>32.29</v>
      </c>
      <c r="M168" s="210">
        <v>749450.9</v>
      </c>
      <c r="N168" s="210">
        <v>1114450.8999999999</v>
      </c>
      <c r="O168" s="211">
        <v>28.892322387426507</v>
      </c>
      <c r="P168" s="211">
        <v>12.628505376722716</v>
      </c>
      <c r="Q168" s="211">
        <v>32.288120857501056</v>
      </c>
      <c r="R168" s="207">
        <v>-5.8195803621652331E-5</v>
      </c>
      <c r="S168" s="207">
        <v>0</v>
      </c>
      <c r="T168" s="207">
        <v>0</v>
      </c>
      <c r="U168" s="211">
        <v>32.288120857501056</v>
      </c>
      <c r="V168" s="207">
        <v>-5.8195803621652331E-5</v>
      </c>
      <c r="W168" s="210">
        <v>749407.28510259953</v>
      </c>
      <c r="X168" s="210">
        <v>73000</v>
      </c>
      <c r="Y168" s="210">
        <v>531657.08909999998</v>
      </c>
      <c r="Z168" s="210">
        <v>73000</v>
      </c>
      <c r="AA168" s="210">
        <v>292000</v>
      </c>
      <c r="AB168" s="212">
        <v>1041407.2851025995</v>
      </c>
      <c r="AC168" s="161"/>
      <c r="AE168" s="83"/>
      <c r="AF168" s="94"/>
      <c r="AG168" s="83"/>
      <c r="AH168" s="95"/>
      <c r="AI168" s="95"/>
      <c r="AJ168" s="95"/>
      <c r="AK168" s="83"/>
      <c r="AL168" s="83"/>
      <c r="AM168" s="83"/>
      <c r="AN168" s="83"/>
      <c r="AO168" s="94"/>
      <c r="AP168" s="83"/>
      <c r="AQ168" s="95"/>
      <c r="AR168" s="95"/>
      <c r="AS168" s="95"/>
      <c r="AT168" s="83"/>
      <c r="AU168" s="83"/>
      <c r="AV168" s="83"/>
      <c r="AW168" s="83"/>
      <c r="AX168" s="94"/>
      <c r="AY168" s="83"/>
      <c r="AZ168" s="95"/>
      <c r="BA168" s="95"/>
      <c r="BB168" s="95"/>
      <c r="BC168" s="83"/>
      <c r="BD168" s="83"/>
      <c r="BE168" s="83"/>
      <c r="BF168" s="83"/>
      <c r="BG168" s="94"/>
      <c r="BH168" s="83"/>
      <c r="BI168" s="95"/>
      <c r="BJ168" s="95"/>
      <c r="BK168" s="95"/>
      <c r="BL168" s="83"/>
      <c r="BM168" s="88"/>
      <c r="BN168" s="88"/>
      <c r="BO168" s="88"/>
      <c r="BP168" s="96"/>
      <c r="BQ168" s="96"/>
      <c r="BR168" s="96"/>
      <c r="BS168" s="96"/>
      <c r="BT168" s="96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2"/>
      <c r="CH168" s="2"/>
      <c r="CI168" s="2"/>
      <c r="CJ168" s="2"/>
      <c r="CK168" s="2"/>
      <c r="CL168" s="2"/>
      <c r="CM168" s="2"/>
      <c r="CN168" s="2"/>
      <c r="CO168" s="2"/>
      <c r="CP168" s="2"/>
    </row>
    <row r="169" spans="1:109" x14ac:dyDescent="0.25">
      <c r="A169" s="204" t="s">
        <v>177</v>
      </c>
      <c r="B169" s="205">
        <v>815</v>
      </c>
      <c r="C169" s="194" t="s">
        <v>191</v>
      </c>
      <c r="D169" s="206">
        <v>74152</v>
      </c>
      <c r="E169" s="207">
        <v>0.16143798530626044</v>
      </c>
      <c r="F169" s="206">
        <v>11970.949486429825</v>
      </c>
      <c r="G169" s="208">
        <v>1</v>
      </c>
      <c r="H169" s="209">
        <v>74152</v>
      </c>
      <c r="I169" s="209">
        <v>11970.949486429825</v>
      </c>
      <c r="J169" s="210">
        <v>338998168.47958654</v>
      </c>
      <c r="K169" s="210">
        <v>1787999.9999999998</v>
      </c>
      <c r="L169" s="211">
        <v>33.229999999999997</v>
      </c>
      <c r="M169" s="210">
        <v>2464070.96</v>
      </c>
      <c r="N169" s="210">
        <v>4252070.96</v>
      </c>
      <c r="O169" s="211">
        <v>28.892322387426507</v>
      </c>
      <c r="P169" s="211">
        <v>12.628505376722716</v>
      </c>
      <c r="Q169" s="211">
        <v>30.931042852873897</v>
      </c>
      <c r="R169" s="207">
        <v>-6.9183182278847455E-2</v>
      </c>
      <c r="S169" s="207">
        <v>4.4183182278847453E-2</v>
      </c>
      <c r="T169" s="207">
        <v>0</v>
      </c>
      <c r="U169" s="211">
        <v>32.399249999999995</v>
      </c>
      <c r="V169" s="207">
        <v>-2.5000000000000022E-2</v>
      </c>
      <c r="W169" s="210">
        <v>2402469.1859999998</v>
      </c>
      <c r="X169" s="210">
        <v>357600</v>
      </c>
      <c r="Y169" s="210">
        <v>1694990.8423979327</v>
      </c>
      <c r="Z169" s="210">
        <v>357600</v>
      </c>
      <c r="AA169" s="210">
        <v>1430399.9999999998</v>
      </c>
      <c r="AB169" s="212">
        <v>3832869.1859999998</v>
      </c>
      <c r="AC169" s="161"/>
      <c r="AE169" s="83"/>
      <c r="AF169" s="94"/>
      <c r="AG169" s="83"/>
      <c r="AH169" s="95"/>
      <c r="AI169" s="95"/>
      <c r="AJ169" s="95"/>
      <c r="AK169" s="83"/>
      <c r="AL169" s="83"/>
      <c r="AM169" s="83"/>
      <c r="AN169" s="83"/>
      <c r="AO169" s="94"/>
      <c r="AP169" s="83"/>
      <c r="AQ169" s="95"/>
      <c r="AR169" s="95"/>
      <c r="AS169" s="95"/>
      <c r="AT169" s="83"/>
      <c r="AU169" s="83"/>
      <c r="AV169" s="83"/>
      <c r="AW169" s="83"/>
      <c r="AX169" s="94"/>
      <c r="AY169" s="83"/>
      <c r="AZ169" s="95"/>
      <c r="BA169" s="95"/>
      <c r="BB169" s="95"/>
      <c r="BC169" s="83"/>
      <c r="BD169" s="83"/>
      <c r="BE169" s="83"/>
      <c r="BF169" s="83"/>
      <c r="BG169" s="94"/>
      <c r="BH169" s="83"/>
      <c r="BI169" s="95"/>
      <c r="BJ169" s="95"/>
      <c r="BK169" s="95"/>
      <c r="BL169" s="83"/>
      <c r="BM169" s="88"/>
      <c r="BN169" s="88"/>
      <c r="BO169" s="88"/>
      <c r="BP169" s="96"/>
      <c r="BQ169" s="96"/>
      <c r="BR169" s="96"/>
      <c r="BS169" s="96"/>
      <c r="BT169" s="96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8"/>
      <c r="CF169" s="88"/>
      <c r="CG169" s="2"/>
      <c r="CH169" s="2"/>
      <c r="CI169" s="2"/>
      <c r="CJ169" s="2"/>
      <c r="CK169" s="2"/>
      <c r="CL169" s="2"/>
      <c r="CM169" s="2"/>
      <c r="CN169" s="2"/>
      <c r="CO169" s="2"/>
      <c r="CP169" s="2"/>
    </row>
    <row r="170" spans="1:109" x14ac:dyDescent="0.25">
      <c r="A170" s="219" t="s">
        <v>177</v>
      </c>
      <c r="B170" s="220">
        <v>816</v>
      </c>
      <c r="C170" s="221" t="s">
        <v>192</v>
      </c>
      <c r="D170" s="222">
        <v>22917</v>
      </c>
      <c r="E170" s="223">
        <v>0.15847140978701255</v>
      </c>
      <c r="F170" s="222">
        <v>3631.6892980889666</v>
      </c>
      <c r="G170" s="224">
        <v>1</v>
      </c>
      <c r="H170" s="225">
        <v>22917</v>
      </c>
      <c r="I170" s="225">
        <v>3631.6892980889666</v>
      </c>
      <c r="J170" s="226">
        <v>98163919.390717104</v>
      </c>
      <c r="K170" s="226">
        <v>2953830</v>
      </c>
      <c r="L170" s="227">
        <v>30.93</v>
      </c>
      <c r="M170" s="226">
        <v>708822.80999999994</v>
      </c>
      <c r="N170" s="226">
        <v>3662652.81</v>
      </c>
      <c r="O170" s="227">
        <v>28.892322387426507</v>
      </c>
      <c r="P170" s="227">
        <v>12.628505376722716</v>
      </c>
      <c r="Q170" s="227">
        <v>30.893579437978623</v>
      </c>
      <c r="R170" s="223">
        <v>-1.1775157459222862E-3</v>
      </c>
      <c r="S170" s="223">
        <v>0</v>
      </c>
      <c r="T170" s="223">
        <v>0</v>
      </c>
      <c r="U170" s="227">
        <v>30.893579437978623</v>
      </c>
      <c r="V170" s="223">
        <v>-1.1775157459222862E-3</v>
      </c>
      <c r="W170" s="226">
        <v>707988.15998015611</v>
      </c>
      <c r="X170" s="226">
        <v>590766</v>
      </c>
      <c r="Y170" s="226">
        <v>490819.59695358551</v>
      </c>
      <c r="Z170" s="226">
        <v>490819.59695358551</v>
      </c>
      <c r="AA170" s="226">
        <v>2463010.4030464143</v>
      </c>
      <c r="AB170" s="228">
        <v>3170998.5630265702</v>
      </c>
      <c r="AC170" s="161"/>
      <c r="AE170" s="83"/>
      <c r="AF170" s="94"/>
      <c r="AG170" s="83"/>
      <c r="AH170" s="95"/>
      <c r="AI170" s="95"/>
      <c r="AJ170" s="95"/>
      <c r="AK170" s="83"/>
      <c r="AL170" s="83"/>
      <c r="AM170" s="83"/>
      <c r="AN170" s="83"/>
      <c r="AO170" s="94"/>
      <c r="AP170" s="83"/>
      <c r="AQ170" s="95"/>
      <c r="AR170" s="95"/>
      <c r="AS170" s="95"/>
      <c r="AT170" s="83"/>
      <c r="AU170" s="83"/>
      <c r="AV170" s="83"/>
      <c r="AW170" s="83"/>
      <c r="AX170" s="94"/>
      <c r="AY170" s="83"/>
      <c r="AZ170" s="95"/>
      <c r="BA170" s="95"/>
      <c r="BB170" s="95"/>
      <c r="BC170" s="83"/>
      <c r="BD170" s="83"/>
      <c r="BE170" s="83"/>
      <c r="BF170" s="83"/>
      <c r="BG170" s="94"/>
      <c r="BH170" s="83"/>
      <c r="BI170" s="95"/>
      <c r="BJ170" s="95"/>
      <c r="BK170" s="95"/>
      <c r="BL170" s="83"/>
      <c r="BM170" s="88"/>
      <c r="BN170" s="88"/>
      <c r="BO170" s="88"/>
      <c r="BP170" s="96"/>
      <c r="BQ170" s="96"/>
      <c r="BR170" s="96"/>
      <c r="BS170" s="96"/>
      <c r="BT170" s="96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2"/>
      <c r="CH170" s="2"/>
      <c r="CI170" s="2"/>
      <c r="CJ170" s="2"/>
      <c r="CK170" s="2"/>
      <c r="CL170" s="2"/>
      <c r="CM170" s="2"/>
      <c r="CN170" s="2"/>
      <c r="CO170" s="2"/>
      <c r="CP170" s="2"/>
    </row>
    <row r="171" spans="1:10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60"/>
      <c r="O171" s="2"/>
      <c r="P171" s="2"/>
      <c r="Q171" s="2"/>
      <c r="R171" s="2"/>
      <c r="S171" s="2"/>
      <c r="T171" s="2"/>
      <c r="U171" s="2"/>
      <c r="V171" s="2"/>
      <c r="W171" s="2"/>
      <c r="X171" s="60"/>
      <c r="Y171" s="60"/>
      <c r="Z171" s="60"/>
      <c r="AA171" s="2"/>
      <c r="AB171" s="2"/>
      <c r="AC171" s="88"/>
      <c r="AD171" s="88"/>
      <c r="AE171" s="88"/>
      <c r="AF171" s="88"/>
      <c r="AG171" s="88"/>
      <c r="AH171" s="88"/>
      <c r="AI171" s="80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</row>
    <row r="172" spans="1:10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88"/>
      <c r="AD172" s="88"/>
      <c r="AE172" s="88"/>
      <c r="AF172" s="88"/>
      <c r="AG172" s="88"/>
      <c r="AH172" s="88"/>
      <c r="AI172" s="80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</row>
  </sheetData>
  <conditionalFormatting sqref="F18:F20">
    <cfRule type="expression" dxfId="17" priority="19" stopIfTrue="1">
      <formula>NOT(ISERROR(SEARCH("specific",F18)))</formula>
    </cfRule>
    <cfRule type="expression" dxfId="16" priority="20" stopIfTrue="1">
      <formula>NOT(ISERROR(SEARCH("ongoing",F18)))</formula>
    </cfRule>
    <cfRule type="expression" dxfId="15" priority="21" stopIfTrue="1">
      <formula>NOT(ISERROR(SEARCH("historic",F18)))</formula>
    </cfRule>
  </conditionalFormatting>
  <conditionalFormatting sqref="E19">
    <cfRule type="expression" dxfId="14" priority="13" stopIfTrue="1">
      <formula>NOT(ISERROR(SEARCH("specific",E19)))</formula>
    </cfRule>
    <cfRule type="expression" dxfId="13" priority="14" stopIfTrue="1">
      <formula>NOT(ISERROR(SEARCH("ongoing",E19)))</formula>
    </cfRule>
    <cfRule type="expression" dxfId="12" priority="15" stopIfTrue="1">
      <formula>NOT(ISERROR(SEARCH("historic",E19)))</formula>
    </cfRule>
  </conditionalFormatting>
  <conditionalFormatting sqref="H18:H20">
    <cfRule type="expression" dxfId="11" priority="10" stopIfTrue="1">
      <formula>NOT(ISERROR(SEARCH("specific",H18)))</formula>
    </cfRule>
    <cfRule type="expression" dxfId="10" priority="11" stopIfTrue="1">
      <formula>NOT(ISERROR(SEARCH("ongoing",H18)))</formula>
    </cfRule>
    <cfRule type="expression" dxfId="9" priority="12" stopIfTrue="1">
      <formula>NOT(ISERROR(SEARCH("historic",H18)))</formula>
    </cfRule>
  </conditionalFormatting>
  <conditionalFormatting sqref="I19:I20">
    <cfRule type="expression" dxfId="8" priority="4" stopIfTrue="1">
      <formula>NOT(ISERROR(SEARCH("specific",I19)))</formula>
    </cfRule>
    <cfRule type="expression" dxfId="7" priority="5" stopIfTrue="1">
      <formula>NOT(ISERROR(SEARCH("ongoing",I19)))</formula>
    </cfRule>
    <cfRule type="expression" dxfId="6" priority="6" stopIfTrue="1">
      <formula>NOT(ISERROR(SEARCH("historic",I19)))</formula>
    </cfRule>
  </conditionalFormatting>
  <conditionalFormatting sqref="I18">
    <cfRule type="expression" dxfId="5" priority="1" stopIfTrue="1">
      <formula>NOT(ISERROR(SEARCH("specific",I18)))</formula>
    </cfRule>
    <cfRule type="expression" dxfId="4" priority="2" stopIfTrue="1">
      <formula>NOT(ISERROR(SEARCH("ongoing",I18)))</formula>
    </cfRule>
    <cfRule type="expression" dxfId="3" priority="3" stopIfTrue="1">
      <formula>NOT(ISERROR(SEARCH("historic",I18)))</formula>
    </cfRule>
  </conditionalFormatting>
  <conditionalFormatting sqref="G18:G20">
    <cfRule type="expression" dxfId="2" priority="16" stopIfTrue="1">
      <formula>NOT(ISERROR(SEARCH("specific",#REF!)))</formula>
    </cfRule>
    <cfRule type="expression" dxfId="1" priority="17" stopIfTrue="1">
      <formula>NOT(ISERROR(SEARCH("ongoing",#REF!)))</formula>
    </cfRule>
    <cfRule type="expression" dxfId="0" priority="18" stopIfTrue="1">
      <formula>NOT(ISERROR(SEARCH("historic",#REF!)))</formula>
    </cfRule>
  </conditionalFormatting>
  <pageMargins left="0.70000000000000007" right="0.70000000000000007" top="0.75" bottom="0.75" header="0.30000000000000004" footer="0.30000000000000004"/>
  <pageSetup paperSize="8"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75f0024-1ef3-4388-a12f-6b3dbe873bc5">
      <UserInfo>
        <DisplayName>DOSHI, Riya</DisplayName>
        <AccountId>592</AccountId>
        <AccountType/>
      </UserInfo>
    </SharedWithUsers>
    <_dlc_DocId xmlns="075f0024-1ef3-4388-a12f-6b3dbe873bc5">IFADOCS-634726643-346047</_dlc_DocId>
    <_dlc_DocIdUrl xmlns="075f0024-1ef3-4388-a12f-6b3dbe873bc5">
      <Url>https://educationgovuk.sharepoint.com/sites/ifdanalysis/_layouts/15/DocIdRedir.aspx?ID=IFADOCS-634726643-346047</Url>
      <Description>IFADOCS-634726643-346047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s q m i d = " 3 6 0 1 7 3 1 8 - a c 8 c - 4 7 2 1 - a 9 6 7 - 9 7 a 1 0 f 8 f 7 b 1 d "   x m l n s = " h t t p : / / s c h e m a s . m i c r o s o f t . c o m / D a t a M a s h u p " > A A A A A B g D A A B Q S w M E F A A C A A g A L m d L T 2 L P z 9 + o A A A A + A A A A B I A H A B D b 2 5 m a W c v U G F j a 2 F n Z S 5 4 b W w g o h g A K K A U A A A A A A A A A A A A A A A A A A A A A A A A A A A A h Y + 9 C s I w G E V f p W R v / t S i 5 W s K O r h Y E A R x L T G 2 w T a V J j V 9 N w c f y V e w o F U 3 x 3 s 4 w 7 m P 2 x 3 S v q 6 C q 2 q t b k y C G K Y o U E Y 2 R 2 2 K B H X u F M 5 R K m C b y 3 N e q G C Q j Y 1 7 e 0 x Q 6 d w l J s R 7 j / 0 E N 2 1 B O K W M H L L N T p a q z t F H 1 v / l U B v r c i M V E r B / x Q i O I 4 Z n b M H x N G J A R g y Z N l + F D 8 W Y A v m B s O o q 1 7 V K K B O u l 0 D G C e T 9 Q j w B U E s D B B Q A A g A I A C 5 n S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u Z 0 t P K I p H u A 4 A A A A R A A A A E w A c A E Z v c m 1 1 b G F z L 1 N l Y 3 R p b 2 4 x L m 0 g o h g A K K A U A A A A A A A A A A A A A A A A A A A A A A A A A A A A K 0 5 N L s n M z 1 M I h t C G 1 g B Q S w E C L Q A U A A I A C A A u Z 0 t P Y s / P 3 6 g A A A D 4 A A A A E g A A A A A A A A A A A A A A A A A A A A A A Q 2 9 u Z m l n L 1 B h Y 2 t h Z 2 U u e G 1 s U E s B A i 0 A F A A C A A g A L m d L T w / K 6 a u k A A A A 6 Q A A A B M A A A A A A A A A A A A A A A A A 9 A A A A F t D b 2 5 0 Z W 5 0 X 1 R 5 c G V z X S 5 4 b W x Q S w E C L Q A U A A I A C A A u Z 0 t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q m J 0 V J t S E e E G w I 2 m K G p a Q A A A A A C A A A A A A A D Z g A A w A A A A B A A A A B / c J P m q h Y E h 2 m d 2 d W / R / t R A A A A A A S A A A C g A A A A E A A A A H 1 V S e Y m g y P F a y 0 7 I A S D b 3 N Q A A A A h N 4 E 8 W d N B r 0 h + L i Z B 1 4 D P Z z v K y s k g N c o j g p n m V 3 x t c L c + Z y G 0 G H k U h g z 6 Y I O G D A f j 6 E w K N w 7 z I m L L H n o m 6 1 k h F b m j 3 W W A Q S d H B u F j r z Q x G A U A A A A M 0 S 4 Q u s V S A T t r k s a J 4 0 T D H Z f s O g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B0942CD5D9A45BDD9F7FD0360DB77" ma:contentTypeVersion="12" ma:contentTypeDescription="Create a new document." ma:contentTypeScope="" ma:versionID="f9177f413bf61f545c01eb88eda24cf2">
  <xsd:schema xmlns:xsd="http://www.w3.org/2001/XMLSchema" xmlns:xs="http://www.w3.org/2001/XMLSchema" xmlns:p="http://schemas.microsoft.com/office/2006/metadata/properties" xmlns:ns2="075f0024-1ef3-4388-a12f-6b3dbe873bc5" xmlns:ns3="5f633878-cdf3-4c8f-9aa8-535ead00829d" targetNamespace="http://schemas.microsoft.com/office/2006/metadata/properties" ma:root="true" ma:fieldsID="6c153acc9b0179ef2fe5f532be6d9a52" ns2:_="" ns3:_="">
    <xsd:import namespace="075f0024-1ef3-4388-a12f-6b3dbe873bc5"/>
    <xsd:import namespace="5f633878-cdf3-4c8f-9aa8-535ead0082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2:_dlc_DocId" minOccurs="0"/>
                <xsd:element ref="ns2:_dlc_DocIdUrl" minOccurs="0"/>
                <xsd:element ref="ns2:_dlc_DocIdPersistId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f0024-1ef3-4388-a12f-6b3dbe873b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33878-cdf3-4c8f-9aa8-535ead0082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A88F1D2-1D2E-49F8-8466-9324EC4D0690}">
  <ds:schemaRefs>
    <ds:schemaRef ds:uri="http://purl.org/dc/terms/"/>
    <ds:schemaRef ds:uri="5f633878-cdf3-4c8f-9aa8-535ead00829d"/>
    <ds:schemaRef ds:uri="http://schemas.microsoft.com/office/2006/documentManagement/types"/>
    <ds:schemaRef ds:uri="http://www.w3.org/XML/1998/namespace"/>
    <ds:schemaRef ds:uri="075f0024-1ef3-4388-a12f-6b3dbe873bc5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70AC378-52C6-4352-8E9F-DF7C7802B7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EE85C6-45D2-4087-96C8-339685B0BEF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1030C4A1-2F9B-449A-B89D-CCE2F00128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5f0024-1ef3-4388-a12f-6b3dbe873bc5"/>
    <ds:schemaRef ds:uri="5f633878-cdf3-4c8f-9aa8-535ead0082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57136A4-45CA-4CDE-ACB6-B16B79CE2C1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Information</vt:lpstr>
      <vt:lpstr>Summary</vt:lpstr>
      <vt:lpstr>Funding rates for 2020-21</vt:lpstr>
      <vt:lpstr>CentralSchoolServicesBlock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CSSB Model 2019-20</dc:title>
  <dc:subject/>
  <dc:creator>LBROWN5</dc:creator>
  <cp:keywords/>
  <dc:description/>
  <cp:lastModifiedBy>SARATOON, Teedah</cp:lastModifiedBy>
  <cp:revision/>
  <dcterms:created xsi:type="dcterms:W3CDTF">2014-03-07T16:08:25Z</dcterms:created>
  <dcterms:modified xsi:type="dcterms:W3CDTF">2020-09-22T08:21:08Z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0x010100AB6B0942CD5D9A45BDD9F7FD0360DB77</vt:lpwstr>
  </property>
  <property fmtid="{D5CDD505-2E9C-101B-9397-08002B2CF9AE}" pid="3" name="_dlc_DocIdItemGuid">
    <vt:lpwstr>40b826d7-f1a1-4bee-bb71-42076f91fb35</vt:lpwstr>
  </property>
  <property fmtid="{D5CDD505-2E9C-101B-9397-08002B2CF9AE}" pid="4" name="IWPOrganisationalUnit">
    <vt:lpwstr>2;#Infrastructure and Funding Directorate|d1466afd-0cba-416f-9e94-17a6ba5b78bb</vt:lpwstr>
  </property>
  <property fmtid="{D5CDD505-2E9C-101B-9397-08002B2CF9AE}" pid="5" name="IWPOwner">
    <vt:lpwstr>3;#DfE|a484111e-5b24-4ad9-9778-c536c8c88985</vt:lpwstr>
  </property>
  <property fmtid="{D5CDD505-2E9C-101B-9397-08002B2CF9AE}" pid="6" name="IWPFunction">
    <vt:lpwstr/>
  </property>
  <property fmtid="{D5CDD505-2E9C-101B-9397-08002B2CF9AE}" pid="7" name="IWPSiteType">
    <vt:lpwstr/>
  </property>
  <property fmtid="{D5CDD505-2E9C-101B-9397-08002B2CF9AE}" pid="8" name="IWPRightsProtectiveMarking">
    <vt:lpwstr>1;#Official|0884c477-2e62-47ea-b19c-5af6e91124c5</vt:lpwstr>
  </property>
  <property fmtid="{D5CDD505-2E9C-101B-9397-08002B2CF9AE}" pid="9" name="IWPSubject">
    <vt:lpwstr/>
  </property>
  <property fmtid="{D5CDD505-2E9C-101B-9397-08002B2CF9AE}" pid="10" name="SharedWithUsers">
    <vt:lpwstr>592;#DOSHI, Riya</vt:lpwstr>
  </property>
  <property fmtid="{D5CDD505-2E9C-101B-9397-08002B2CF9AE}" pid="11" name="DfeOwner">
    <vt:lpwstr>3;#DfE|a484111e-5b24-4ad9-9778-c536c8c88985</vt:lpwstr>
  </property>
  <property fmtid="{D5CDD505-2E9C-101B-9397-08002B2CF9AE}" pid="12" name="h5181134883947a99a38d116ffff0102">
    <vt:lpwstr>DfE|a484111e-5b24-4ad9-9778-c536c8c88985</vt:lpwstr>
  </property>
  <property fmtid="{D5CDD505-2E9C-101B-9397-08002B2CF9AE}" pid="13" name="d59a6d3cd8784d8fa99931b3477ced08">
    <vt:lpwstr>Infrastructure and Funding Directorate|d1466afd-0cba-416f-9e94-17a6ba5b78bb</vt:lpwstr>
  </property>
  <property fmtid="{D5CDD505-2E9C-101B-9397-08002B2CF9AE}" pid="14" name="cd19ba31271941d0ba89f6fb44ad316e">
    <vt:lpwstr>Official|0884c477-2e62-47ea-b19c-5af6e91124c5</vt:lpwstr>
  </property>
  <property fmtid="{D5CDD505-2E9C-101B-9397-08002B2CF9AE}" pid="15" name="DfeOrganisationalUnit">
    <vt:lpwstr>4;#DfE|cc08a6d4-dfde-4d0f-bd85-069ebcef80d5</vt:lpwstr>
  </property>
  <property fmtid="{D5CDD505-2E9C-101B-9397-08002B2CF9AE}" pid="16" name="Tags">
    <vt:lpwstr>Special school funding system</vt:lpwstr>
  </property>
  <property fmtid="{D5CDD505-2E9C-101B-9397-08002B2CF9AE}" pid="17" name="DfeRights:ProtectiveMarking">
    <vt:lpwstr>1;#Official|0884c477-2e62-47ea-b19c-5af6e91124c5</vt:lpwstr>
  </property>
  <property fmtid="{D5CDD505-2E9C-101B-9397-08002B2CF9AE}" pid="18" name="h5181134883947a99a38d116ffff0006">
    <vt:lpwstr/>
  </property>
  <property fmtid="{D5CDD505-2E9C-101B-9397-08002B2CF9AE}" pid="19" name="h1b1145f5c5c4834921dc3f8379498cf">
    <vt:lpwstr/>
  </property>
  <property fmtid="{D5CDD505-2E9C-101B-9397-08002B2CF9AE}" pid="20" name="j5857073a57040f39d760e85c5ef764a">
    <vt:lpwstr/>
  </property>
  <property fmtid="{D5CDD505-2E9C-101B-9397-08002B2CF9AE}" pid="21" name="DfeSubject">
    <vt:lpwstr/>
  </property>
</Properties>
</file>