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ttps://mhclg-my.sharepoint.com/personal/angus_gibson_communities_gov_uk/Documents/Documents/Adult Social Care (This PC)/Funding &amp; expenditure/iBCF/Q4 report/"/>
    </mc:Choice>
  </mc:AlternateContent>
  <xr:revisionPtr revIDLastSave="0" documentId="8_{291D4F71-C2C6-4242-A988-E9CEBECF1BFF}" xr6:coauthVersionLast="41" xr6:coauthVersionMax="41" xr10:uidLastSave="{00000000-0000-0000-0000-000000000000}"/>
  <workbookProtection workbookPassword="DCA1" lockStructure="1"/>
  <bookViews>
    <workbookView xWindow="-108" yWindow="-108" windowWidth="30936" windowHeight="16896" activeTab="1" xr2:uid="{00000000-000D-0000-FFFF-FFFF00000000}"/>
  </bookViews>
  <sheets>
    <sheet name="Guidance" sheetId="4" r:id="rId1"/>
    <sheet name="1. Cover" sheetId="3" r:id="rId2"/>
    <sheet name="2. National Conditions &amp; s75" sheetId="7" r:id="rId3"/>
    <sheet name="s75 &amp; HICM Backsheet" sheetId="8" state="hidden" r:id="rId4"/>
    <sheet name="3. Metrics" sheetId="5" r:id="rId5"/>
    <sheet name="4. HICM" sheetId="9" r:id="rId6"/>
    <sheet name="5. Narrative" sheetId="10" r:id="rId7"/>
    <sheet name="6. iBCF Part 1" sheetId="6" r:id="rId8"/>
    <sheet name="7. iBCF Part 2" sheetId="13" r:id="rId9"/>
    <sheet name="iBCF Q4 1718 Projects" sheetId="14" r:id="rId10"/>
    <sheet name="iBCF Backsheet" sheetId="11" state="hidden" r:id="rId11"/>
    <sheet name="Checklist" sheetId="2" state="hidden" r:id="rId12"/>
    <sheet name="Backsheet for muncher" sheetId="1" state="hidden" r:id="rId13"/>
  </sheets>
  <definedNames>
    <definedName name="_xlnm._FilterDatabase" localSheetId="10" hidden="1">'iBCF Backsheet'!$A$4:$AF$154</definedName>
    <definedName name="Continuation">'iBCF Q4 1718 Projects'!$T$4:$T$33</definedName>
    <definedName name="_xlnm.Print_Area" localSheetId="1">'1. Cover'!$A$1:$F$267</definedName>
    <definedName name="_xlnm.Print_Area" localSheetId="2">'2. National Conditions &amp; s75'!$A$1:$F$16</definedName>
    <definedName name="_xlnm.Print_Area" localSheetId="4">'3. Metrics'!$A$1:$H$15</definedName>
    <definedName name="_xlnm.Print_Area" localSheetId="5">'4. HICM'!$A$1:$M$24</definedName>
    <definedName name="_xlnm.Print_Area" localSheetId="6">'5. Narrative'!$A$1:$J$13</definedName>
    <definedName name="_xlnm.Print_Area" localSheetId="7">'6. iBCF Part 1'!$A$1:$M$27</definedName>
    <definedName name="_xlnm.Print_Area" localSheetId="8">'7. iBCF Part 2'!$A$1:$H$19</definedName>
    <definedName name="_xlnm.Print_Area" localSheetId="0">Guidance!$A$1:$C$114</definedName>
    <definedName name="_xlnm.Print_Area" localSheetId="9">'iBCF Q4 1718 Projects'!$A$1:$Q$17</definedName>
    <definedName name="Type">'6. iBCF Part 1'!$N$6:$N$8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3" i="9" l="1"/>
  <c r="Q13" i="9"/>
  <c r="R13" i="9"/>
  <c r="S13" i="9"/>
  <c r="T13" i="9"/>
  <c r="Q14" i="9"/>
  <c r="R14" i="9"/>
  <c r="S14" i="9"/>
  <c r="T14" i="9"/>
  <c r="Q15" i="9"/>
  <c r="R15" i="9"/>
  <c r="S15" i="9"/>
  <c r="T15" i="9"/>
  <c r="Q16" i="9"/>
  <c r="R16" i="9"/>
  <c r="S16" i="9"/>
  <c r="T16" i="9"/>
  <c r="Q17" i="9"/>
  <c r="R17" i="9"/>
  <c r="S17" i="9"/>
  <c r="T17" i="9"/>
  <c r="Q18" i="9"/>
  <c r="R18" i="9"/>
  <c r="S18" i="9"/>
  <c r="T18" i="9"/>
  <c r="Q19" i="9"/>
  <c r="R19" i="9"/>
  <c r="S19" i="9"/>
  <c r="T19" i="9"/>
  <c r="R12" i="9"/>
  <c r="S12" i="9"/>
  <c r="T12" i="9"/>
  <c r="Q12" i="9"/>
  <c r="T11" i="6" l="1"/>
  <c r="U11" i="6"/>
  <c r="S11" i="6"/>
  <c r="U22" i="6" l="1"/>
  <c r="V22" i="6"/>
  <c r="W22" i="6"/>
  <c r="X22" i="6"/>
  <c r="Y22" i="6"/>
  <c r="Z22" i="6"/>
  <c r="AA22" i="6"/>
  <c r="AB22" i="6"/>
  <c r="T22" i="6"/>
  <c r="T21" i="6"/>
  <c r="S22" i="6"/>
  <c r="S21" i="6"/>
  <c r="U21" i="6" l="1"/>
  <c r="V21" i="6"/>
  <c r="W21" i="6"/>
  <c r="X21" i="6"/>
  <c r="Y21" i="6"/>
  <c r="Z21" i="6"/>
  <c r="AA21" i="6"/>
  <c r="AB21" i="6"/>
  <c r="H10" i="1" l="1"/>
  <c r="O3" i="6" l="1"/>
  <c r="B1" i="14" l="1"/>
  <c r="F85" i="2" l="1"/>
  <c r="D85" i="2" s="1"/>
  <c r="F89" i="2"/>
  <c r="D89" i="2" s="1"/>
  <c r="BZ10" i="1"/>
  <c r="BY10" i="1"/>
  <c r="BX10" i="1"/>
  <c r="BW10" i="1"/>
  <c r="BV10" i="1"/>
  <c r="BU10" i="1"/>
  <c r="BT10" i="1"/>
  <c r="BS10" i="1"/>
  <c r="BJ10" i="1"/>
  <c r="BR10" i="1"/>
  <c r="T23" i="9"/>
  <c r="F92" i="2" s="1"/>
  <c r="D92" i="2" s="1"/>
  <c r="F84" i="2"/>
  <c r="D84" i="2" s="1"/>
  <c r="G116" i="3"/>
  <c r="E116" i="3" s="1"/>
  <c r="F86" i="2"/>
  <c r="D86" i="2" s="1"/>
  <c r="G118" i="3"/>
  <c r="E118" i="3" s="1"/>
  <c r="F88" i="2"/>
  <c r="D88" i="2" s="1"/>
  <c r="G120" i="3"/>
  <c r="E120" i="3" s="1"/>
  <c r="F90" i="2"/>
  <c r="D90" i="2" s="1"/>
  <c r="F91" i="2"/>
  <c r="D91" i="2" s="1"/>
  <c r="G123" i="3" l="1"/>
  <c r="E123" i="3" s="1"/>
  <c r="G119" i="3"/>
  <c r="E119" i="3" s="1"/>
  <c r="G122" i="3"/>
  <c r="E122" i="3" s="1"/>
  <c r="F87" i="2"/>
  <c r="D87" i="2" s="1"/>
  <c r="G121" i="3"/>
  <c r="E121" i="3" s="1"/>
  <c r="G117" i="3"/>
  <c r="E117" i="3" s="1"/>
  <c r="G115" i="3"/>
  <c r="E115" i="3" s="1"/>
  <c r="F203" i="2" l="1"/>
  <c r="D203" i="2" s="1"/>
  <c r="F171" i="2"/>
  <c r="D171" i="2" s="1"/>
  <c r="U26" i="6"/>
  <c r="G198" i="3" s="1"/>
  <c r="E198" i="3" s="1"/>
  <c r="V26" i="6"/>
  <c r="G206" i="3" s="1"/>
  <c r="E206" i="3" s="1"/>
  <c r="W26" i="6"/>
  <c r="G214" i="3" s="1"/>
  <c r="E214" i="3" s="1"/>
  <c r="X26" i="6"/>
  <c r="G222" i="3" s="1"/>
  <c r="E222" i="3" s="1"/>
  <c r="Y26" i="6"/>
  <c r="G230" i="3" s="1"/>
  <c r="E230" i="3" s="1"/>
  <c r="Z26" i="6"/>
  <c r="G238" i="3" s="1"/>
  <c r="E238" i="3" s="1"/>
  <c r="AA26" i="6"/>
  <c r="G246" i="3" s="1"/>
  <c r="E246" i="3" s="1"/>
  <c r="AB26" i="6"/>
  <c r="G254" i="3" s="1"/>
  <c r="E254" i="3" s="1"/>
  <c r="T26" i="6"/>
  <c r="G190" i="3" s="1"/>
  <c r="E190" i="3" s="1"/>
  <c r="S26" i="6"/>
  <c r="G182" i="3" s="1"/>
  <c r="E182" i="3" s="1"/>
  <c r="U25" i="6"/>
  <c r="G197" i="3" s="1"/>
  <c r="E197" i="3" s="1"/>
  <c r="V25" i="6"/>
  <c r="G205" i="3" s="1"/>
  <c r="E205" i="3" s="1"/>
  <c r="W25" i="6"/>
  <c r="G213" i="3" s="1"/>
  <c r="E213" i="3" s="1"/>
  <c r="X25" i="6"/>
  <c r="G221" i="3" s="1"/>
  <c r="E221" i="3" s="1"/>
  <c r="Y25" i="6"/>
  <c r="G229" i="3" s="1"/>
  <c r="E229" i="3" s="1"/>
  <c r="Z25" i="6"/>
  <c r="G237" i="3" s="1"/>
  <c r="E237" i="3" s="1"/>
  <c r="AA25" i="6"/>
  <c r="G245" i="3" s="1"/>
  <c r="E245" i="3" s="1"/>
  <c r="AB25" i="6"/>
  <c r="G253" i="3" s="1"/>
  <c r="E253" i="3" s="1"/>
  <c r="T25" i="6"/>
  <c r="G189" i="3" s="1"/>
  <c r="E189" i="3" s="1"/>
  <c r="S25" i="6"/>
  <c r="G181" i="3" s="1"/>
  <c r="E181" i="3" s="1"/>
  <c r="U23" i="6"/>
  <c r="G195" i="3" s="1"/>
  <c r="E195" i="3" s="1"/>
  <c r="V23" i="6"/>
  <c r="G203" i="3" s="1"/>
  <c r="E203" i="3" s="1"/>
  <c r="W23" i="6"/>
  <c r="G211" i="3" s="1"/>
  <c r="E211" i="3" s="1"/>
  <c r="X23" i="6"/>
  <c r="G219" i="3" s="1"/>
  <c r="E219" i="3" s="1"/>
  <c r="Y23" i="6"/>
  <c r="G227" i="3" s="1"/>
  <c r="E227" i="3" s="1"/>
  <c r="Z23" i="6"/>
  <c r="G235" i="3" s="1"/>
  <c r="E235" i="3" s="1"/>
  <c r="AA23" i="6"/>
  <c r="G243" i="3" s="1"/>
  <c r="E243" i="3" s="1"/>
  <c r="AB23" i="6"/>
  <c r="G251" i="3" s="1"/>
  <c r="E251" i="3" s="1"/>
  <c r="U19" i="6"/>
  <c r="G192" i="3" s="1"/>
  <c r="E192" i="3" s="1"/>
  <c r="V19" i="6"/>
  <c r="G200" i="3" s="1"/>
  <c r="E200" i="3" s="1"/>
  <c r="W19" i="6"/>
  <c r="G208" i="3" s="1"/>
  <c r="E208" i="3" s="1"/>
  <c r="X19" i="6"/>
  <c r="G216" i="3" s="1"/>
  <c r="E216" i="3" s="1"/>
  <c r="Y19" i="6"/>
  <c r="G224" i="3" s="1"/>
  <c r="E224" i="3" s="1"/>
  <c r="Z19" i="6"/>
  <c r="G232" i="3" s="1"/>
  <c r="E232" i="3" s="1"/>
  <c r="AA19" i="6"/>
  <c r="G240" i="3" s="1"/>
  <c r="E240" i="3" s="1"/>
  <c r="AB19" i="6"/>
  <c r="G248" i="3" s="1"/>
  <c r="E248" i="3" s="1"/>
  <c r="T19" i="6"/>
  <c r="G184" i="3" s="1"/>
  <c r="E184" i="3" s="1"/>
  <c r="S19" i="6"/>
  <c r="G176" i="3" s="1"/>
  <c r="E176" i="3" s="1"/>
  <c r="T24" i="6"/>
  <c r="G188" i="3" s="1"/>
  <c r="E188" i="3" s="1"/>
  <c r="DY10" i="1"/>
  <c r="EG10" i="1"/>
  <c r="EO10" i="1"/>
  <c r="EW10" i="1"/>
  <c r="FE10" i="1"/>
  <c r="FM10" i="1"/>
  <c r="FU10" i="1"/>
  <c r="GC10" i="1"/>
  <c r="GK10" i="1"/>
  <c r="DZ10" i="1"/>
  <c r="EH10" i="1"/>
  <c r="EP10" i="1"/>
  <c r="EX10" i="1"/>
  <c r="FF10" i="1"/>
  <c r="FN10" i="1"/>
  <c r="FV10" i="1"/>
  <c r="GD10" i="1"/>
  <c r="GL10" i="1"/>
  <c r="EA10" i="1"/>
  <c r="EI10" i="1"/>
  <c r="EQ10" i="1"/>
  <c r="EY10" i="1"/>
  <c r="FG10" i="1"/>
  <c r="FO10" i="1"/>
  <c r="FW10" i="1"/>
  <c r="GE10" i="1"/>
  <c r="GM10" i="1"/>
  <c r="EB10" i="1"/>
  <c r="EJ10" i="1"/>
  <c r="ER10" i="1"/>
  <c r="EZ10" i="1"/>
  <c r="FH10" i="1"/>
  <c r="FP10" i="1"/>
  <c r="FX10" i="1"/>
  <c r="GF10" i="1"/>
  <c r="GN10" i="1"/>
  <c r="EC10" i="1"/>
  <c r="EK10" i="1"/>
  <c r="ES10" i="1"/>
  <c r="FA10" i="1"/>
  <c r="FI10" i="1"/>
  <c r="FQ10" i="1"/>
  <c r="FY10" i="1"/>
  <c r="GG10" i="1"/>
  <c r="GO10" i="1"/>
  <c r="ED10" i="1"/>
  <c r="EL10" i="1"/>
  <c r="ET10" i="1"/>
  <c r="FB10" i="1"/>
  <c r="FJ10" i="1"/>
  <c r="FR10" i="1"/>
  <c r="FZ10" i="1"/>
  <c r="GH10" i="1"/>
  <c r="GP10" i="1"/>
  <c r="EE10" i="1"/>
  <c r="EM10" i="1"/>
  <c r="EU10" i="1"/>
  <c r="FC10" i="1"/>
  <c r="FK10" i="1"/>
  <c r="FS10" i="1"/>
  <c r="GA10" i="1"/>
  <c r="GI10" i="1"/>
  <c r="GQ10" i="1"/>
  <c r="EF10" i="1"/>
  <c r="EN10" i="1"/>
  <c r="EV10" i="1"/>
  <c r="FD10" i="1"/>
  <c r="FL10" i="1"/>
  <c r="FT10" i="1"/>
  <c r="GB10" i="1"/>
  <c r="GJ10" i="1"/>
  <c r="DX10" i="1"/>
  <c r="DP10" i="1"/>
  <c r="DQ10" i="1"/>
  <c r="DR10" i="1"/>
  <c r="DS10" i="1"/>
  <c r="DT10" i="1"/>
  <c r="DU10" i="1"/>
  <c r="DV10" i="1"/>
  <c r="DW10" i="1"/>
  <c r="G178" i="3"/>
  <c r="E178" i="3" s="1"/>
  <c r="G186" i="3"/>
  <c r="E186" i="3" s="1"/>
  <c r="G194" i="3"/>
  <c r="E194" i="3" s="1"/>
  <c r="G202" i="3"/>
  <c r="E202" i="3" s="1"/>
  <c r="G210" i="3"/>
  <c r="E210" i="3" s="1"/>
  <c r="G218" i="3"/>
  <c r="E218" i="3" s="1"/>
  <c r="G226" i="3"/>
  <c r="E226" i="3" s="1"/>
  <c r="G234" i="3"/>
  <c r="E234" i="3" s="1"/>
  <c r="G242" i="3"/>
  <c r="E242" i="3" s="1"/>
  <c r="G250" i="3"/>
  <c r="E250" i="3" s="1"/>
  <c r="F183" i="2" l="1"/>
  <c r="D183" i="2" s="1"/>
  <c r="F199" i="2"/>
  <c r="D199" i="2" s="1"/>
  <c r="F198" i="2"/>
  <c r="D198" i="2" s="1"/>
  <c r="F150" i="2"/>
  <c r="D150" i="2" s="1"/>
  <c r="F157" i="2"/>
  <c r="D157" i="2" s="1"/>
  <c r="F215" i="2"/>
  <c r="D215" i="2" s="1"/>
  <c r="F167" i="2"/>
  <c r="D167" i="2" s="1"/>
  <c r="F166" i="2"/>
  <c r="D166" i="2" s="1"/>
  <c r="F158" i="2"/>
  <c r="D158" i="2" s="1"/>
  <c r="F145" i="2"/>
  <c r="D145" i="2" s="1"/>
  <c r="F182" i="2"/>
  <c r="D182" i="2" s="1"/>
  <c r="F187" i="2"/>
  <c r="D187" i="2" s="1"/>
  <c r="F214" i="2"/>
  <c r="D214" i="2" s="1"/>
  <c r="F219" i="2"/>
  <c r="D219" i="2" s="1"/>
  <c r="F155" i="2"/>
  <c r="D155" i="2" s="1"/>
  <c r="F175" i="2"/>
  <c r="D175" i="2" s="1"/>
  <c r="F191" i="2"/>
  <c r="D191" i="2" s="1"/>
  <c r="F207" i="2"/>
  <c r="D207" i="2" s="1"/>
  <c r="F223" i="2"/>
  <c r="D223" i="2" s="1"/>
  <c r="F151" i="2"/>
  <c r="D151" i="2" s="1"/>
  <c r="F159" i="2"/>
  <c r="D159" i="2" s="1"/>
  <c r="F163" i="2"/>
  <c r="D163" i="2" s="1"/>
  <c r="F174" i="2"/>
  <c r="D174" i="2" s="1"/>
  <c r="F179" i="2"/>
  <c r="D179" i="2" s="1"/>
  <c r="F190" i="2"/>
  <c r="D190" i="2" s="1"/>
  <c r="F195" i="2"/>
  <c r="D195" i="2" s="1"/>
  <c r="F206" i="2"/>
  <c r="D206" i="2" s="1"/>
  <c r="F211" i="2"/>
  <c r="D211" i="2" s="1"/>
  <c r="F222" i="2"/>
  <c r="D222" i="2" s="1"/>
  <c r="F172" i="2"/>
  <c r="D172" i="2" s="1"/>
  <c r="F204" i="2"/>
  <c r="D204" i="2" s="1"/>
  <c r="F188" i="2"/>
  <c r="D188" i="2" s="1"/>
  <c r="F220" i="2"/>
  <c r="D220" i="2" s="1"/>
  <c r="F164" i="2"/>
  <c r="D164" i="2" s="1"/>
  <c r="F196" i="2"/>
  <c r="D196" i="2" s="1"/>
  <c r="F180" i="2"/>
  <c r="D180" i="2" s="1"/>
  <c r="F212" i="2"/>
  <c r="D212" i="2" s="1"/>
  <c r="F153" i="2"/>
  <c r="D153" i="2" s="1"/>
  <c r="F161" i="2"/>
  <c r="D161" i="2" s="1"/>
  <c r="F169" i="2"/>
  <c r="D169" i="2" s="1"/>
  <c r="F177" i="2"/>
  <c r="D177" i="2" s="1"/>
  <c r="F185" i="2"/>
  <c r="D185" i="2" s="1"/>
  <c r="F193" i="2"/>
  <c r="D193" i="2" s="1"/>
  <c r="F201" i="2"/>
  <c r="D201" i="2" s="1"/>
  <c r="F209" i="2"/>
  <c r="D209" i="2" s="1"/>
  <c r="F217" i="2"/>
  <c r="D217" i="2" s="1"/>
  <c r="F147" i="2"/>
  <c r="D147" i="2" s="1"/>
  <c r="GW10" i="1"/>
  <c r="GX10" i="1"/>
  <c r="GY10" i="1"/>
  <c r="GV10" i="1"/>
  <c r="GU10" i="1"/>
  <c r="GS10" i="1"/>
  <c r="GT10" i="1"/>
  <c r="GR10" i="1"/>
  <c r="DO10" i="1"/>
  <c r="DN10" i="1" l="1"/>
  <c r="DM10" i="1"/>
  <c r="H10" i="10" l="1"/>
  <c r="H6" i="10"/>
  <c r="G173" i="3" l="1"/>
  <c r="E173" i="3" s="1"/>
  <c r="G174" i="3"/>
  <c r="E174" i="3" s="1"/>
  <c r="DL10" i="1"/>
  <c r="DK10" i="1"/>
  <c r="G172" i="3" l="1"/>
  <c r="E172" i="3" s="1"/>
  <c r="DC10" i="1"/>
  <c r="DD10" i="1"/>
  <c r="DE10" i="1"/>
  <c r="DF10" i="1"/>
  <c r="DG10" i="1"/>
  <c r="DH10" i="1"/>
  <c r="DI10" i="1"/>
  <c r="CT10" i="1"/>
  <c r="CU10" i="1"/>
  <c r="CV10" i="1"/>
  <c r="CW10" i="1"/>
  <c r="CX10" i="1"/>
  <c r="CY10" i="1"/>
  <c r="CZ10" i="1"/>
  <c r="CK10" i="1"/>
  <c r="CL10" i="1"/>
  <c r="CM10" i="1"/>
  <c r="CN10" i="1"/>
  <c r="CO10" i="1"/>
  <c r="CP10" i="1"/>
  <c r="CQ10" i="1"/>
  <c r="DB10" i="1"/>
  <c r="CS10" i="1"/>
  <c r="DA10" i="1"/>
  <c r="CJ10" i="1"/>
  <c r="CA10" i="1"/>
  <c r="CI10" i="1"/>
  <c r="DJ10" i="1"/>
  <c r="CR10" i="1"/>
  <c r="CH10" i="1"/>
  <c r="CB10" i="1"/>
  <c r="CC10" i="1"/>
  <c r="CD10" i="1"/>
  <c r="CE10" i="1"/>
  <c r="CF10" i="1"/>
  <c r="CG10" i="1"/>
  <c r="BI10" i="1"/>
  <c r="BK10" i="1"/>
  <c r="BL10" i="1"/>
  <c r="BM10" i="1"/>
  <c r="BN10" i="1"/>
  <c r="BO10" i="1"/>
  <c r="BP10" i="1"/>
  <c r="BA10" i="1"/>
  <c r="BB10" i="1"/>
  <c r="BC10" i="1"/>
  <c r="BD10" i="1"/>
  <c r="BE10" i="1"/>
  <c r="BF10" i="1"/>
  <c r="BG10" i="1"/>
  <c r="AR10" i="1"/>
  <c r="AS10" i="1"/>
  <c r="AT10" i="1"/>
  <c r="AU10" i="1"/>
  <c r="AV10" i="1"/>
  <c r="AW10" i="1"/>
  <c r="AX10" i="1"/>
  <c r="BQ10" i="1"/>
  <c r="BH10" i="1"/>
  <c r="AZ10" i="1"/>
  <c r="AY10" i="1"/>
  <c r="AQ10" i="1"/>
  <c r="I18" i="13" l="1"/>
  <c r="J11" i="13"/>
  <c r="K11" i="13"/>
  <c r="I11" i="13"/>
  <c r="F230" i="2" l="1"/>
  <c r="D230" i="2" s="1"/>
  <c r="G261" i="3"/>
  <c r="E261" i="3" s="1"/>
  <c r="F232" i="2"/>
  <c r="D232" i="2" s="1"/>
  <c r="G263" i="3"/>
  <c r="E263" i="3" s="1"/>
  <c r="F231" i="2"/>
  <c r="D231" i="2" s="1"/>
  <c r="G262" i="3"/>
  <c r="E262" i="3" s="1"/>
  <c r="F229" i="2"/>
  <c r="D229" i="2" s="1"/>
  <c r="G260" i="3"/>
  <c r="I2" i="13"/>
  <c r="J2" i="13"/>
  <c r="T23" i="6"/>
  <c r="S23" i="6"/>
  <c r="U18" i="6"/>
  <c r="V18" i="6"/>
  <c r="W18" i="6"/>
  <c r="X18" i="6"/>
  <c r="Y18" i="6"/>
  <c r="Z18" i="6"/>
  <c r="AA18" i="6"/>
  <c r="AB18" i="6"/>
  <c r="T18" i="6"/>
  <c r="U24" i="6"/>
  <c r="V24" i="6"/>
  <c r="W24" i="6"/>
  <c r="X24" i="6"/>
  <c r="Y24" i="6"/>
  <c r="Z24" i="6"/>
  <c r="AA24" i="6"/>
  <c r="AB24" i="6"/>
  <c r="S24" i="6"/>
  <c r="S18" i="6"/>
  <c r="F142" i="2"/>
  <c r="D142" i="2" s="1"/>
  <c r="F143" i="2"/>
  <c r="D143" i="2" s="1"/>
  <c r="S3" i="6" l="1"/>
  <c r="G175" i="3"/>
  <c r="E175" i="3" s="1"/>
  <c r="F144" i="2"/>
  <c r="D144" i="2" s="1"/>
  <c r="G212" i="3"/>
  <c r="E212" i="3" s="1"/>
  <c r="F181" i="2"/>
  <c r="D181" i="2" s="1"/>
  <c r="G247" i="3"/>
  <c r="E247" i="3" s="1"/>
  <c r="F216" i="2"/>
  <c r="D216" i="2" s="1"/>
  <c r="G241" i="3"/>
  <c r="E241" i="3" s="1"/>
  <c r="F210" i="2"/>
  <c r="D210" i="2" s="1"/>
  <c r="G236" i="3"/>
  <c r="E236" i="3" s="1"/>
  <c r="F205" i="2"/>
  <c r="D205" i="2" s="1"/>
  <c r="G204" i="3"/>
  <c r="E204" i="3" s="1"/>
  <c r="F173" i="2"/>
  <c r="D173" i="2" s="1"/>
  <c r="G239" i="3"/>
  <c r="E239" i="3" s="1"/>
  <c r="F208" i="2"/>
  <c r="D208" i="2" s="1"/>
  <c r="G207" i="3"/>
  <c r="E207" i="3" s="1"/>
  <c r="F176" i="2"/>
  <c r="D176" i="2" s="1"/>
  <c r="G233" i="3"/>
  <c r="E233" i="3" s="1"/>
  <c r="F202" i="2"/>
  <c r="D202" i="2" s="1"/>
  <c r="G201" i="3"/>
  <c r="E201" i="3" s="1"/>
  <c r="F170" i="2"/>
  <c r="D170" i="2" s="1"/>
  <c r="G228" i="3"/>
  <c r="E228" i="3" s="1"/>
  <c r="F197" i="2"/>
  <c r="D197" i="2" s="1"/>
  <c r="G196" i="3"/>
  <c r="E196" i="3" s="1"/>
  <c r="F165" i="2"/>
  <c r="D165" i="2" s="1"/>
  <c r="G231" i="3"/>
  <c r="E231" i="3" s="1"/>
  <c r="F200" i="2"/>
  <c r="D200" i="2" s="1"/>
  <c r="G199" i="3"/>
  <c r="E199" i="3" s="1"/>
  <c r="F168" i="2"/>
  <c r="D168" i="2" s="1"/>
  <c r="G225" i="3"/>
  <c r="E225" i="3" s="1"/>
  <c r="F194" i="2"/>
  <c r="D194" i="2" s="1"/>
  <c r="G193" i="3"/>
  <c r="E193" i="3" s="1"/>
  <c r="F162" i="2"/>
  <c r="D162" i="2" s="1"/>
  <c r="G252" i="3"/>
  <c r="E252" i="3" s="1"/>
  <c r="F221" i="2"/>
  <c r="D221" i="2" s="1"/>
  <c r="G220" i="3"/>
  <c r="E220" i="3" s="1"/>
  <c r="F189" i="2"/>
  <c r="D189" i="2" s="1"/>
  <c r="G183" i="3"/>
  <c r="E183" i="3" s="1"/>
  <c r="F152" i="2"/>
  <c r="D152" i="2" s="1"/>
  <c r="G223" i="3"/>
  <c r="E223" i="3" s="1"/>
  <c r="F192" i="2"/>
  <c r="D192" i="2" s="1"/>
  <c r="G191" i="3"/>
  <c r="E191" i="3" s="1"/>
  <c r="F160" i="2"/>
  <c r="D160" i="2" s="1"/>
  <c r="G249" i="3"/>
  <c r="E249" i="3" s="1"/>
  <c r="F218" i="2"/>
  <c r="D218" i="2" s="1"/>
  <c r="G217" i="3"/>
  <c r="E217" i="3" s="1"/>
  <c r="F186" i="2"/>
  <c r="D186" i="2" s="1"/>
  <c r="G244" i="3"/>
  <c r="E244" i="3" s="1"/>
  <c r="F213" i="2"/>
  <c r="D213" i="2" s="1"/>
  <c r="G215" i="3"/>
  <c r="E215" i="3" s="1"/>
  <c r="F184" i="2"/>
  <c r="D184" i="2" s="1"/>
  <c r="G209" i="3"/>
  <c r="E209" i="3" s="1"/>
  <c r="F178" i="2"/>
  <c r="D178" i="2" s="1"/>
  <c r="G187" i="3"/>
  <c r="E187" i="3" s="1"/>
  <c r="F156" i="2"/>
  <c r="D156" i="2" s="1"/>
  <c r="F234" i="2"/>
  <c r="D234" i="2" s="1"/>
  <c r="E260" i="3"/>
  <c r="G265" i="3"/>
  <c r="E265" i="3" s="1"/>
  <c r="G185" i="3"/>
  <c r="E185" i="3" s="1"/>
  <c r="F154" i="2"/>
  <c r="D154" i="2" s="1"/>
  <c r="G177" i="3"/>
  <c r="E177" i="3" s="1"/>
  <c r="F146" i="2"/>
  <c r="D146" i="2" s="1"/>
  <c r="G179" i="3"/>
  <c r="E179" i="3" s="1"/>
  <c r="F148" i="2"/>
  <c r="D148" i="2" s="1"/>
  <c r="G180" i="3"/>
  <c r="F149" i="2"/>
  <c r="D149" i="2" s="1"/>
  <c r="T3" i="6"/>
  <c r="K2" i="13"/>
  <c r="C29" i="3" s="1"/>
  <c r="O10" i="1" s="1"/>
  <c r="F141" i="2"/>
  <c r="B1" i="13"/>
  <c r="F225" i="2" l="1"/>
  <c r="D225" i="2" s="1"/>
  <c r="E180" i="3"/>
  <c r="G256" i="3"/>
  <c r="E256" i="3" s="1"/>
  <c r="D141" i="2"/>
  <c r="U3" i="6"/>
  <c r="C28" i="3" s="1"/>
  <c r="N10" i="1" s="1"/>
  <c r="K9" i="7"/>
  <c r="K10" i="7"/>
  <c r="K11" i="7"/>
  <c r="K8" i="7"/>
  <c r="E8" i="7" l="1"/>
  <c r="B1" i="10" l="1"/>
  <c r="I12" i="5"/>
  <c r="G68" i="3" s="1"/>
  <c r="E68" i="3" s="1"/>
  <c r="I13" i="5"/>
  <c r="G69" i="3" s="1"/>
  <c r="E69" i="3" s="1"/>
  <c r="I14" i="5"/>
  <c r="G70" i="3" s="1"/>
  <c r="E70" i="3" s="1"/>
  <c r="I11" i="5"/>
  <c r="G67" i="3" s="1"/>
  <c r="E67" i="3" l="1"/>
  <c r="AP10" i="1"/>
  <c r="AO10" i="1"/>
  <c r="AN10" i="1"/>
  <c r="AM10" i="1"/>
  <c r="AL10" i="1"/>
  <c r="AK10" i="1"/>
  <c r="AJ10" i="1"/>
  <c r="AI10" i="1"/>
  <c r="AH10" i="1"/>
  <c r="AG10" i="1"/>
  <c r="AF10" i="1"/>
  <c r="AE10" i="1"/>
  <c r="AD10" i="1"/>
  <c r="AC10" i="1"/>
  <c r="AB10" i="1"/>
  <c r="AA10" i="1"/>
  <c r="Z10" i="1"/>
  <c r="GZ10" i="1" l="1"/>
  <c r="Y10" i="1"/>
  <c r="X10" i="1"/>
  <c r="W10" i="1"/>
  <c r="V10" i="1"/>
  <c r="U10" i="1"/>
  <c r="T10" i="1"/>
  <c r="S10" i="1"/>
  <c r="R10" i="1"/>
  <c r="Q10" i="1"/>
  <c r="P10" i="1"/>
  <c r="G10" i="1" l="1"/>
  <c r="F10" i="1"/>
  <c r="E10" i="1"/>
  <c r="D10" i="1"/>
  <c r="F37" i="2"/>
  <c r="D37" i="2" s="1"/>
  <c r="F38" i="2"/>
  <c r="D38" i="2" s="1"/>
  <c r="F39" i="2"/>
  <c r="D39" i="2" s="1"/>
  <c r="F36" i="2"/>
  <c r="D36" i="2" s="1"/>
  <c r="D4" i="14" l="1"/>
  <c r="E4" i="13"/>
  <c r="D4" i="6"/>
  <c r="C4" i="7"/>
  <c r="D4" i="5"/>
  <c r="L12" i="10" l="1"/>
  <c r="L8" i="10"/>
  <c r="G166" i="3" l="1"/>
  <c r="E166" i="3" s="1"/>
  <c r="F135" i="2"/>
  <c r="D135" i="2" s="1"/>
  <c r="L3" i="10"/>
  <c r="G165" i="3"/>
  <c r="F134" i="2"/>
  <c r="L4" i="10"/>
  <c r="L2" i="10" s="1"/>
  <c r="C27" i="3" s="1"/>
  <c r="M10" i="1" s="1"/>
  <c r="D134" i="2" l="1"/>
  <c r="F137" i="2"/>
  <c r="D137" i="2" s="1"/>
  <c r="E165" i="3"/>
  <c r="G168" i="3"/>
  <c r="E168" i="3" s="1"/>
  <c r="W23" i="9"/>
  <c r="X23" i="9"/>
  <c r="V23" i="9"/>
  <c r="V13" i="9"/>
  <c r="W13" i="9"/>
  <c r="X13" i="9"/>
  <c r="V14" i="9"/>
  <c r="W14" i="9"/>
  <c r="X14" i="9"/>
  <c r="V15" i="9"/>
  <c r="W15" i="9"/>
  <c r="X15" i="9"/>
  <c r="V16" i="9"/>
  <c r="W16" i="9"/>
  <c r="X16" i="9"/>
  <c r="V17" i="9"/>
  <c r="W17" i="9"/>
  <c r="X17" i="9"/>
  <c r="V18" i="9"/>
  <c r="W18" i="9"/>
  <c r="X18" i="9"/>
  <c r="V19" i="9"/>
  <c r="W19" i="9"/>
  <c r="X19" i="9"/>
  <c r="W12" i="9"/>
  <c r="X12" i="9"/>
  <c r="V12" i="9"/>
  <c r="U13" i="9"/>
  <c r="U14" i="9"/>
  <c r="U15" i="9"/>
  <c r="U16" i="9"/>
  <c r="U17" i="9"/>
  <c r="U18" i="9"/>
  <c r="U19" i="9"/>
  <c r="U12" i="9"/>
  <c r="Q23" i="9"/>
  <c r="R23" i="9"/>
  <c r="S23" i="9"/>
  <c r="B1" i="9"/>
  <c r="F118" i="2" l="1"/>
  <c r="D118" i="2" s="1"/>
  <c r="G149" i="3"/>
  <c r="E149" i="3" s="1"/>
  <c r="F124" i="2"/>
  <c r="D124" i="2" s="1"/>
  <c r="G155" i="3"/>
  <c r="E155" i="3" s="1"/>
  <c r="F104" i="2"/>
  <c r="D104" i="2" s="1"/>
  <c r="G135" i="3"/>
  <c r="E135" i="3" s="1"/>
  <c r="F117" i="2"/>
  <c r="D117" i="2" s="1"/>
  <c r="G148" i="3"/>
  <c r="E148" i="3" s="1"/>
  <c r="F123" i="2"/>
  <c r="D123" i="2" s="1"/>
  <c r="G154" i="3"/>
  <c r="E154" i="3" s="1"/>
  <c r="F103" i="2"/>
  <c r="D103" i="2" s="1"/>
  <c r="G134" i="3"/>
  <c r="E134" i="3" s="1"/>
  <c r="F126" i="2"/>
  <c r="D126" i="2" s="1"/>
  <c r="G157" i="3"/>
  <c r="E157" i="3" s="1"/>
  <c r="F106" i="2"/>
  <c r="D106" i="2" s="1"/>
  <c r="G137" i="3"/>
  <c r="E137" i="3" s="1"/>
  <c r="F112" i="2"/>
  <c r="D112" i="2" s="1"/>
  <c r="G143" i="3"/>
  <c r="E143" i="3" s="1"/>
  <c r="F108" i="2"/>
  <c r="D108" i="2" s="1"/>
  <c r="G139" i="3"/>
  <c r="E139" i="3" s="1"/>
  <c r="F114" i="2"/>
  <c r="D114" i="2" s="1"/>
  <c r="G145" i="3"/>
  <c r="E145" i="3" s="1"/>
  <c r="F120" i="2"/>
  <c r="D120" i="2" s="1"/>
  <c r="G151" i="3"/>
  <c r="E151" i="3" s="1"/>
  <c r="F125" i="2"/>
  <c r="D125" i="2" s="1"/>
  <c r="G156" i="3"/>
  <c r="E156" i="3" s="1"/>
  <c r="F105" i="2"/>
  <c r="D105" i="2" s="1"/>
  <c r="G136" i="3"/>
  <c r="E136" i="3" s="1"/>
  <c r="F128" i="2"/>
  <c r="D128" i="2" s="1"/>
  <c r="G159" i="3"/>
  <c r="E159" i="3" s="1"/>
  <c r="F111" i="2"/>
  <c r="D111" i="2" s="1"/>
  <c r="G142" i="3"/>
  <c r="E142" i="3" s="1"/>
  <c r="F116" i="2"/>
  <c r="D116" i="2" s="1"/>
  <c r="G147" i="3"/>
  <c r="E147" i="3" s="1"/>
  <c r="F122" i="2"/>
  <c r="D122" i="2" s="1"/>
  <c r="G153" i="3"/>
  <c r="E153" i="3" s="1"/>
  <c r="F119" i="2"/>
  <c r="D119" i="2" s="1"/>
  <c r="G150" i="3"/>
  <c r="E150" i="3" s="1"/>
  <c r="F109" i="2"/>
  <c r="D109" i="2" s="1"/>
  <c r="G140" i="3"/>
  <c r="E140" i="3" s="1"/>
  <c r="F115" i="2"/>
  <c r="D115" i="2" s="1"/>
  <c r="G146" i="3"/>
  <c r="E146" i="3" s="1"/>
  <c r="F121" i="2"/>
  <c r="D121" i="2" s="1"/>
  <c r="G152" i="3"/>
  <c r="E152" i="3" s="1"/>
  <c r="F102" i="2"/>
  <c r="G133" i="3"/>
  <c r="E133" i="3" s="1"/>
  <c r="F110" i="2"/>
  <c r="D110" i="2" s="1"/>
  <c r="G141" i="3"/>
  <c r="E141" i="3" s="1"/>
  <c r="F127" i="2"/>
  <c r="D127" i="2" s="1"/>
  <c r="G158" i="3"/>
  <c r="E158" i="3" s="1"/>
  <c r="F107" i="2"/>
  <c r="D107" i="2" s="1"/>
  <c r="G138" i="3"/>
  <c r="E138" i="3" s="1"/>
  <c r="F113" i="2"/>
  <c r="D113" i="2" s="1"/>
  <c r="G144" i="3"/>
  <c r="E144" i="3" s="1"/>
  <c r="G114" i="3"/>
  <c r="E114" i="3" s="1"/>
  <c r="F83" i="2"/>
  <c r="D83" i="2" s="1"/>
  <c r="G94" i="3"/>
  <c r="E94" i="3" s="1"/>
  <c r="F63" i="2"/>
  <c r="D63" i="2" s="1"/>
  <c r="G100" i="3"/>
  <c r="E100" i="3" s="1"/>
  <c r="F69" i="2"/>
  <c r="D69" i="2" s="1"/>
  <c r="G124" i="3"/>
  <c r="E124" i="3" s="1"/>
  <c r="F93" i="2"/>
  <c r="D93" i="2" s="1"/>
  <c r="G132" i="3"/>
  <c r="E132" i="3" s="1"/>
  <c r="F101" i="2"/>
  <c r="D101" i="2" s="1"/>
  <c r="G95" i="3"/>
  <c r="E95" i="3" s="1"/>
  <c r="F64" i="2"/>
  <c r="D64" i="2" s="1"/>
  <c r="G101" i="3"/>
  <c r="E101" i="3" s="1"/>
  <c r="F70" i="2"/>
  <c r="D70" i="2" s="1"/>
  <c r="G107" i="3"/>
  <c r="E107" i="3" s="1"/>
  <c r="F76" i="2"/>
  <c r="D76" i="2" s="1"/>
  <c r="G127" i="3"/>
  <c r="E127" i="3" s="1"/>
  <c r="F96" i="2"/>
  <c r="D96" i="2" s="1"/>
  <c r="G96" i="3"/>
  <c r="E96" i="3" s="1"/>
  <c r="F65" i="2"/>
  <c r="D65" i="2" s="1"/>
  <c r="G112" i="3"/>
  <c r="E112" i="3" s="1"/>
  <c r="F81" i="2"/>
  <c r="D81" i="2" s="1"/>
  <c r="G102" i="3"/>
  <c r="E102" i="3" s="1"/>
  <c r="F71" i="2"/>
  <c r="D71" i="2" s="1"/>
  <c r="G92" i="3"/>
  <c r="E92" i="3" s="1"/>
  <c r="F61" i="2"/>
  <c r="D61" i="2" s="1"/>
  <c r="G108" i="3"/>
  <c r="E108" i="3" s="1"/>
  <c r="F77" i="2"/>
  <c r="D77" i="2" s="1"/>
  <c r="G98" i="3"/>
  <c r="E98" i="3" s="1"/>
  <c r="F67" i="2"/>
  <c r="D67" i="2" s="1"/>
  <c r="G130" i="3"/>
  <c r="E130" i="3" s="1"/>
  <c r="F99" i="2"/>
  <c r="D99" i="2" s="1"/>
  <c r="G126" i="3"/>
  <c r="E126" i="3" s="1"/>
  <c r="F95" i="2"/>
  <c r="D95" i="2" s="1"/>
  <c r="G104" i="3"/>
  <c r="E104" i="3" s="1"/>
  <c r="F73" i="2"/>
  <c r="D73" i="2" s="1"/>
  <c r="G110" i="3"/>
  <c r="E110" i="3" s="1"/>
  <c r="F79" i="2"/>
  <c r="D79" i="2" s="1"/>
  <c r="G90" i="3"/>
  <c r="E90" i="3" s="1"/>
  <c r="F59" i="2"/>
  <c r="D59" i="2" s="1"/>
  <c r="G128" i="3"/>
  <c r="E128" i="3" s="1"/>
  <c r="F97" i="2"/>
  <c r="D97" i="2" s="1"/>
  <c r="G105" i="3"/>
  <c r="E105" i="3" s="1"/>
  <c r="F74" i="2"/>
  <c r="D74" i="2" s="1"/>
  <c r="G111" i="3"/>
  <c r="E111" i="3" s="1"/>
  <c r="F80" i="2"/>
  <c r="D80" i="2" s="1"/>
  <c r="G91" i="3"/>
  <c r="E91" i="3" s="1"/>
  <c r="F60" i="2"/>
  <c r="D60" i="2" s="1"/>
  <c r="G131" i="3"/>
  <c r="E131" i="3" s="1"/>
  <c r="F100" i="2"/>
  <c r="D100" i="2" s="1"/>
  <c r="G113" i="3"/>
  <c r="E113" i="3" s="1"/>
  <c r="F82" i="2"/>
  <c r="D82" i="2" s="1"/>
  <c r="G103" i="3"/>
  <c r="E103" i="3" s="1"/>
  <c r="F72" i="2"/>
  <c r="D72" i="2" s="1"/>
  <c r="G93" i="3"/>
  <c r="E93" i="3" s="1"/>
  <c r="F62" i="2"/>
  <c r="D62" i="2" s="1"/>
  <c r="G109" i="3"/>
  <c r="E109" i="3" s="1"/>
  <c r="F78" i="2"/>
  <c r="D78" i="2" s="1"/>
  <c r="G99" i="3"/>
  <c r="E99" i="3" s="1"/>
  <c r="F68" i="2"/>
  <c r="D68" i="2" s="1"/>
  <c r="G89" i="3"/>
  <c r="E89" i="3" s="1"/>
  <c r="F58" i="2"/>
  <c r="D58" i="2" s="1"/>
  <c r="G129" i="3"/>
  <c r="E129" i="3" s="1"/>
  <c r="F98" i="2"/>
  <c r="D98" i="2" s="1"/>
  <c r="G125" i="3"/>
  <c r="E125" i="3" s="1"/>
  <c r="F94" i="2"/>
  <c r="D94" i="2" s="1"/>
  <c r="V25" i="9"/>
  <c r="G88" i="3"/>
  <c r="E88" i="3" s="1"/>
  <c r="F57" i="2"/>
  <c r="D57" i="2" s="1"/>
  <c r="G106" i="3"/>
  <c r="E106" i="3" s="1"/>
  <c r="F75" i="2"/>
  <c r="D75" i="2" s="1"/>
  <c r="G97" i="3"/>
  <c r="F66" i="2"/>
  <c r="D66" i="2" s="1"/>
  <c r="D102" i="2"/>
  <c r="W25" i="9"/>
  <c r="E97" i="3" l="1"/>
  <c r="G161" i="3"/>
  <c r="E161" i="3" s="1"/>
  <c r="F130" i="2"/>
  <c r="D130" i="2" s="1"/>
  <c r="X25" i="9"/>
  <c r="C26" i="3" s="1"/>
  <c r="L10" i="1" s="1"/>
  <c r="C4" i="10" l="1"/>
  <c r="H9" i="7"/>
  <c r="H10" i="7"/>
  <c r="H11" i="7"/>
  <c r="H8" i="7"/>
  <c r="G9" i="7"/>
  <c r="G10" i="7"/>
  <c r="G11" i="7"/>
  <c r="G8" i="7"/>
  <c r="B1" i="7"/>
  <c r="B1" i="2"/>
  <c r="B1" i="6"/>
  <c r="B1" i="5"/>
  <c r="B1" i="4"/>
  <c r="F23" i="2" l="1"/>
  <c r="D23" i="2" s="1"/>
  <c r="G54" i="3"/>
  <c r="E54" i="3" s="1"/>
  <c r="F20" i="2"/>
  <c r="D20" i="2" s="1"/>
  <c r="G51" i="3"/>
  <c r="F22" i="2"/>
  <c r="D22" i="2" s="1"/>
  <c r="G53" i="3"/>
  <c r="E53" i="3" s="1"/>
  <c r="F21" i="2"/>
  <c r="D21" i="2" s="1"/>
  <c r="G52" i="3"/>
  <c r="E52" i="3" s="1"/>
  <c r="F24" i="2"/>
  <c r="D24" i="2" s="1"/>
  <c r="G55" i="3"/>
  <c r="E55" i="3" s="1"/>
  <c r="F27" i="2"/>
  <c r="D27" i="2" s="1"/>
  <c r="G58" i="3"/>
  <c r="E58" i="3" s="1"/>
  <c r="F26" i="2"/>
  <c r="D26" i="2" s="1"/>
  <c r="G57" i="3"/>
  <c r="E57" i="3" s="1"/>
  <c r="F25" i="2"/>
  <c r="D25" i="2" s="1"/>
  <c r="G56" i="3"/>
  <c r="E56" i="3" s="1"/>
  <c r="C10" i="1"/>
  <c r="E4" i="9"/>
  <c r="G15" i="7"/>
  <c r="F28" i="2" l="1"/>
  <c r="D28" i="2" s="1"/>
  <c r="G59" i="3"/>
  <c r="E59" i="3" s="1"/>
  <c r="E51" i="3"/>
  <c r="T12" i="14"/>
  <c r="T16" i="14"/>
  <c r="T20" i="14"/>
  <c r="T24" i="14"/>
  <c r="T28" i="14"/>
  <c r="T32" i="14"/>
  <c r="T6" i="14"/>
  <c r="T10" i="14"/>
  <c r="T13" i="14"/>
  <c r="T17" i="14"/>
  <c r="T21" i="14"/>
  <c r="T25" i="14"/>
  <c r="T29" i="14"/>
  <c r="T33" i="14"/>
  <c r="T7" i="14"/>
  <c r="T5" i="14"/>
  <c r="T14" i="14"/>
  <c r="T18" i="14"/>
  <c r="T22" i="14"/>
  <c r="T26" i="14"/>
  <c r="T30" i="14"/>
  <c r="T8" i="14"/>
  <c r="T11" i="14"/>
  <c r="T15" i="14"/>
  <c r="T19" i="14"/>
  <c r="T23" i="14"/>
  <c r="T27" i="14"/>
  <c r="T31" i="14"/>
  <c r="T9" i="14"/>
  <c r="E5" i="13"/>
  <c r="E11" i="14"/>
  <c r="I11" i="14"/>
  <c r="M11" i="14"/>
  <c r="E15" i="14"/>
  <c r="I15" i="14"/>
  <c r="M15" i="14"/>
  <c r="B11" i="14"/>
  <c r="K11" i="14"/>
  <c r="G15" i="14"/>
  <c r="O15" i="14"/>
  <c r="D11" i="14"/>
  <c r="H11" i="14"/>
  <c r="P11" i="14"/>
  <c r="D15" i="14"/>
  <c r="P15" i="14"/>
  <c r="F11" i="14"/>
  <c r="J11" i="14"/>
  <c r="N11" i="14"/>
  <c r="B15" i="14"/>
  <c r="F15" i="14"/>
  <c r="J15" i="14"/>
  <c r="N15" i="14"/>
  <c r="C11" i="14"/>
  <c r="G11" i="14"/>
  <c r="O11" i="14"/>
  <c r="C15" i="14"/>
  <c r="K15" i="14"/>
  <c r="L11" i="14"/>
  <c r="H15" i="14"/>
  <c r="L15" i="14"/>
  <c r="D5" i="6"/>
  <c r="D23" i="9"/>
  <c r="D16" i="9"/>
  <c r="D12" i="9"/>
  <c r="D14" i="9"/>
  <c r="D15" i="9"/>
  <c r="D13" i="9"/>
  <c r="D17" i="9"/>
  <c r="D18" i="9"/>
  <c r="D19" i="9"/>
  <c r="I15" i="7"/>
  <c r="H15" i="7"/>
  <c r="F29" i="2" l="1"/>
  <c r="D29" i="2" s="1"/>
  <c r="G60" i="3"/>
  <c r="E60" i="3" s="1"/>
  <c r="F30" i="2"/>
  <c r="D30" i="2" s="1"/>
  <c r="G61" i="3"/>
  <c r="E61" i="3" s="1"/>
  <c r="H17" i="7"/>
  <c r="G17" i="7"/>
  <c r="F32" i="2" l="1"/>
  <c r="D32" i="2" s="1"/>
  <c r="G63" i="3"/>
  <c r="E63" i="3" s="1"/>
  <c r="I17" i="7"/>
  <c r="C24" i="3" s="1"/>
  <c r="J10" i="1" s="1"/>
  <c r="J12" i="5"/>
  <c r="K12" i="5"/>
  <c r="L12" i="5"/>
  <c r="J13" i="5"/>
  <c r="K13" i="5"/>
  <c r="L13" i="5"/>
  <c r="J14" i="5"/>
  <c r="K14" i="5"/>
  <c r="L14" i="5"/>
  <c r="J11" i="5"/>
  <c r="K11" i="5"/>
  <c r="L11" i="5"/>
  <c r="F51" i="2" l="1"/>
  <c r="D51" i="2" s="1"/>
  <c r="G82" i="3"/>
  <c r="E82" i="3" s="1"/>
  <c r="F46" i="2"/>
  <c r="D46" i="2" s="1"/>
  <c r="G77" i="3"/>
  <c r="E77" i="3" s="1"/>
  <c r="F41" i="2"/>
  <c r="D41" i="2" s="1"/>
  <c r="G72" i="3"/>
  <c r="E72" i="3" s="1"/>
  <c r="F48" i="2"/>
  <c r="D48" i="2" s="1"/>
  <c r="G79" i="3"/>
  <c r="E79" i="3" s="1"/>
  <c r="F47" i="2"/>
  <c r="D47" i="2" s="1"/>
  <c r="G78" i="3"/>
  <c r="E78" i="3" s="1"/>
  <c r="F44" i="2"/>
  <c r="D44" i="2" s="1"/>
  <c r="G75" i="3"/>
  <c r="E75" i="3" s="1"/>
  <c r="F43" i="2"/>
  <c r="D43" i="2" s="1"/>
  <c r="G74" i="3"/>
  <c r="E74" i="3" s="1"/>
  <c r="F49" i="2"/>
  <c r="D49" i="2" s="1"/>
  <c r="G80" i="3"/>
  <c r="E80" i="3" s="1"/>
  <c r="F40" i="2"/>
  <c r="G71" i="3"/>
  <c r="F50" i="2"/>
  <c r="D50" i="2" s="1"/>
  <c r="G81" i="3"/>
  <c r="E81" i="3" s="1"/>
  <c r="F45" i="2"/>
  <c r="D45" i="2" s="1"/>
  <c r="G76" i="3"/>
  <c r="E76" i="3" s="1"/>
  <c r="F42" i="2"/>
  <c r="D42" i="2" s="1"/>
  <c r="G73" i="3"/>
  <c r="E73" i="3" s="1"/>
  <c r="D40" i="2"/>
  <c r="K16" i="5"/>
  <c r="J16" i="5"/>
  <c r="G8" i="3"/>
  <c r="G41" i="3" s="1"/>
  <c r="G16" i="3"/>
  <c r="G14" i="3"/>
  <c r="G12" i="3"/>
  <c r="G10" i="3"/>
  <c r="F53" i="2" l="1"/>
  <c r="F13" i="2"/>
  <c r="D13" i="2" s="1"/>
  <c r="G44" i="3"/>
  <c r="E44" i="3" s="1"/>
  <c r="F14" i="2"/>
  <c r="D14" i="2" s="1"/>
  <c r="G45" i="3"/>
  <c r="E45" i="3" s="1"/>
  <c r="F12" i="2"/>
  <c r="D12" i="2" s="1"/>
  <c r="G43" i="3"/>
  <c r="E43" i="3" s="1"/>
  <c r="F11" i="2"/>
  <c r="D11" i="2" s="1"/>
  <c r="G42" i="3"/>
  <c r="E42" i="3" s="1"/>
  <c r="E41" i="3"/>
  <c r="E71" i="3"/>
  <c r="G84" i="3"/>
  <c r="E84" i="3" s="1"/>
  <c r="G6" i="3"/>
  <c r="G5" i="3"/>
  <c r="F10" i="2"/>
  <c r="D53" i="2"/>
  <c r="L16" i="5"/>
  <c r="C25" i="3" s="1"/>
  <c r="K10" i="1" s="1"/>
  <c r="G47" i="3" l="1"/>
  <c r="G24" i="3"/>
  <c r="E47" i="3"/>
  <c r="G25" i="3"/>
  <c r="G22" i="3" s="1"/>
  <c r="B20" i="3" s="1"/>
  <c r="G4" i="3"/>
  <c r="C23" i="3" s="1"/>
  <c r="I10" i="1" s="1"/>
  <c r="F16" i="2"/>
  <c r="F6" i="2" s="1"/>
  <c r="F5" i="2"/>
  <c r="D10" i="2"/>
  <c r="D16" i="2" l="1"/>
  <c r="F7" i="2"/>
  <c r="B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Armstrong, Johan (NHS England)</author>
  </authors>
  <commentList>
    <comment ref="B23" authorId="0" shapeId="0" xr:uid="{00000000-0006-0000-0700-000001000000}">
      <text>
        <r>
          <rPr>
            <b/>
            <sz val="9"/>
            <color indexed="81"/>
            <rFont val="Tahoma"/>
            <family val="2"/>
          </rPr>
          <t xml:space="preserve">Categories:
</t>
        </r>
        <r>
          <rPr>
            <sz val="9"/>
            <color indexed="81"/>
            <rFont val="Tahoma"/>
            <family val="2"/>
          </rPr>
          <t>1. Capacity: Increasing capacity
2. Expenditure to improve efficiency in process or delivery
3. DTOC: Reducing delayed transfers of care
4. HIC: High Impact Change
5. Managing Demand
6. Homecare
7. Integration
8. Leadership
9. NHS: Reducing pressure on the NHS
10. Workforce: Stabilising workforce
11. Prevention
12. Protection
13. Reablement
14. Technology
15. Carers
16. Stabilising social care provider market - fees uplift
17. Stabilising social care provider market - other support (e.g. training, property maintenance)
18. Other</t>
        </r>
      </text>
    </comment>
  </commentList>
</comments>
</file>

<file path=xl/sharedStrings.xml><?xml version="1.0" encoding="utf-8"?>
<sst xmlns="http://schemas.openxmlformats.org/spreadsheetml/2006/main" count="9126" uniqueCount="1858">
  <si>
    <t>1. Cover</t>
  </si>
  <si>
    <t>C8</t>
  </si>
  <si>
    <t>C10</t>
  </si>
  <si>
    <t>C12</t>
  </si>
  <si>
    <t>C14</t>
  </si>
  <si>
    <t>C16</t>
  </si>
  <si>
    <t>B4</t>
  </si>
  <si>
    <t>code</t>
  </si>
  <si>
    <t>Health &amp; Wellbeing Board</t>
  </si>
  <si>
    <t>Completed by:</t>
  </si>
  <si>
    <t>E-mail:</t>
  </si>
  <si>
    <t>Contact number:</t>
  </si>
  <si>
    <t>Who signed off the report on behalf of the Health and Wellbeing Board:</t>
  </si>
  <si>
    <t>2) Planned contribution to social care from the CCG minimum contribution is agreed in line with the Planning Requirements?</t>
  </si>
  <si>
    <t>3) Agreement to invest in NHS commissioned out of hospital services?</t>
  </si>
  <si>
    <t>4) Managing transfers of care?</t>
  </si>
  <si>
    <t>Have the funds been pooled via a s.75 pooled budget?</t>
  </si>
  <si>
    <t>Template Version</t>
  </si>
  <si>
    <t>&lt;Please select&gt;</t>
  </si>
  <si>
    <t>HWB</t>
  </si>
  <si>
    <t>Code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</si>
  <si>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</si>
  <si>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</si>
  <si>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</si>
  <si>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</si>
  <si>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</si>
  <si>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</si>
  <si>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</si>
  <si>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</si>
  <si>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</si>
  <si>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</si>
  <si>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</si>
  <si>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</si>
  <si>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</si>
  <si>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</si>
  <si>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</si>
  <si>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</si>
  <si>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</si>
  <si>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</si>
  <si>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</si>
  <si>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</si>
  <si>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E06000028 &amp; E06000029</t>
  </si>
  <si>
    <t>Bournemouth &amp;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</si>
  <si>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</si>
  <si>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</si>
  <si>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</si>
  <si>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</si>
  <si>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</si>
  <si>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</si>
  <si>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</si>
  <si>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</si>
  <si>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</si>
  <si>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</si>
  <si>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</si>
  <si>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</si>
  <si>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</si>
  <si>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</si>
  <si>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</si>
  <si>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</si>
  <si>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</si>
  <si>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</si>
  <si>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</si>
  <si>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</si>
  <si>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</si>
  <si>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</si>
  <si>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</si>
  <si>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</si>
  <si>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</si>
  <si>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</si>
  <si>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</si>
  <si>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</si>
  <si>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E09000001</t>
  </si>
  <si>
    <t>City of London</t>
  </si>
  <si>
    <t>E06000052</t>
  </si>
  <si>
    <t>Cornwall &amp;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</si>
  <si>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</si>
  <si>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</si>
  <si>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</si>
  <si>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</si>
  <si>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</si>
  <si>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</si>
  <si>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</si>
  <si>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</si>
  <si>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</si>
  <si>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</si>
  <si>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</si>
  <si>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</si>
  <si>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</si>
  <si>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</si>
  <si>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</si>
  <si>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</si>
  <si>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</si>
  <si>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</si>
  <si>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E10000009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</si>
  <si>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</si>
  <si>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</si>
  <si>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</si>
  <si>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</si>
  <si>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</si>
  <si>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</si>
  <si>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</si>
  <si>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</si>
  <si>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</si>
  <si>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</si>
  <si>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</si>
  <si>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</si>
  <si>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</si>
  <si>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</si>
  <si>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</si>
  <si>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</si>
  <si>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</si>
  <si>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</si>
  <si>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</si>
  <si>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E09000012</t>
  </si>
  <si>
    <t>Hackney</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</si>
  <si>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</si>
  <si>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</si>
  <si>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</si>
  <si>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</si>
  <si>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</si>
  <si>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</si>
  <si>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</si>
  <si>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</si>
  <si>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</si>
  <si>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</si>
  <si>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</si>
  <si>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</si>
  <si>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</si>
  <si>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</si>
  <si>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</si>
  <si>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</si>
  <si>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</si>
  <si>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</si>
  <si>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</si>
  <si>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</si>
  <si>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</si>
  <si>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</si>
  <si>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</si>
  <si>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</si>
  <si>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</si>
  <si>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</si>
  <si>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</si>
  <si>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</si>
  <si>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</si>
  <si>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</si>
  <si>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</si>
  <si>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</si>
  <si>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</si>
  <si>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</si>
  <si>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</si>
  <si>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</si>
  <si>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</si>
  <si>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</si>
  <si>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</si>
  <si>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</si>
  <si>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</si>
  <si>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</si>
  <si>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</si>
  <si>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</si>
  <si>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</si>
  <si>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</si>
  <si>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</si>
  <si>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</si>
  <si>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</si>
  <si>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</si>
  <si>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</si>
  <si>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</si>
  <si>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</si>
  <si>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</si>
  <si>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</si>
  <si>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</si>
  <si>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</si>
  <si>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</si>
  <si>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</si>
  <si>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</si>
  <si>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</si>
  <si>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</si>
  <si>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</si>
  <si>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</si>
  <si>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</si>
  <si>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</si>
  <si>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</si>
  <si>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</si>
  <si>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</si>
  <si>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</si>
  <si>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</si>
  <si>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</si>
  <si>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</si>
  <si>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</si>
  <si>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</si>
  <si>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</si>
  <si>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</si>
  <si>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</si>
  <si>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</si>
  <si>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</si>
  <si>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</si>
  <si>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</si>
  <si>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</si>
  <si>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</si>
  <si>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</si>
  <si>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</si>
  <si>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</si>
  <si>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</si>
  <si>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</si>
  <si>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</si>
  <si>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</si>
  <si>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</si>
  <si>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</si>
  <si>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</si>
  <si>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</si>
  <si>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</si>
  <si>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</si>
  <si>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</si>
  <si>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</si>
  <si>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</si>
  <si>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</si>
  <si>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</si>
  <si>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</si>
  <si>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</si>
  <si>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</si>
  <si>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</si>
  <si>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</si>
  <si>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</si>
  <si>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</si>
  <si>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</si>
  <si>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</si>
  <si>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</si>
  <si>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</si>
  <si>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</si>
  <si>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</si>
  <si>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</si>
  <si>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</si>
  <si>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</si>
  <si>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</si>
  <si>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</si>
  <si>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</si>
  <si>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</si>
  <si>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</si>
  <si>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</si>
  <si>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</si>
  <si>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</si>
  <si>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</si>
  <si>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</si>
  <si>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</si>
  <si>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</si>
  <si>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</si>
  <si>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</si>
  <si>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</si>
  <si>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</si>
  <si>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</si>
  <si>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</si>
  <si>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</si>
  <si>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</si>
  <si>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</si>
  <si>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</si>
  <si>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</si>
  <si>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</si>
  <si>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</si>
  <si>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</si>
  <si>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</si>
  <si>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</si>
  <si>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</si>
  <si>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</si>
  <si>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</si>
  <si>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</si>
  <si>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</si>
  <si>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</si>
  <si>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</si>
  <si>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</si>
  <si>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</si>
  <si>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</si>
  <si>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</si>
  <si>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</si>
  <si>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</si>
  <si>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</si>
  <si>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</si>
  <si>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</si>
  <si>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</si>
  <si>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</si>
  <si>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</si>
  <si>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</si>
  <si>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</si>
  <si>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</si>
  <si>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</si>
  <si>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</si>
  <si>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</si>
  <si>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</si>
  <si>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</si>
  <si>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</si>
  <si>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</si>
  <si>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</si>
  <si>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</si>
  <si>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</si>
  <si>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</si>
  <si>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</si>
  <si>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</si>
  <si>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</si>
  <si>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</si>
  <si>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</si>
  <si>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</si>
  <si>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</si>
  <si>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</si>
  <si>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</si>
  <si>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</si>
  <si>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</si>
  <si>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</si>
  <si>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</si>
  <si>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</si>
  <si>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</si>
  <si>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</si>
  <si>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</si>
  <si>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</si>
  <si>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</si>
  <si>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</si>
  <si>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</si>
  <si>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</si>
  <si>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</si>
  <si>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</si>
  <si>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</si>
  <si>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</si>
  <si>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</si>
  <si>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Checklist</t>
  </si>
  <si>
    <t>&lt;&lt; Link to Guidance tab</t>
  </si>
  <si>
    <t>Total</t>
  </si>
  <si>
    <t>Cell Reference</t>
  </si>
  <si>
    <t>Checker</t>
  </si>
  <si>
    <t>Yes</t>
  </si>
  <si>
    <t>No</t>
  </si>
  <si>
    <t>Sheet Complete:</t>
  </si>
  <si>
    <t>Data needs inputting in the cell</t>
  </si>
  <si>
    <t>Pre-populated cells</t>
  </si>
  <si>
    <t>Overview</t>
  </si>
  <si>
    <t>Note on entering information into this template</t>
  </si>
  <si>
    <t>Throughout the template, cells which are open for input have a yellow background and those that are pre-populated have a grey background, as below:</t>
  </si>
  <si>
    <t>Better Care Fund Template Q1 2018/19</t>
  </si>
  <si>
    <t>Guidance</t>
  </si>
  <si>
    <t>Note on viewing the sheets optimally</t>
  </si>
  <si>
    <t>To more optimally view each of the sheets and in particular the drop down lists clearly on screen, please change the zoom level between 90% - 100%. Most drop downs are also available to view as lists within the relevant sheet or in the guidance tab for readability if required.</t>
  </si>
  <si>
    <t>The details of each sheet within the template are outlined below.</t>
  </si>
  <si>
    <t>Health and Wellbeing Board:</t>
  </si>
  <si>
    <t>Question Completion - when all questions have been answered and the validation boxes below have turned green you should send the template to england.bettercaresupport@nhs.net saving the file as 'Name HWB' for example 'County Durham HWB'</t>
  </si>
  <si>
    <t>&lt;Please select a Health and Wellbeing Board&gt;</t>
  </si>
  <si>
    <t>Metrics</t>
  </si>
  <si>
    <t>Selected Health and Wellbeing Board:</t>
  </si>
  <si>
    <t>Metric</t>
  </si>
  <si>
    <t>Definition</t>
  </si>
  <si>
    <t>Assessment of progress against the planned target for the quarter</t>
  </si>
  <si>
    <t>Challenges</t>
  </si>
  <si>
    <t>Achievements</t>
  </si>
  <si>
    <t>Support Needs</t>
  </si>
  <si>
    <t>NEA</t>
  </si>
  <si>
    <t>Reduction in non-elective admissions</t>
  </si>
  <si>
    <t>Res Admissions</t>
  </si>
  <si>
    <t xml:space="preserve">Rate of permanent admissions to residential care per 100,000 population (65+) </t>
  </si>
  <si>
    <t>Reablement</t>
  </si>
  <si>
    <t>Proportion of older people (65 and over) who were still at home 91 days after discharge from hospital into reablement / rehabilitation services</t>
  </si>
  <si>
    <t>Delayed Transfers of Care (delayed days)</t>
  </si>
  <si>
    <t>Delayed Transfers of Care</t>
  </si>
  <si>
    <t>On track to meet target</t>
  </si>
  <si>
    <t>Not on track to meet target</t>
  </si>
  <si>
    <t>Data not available to assess progress</t>
  </si>
  <si>
    <t>Initiative/Project 1</t>
  </si>
  <si>
    <t>Initiative/Project 2</t>
  </si>
  <si>
    <t>Initiative/Project 3</t>
  </si>
  <si>
    <t>Initiative/Project 4</t>
  </si>
  <si>
    <t>Initiative/Project 5</t>
  </si>
  <si>
    <t>Initiative/Project 6</t>
  </si>
  <si>
    <t>Initiative/Project 7</t>
  </si>
  <si>
    <t>Initiative/Project 8</t>
  </si>
  <si>
    <t>Initiative/Project 9</t>
  </si>
  <si>
    <t>Initiative/Project 10</t>
  </si>
  <si>
    <t>Metric 1</t>
  </si>
  <si>
    <t>Metric 2</t>
  </si>
  <si>
    <t>Metric 3</t>
  </si>
  <si>
    <t>Metric 4</t>
  </si>
  <si>
    <t>Metric 5</t>
  </si>
  <si>
    <t>2. National Conditions &amp; s75 Pooled Budget</t>
  </si>
  <si>
    <t>Confirmation of Nation Conditions</t>
  </si>
  <si>
    <t>Confirmation of s75 Pooled Budget</t>
  </si>
  <si>
    <t>Statement</t>
  </si>
  <si>
    <t>Response</t>
  </si>
  <si>
    <t>If the answer to the above is 'No' please indicate when this will happen (DD/MM/YYYY)</t>
  </si>
  <si>
    <t>National Condition</t>
  </si>
  <si>
    <t>Confirmation</t>
  </si>
  <si>
    <r>
      <rPr>
        <b/>
        <sz val="11"/>
        <color theme="0"/>
        <rFont val="Calibri"/>
        <family val="2"/>
        <scheme val="minor"/>
      </rPr>
      <t>1) Plans to be jointly agreed?</t>
    </r>
    <r>
      <rPr>
        <sz val="11"/>
        <color theme="0"/>
        <rFont val="Calibri"/>
        <family val="2"/>
        <scheme val="minor"/>
      </rPr>
      <t xml:space="preserve">
(This also includes agreement with district councils on use of  Disabled Facilities Grant in two tier areas)</t>
    </r>
  </si>
  <si>
    <t>If the answer is "No" please provide an explanation as to why the condition was not met within the quarter and how this is being addressed:</t>
  </si>
  <si>
    <t>s75</t>
  </si>
  <si>
    <t>National Conditions &amp; s75</t>
  </si>
  <si>
    <t>1. This sheet helps identify the data fields that have not been completed. All fields that appear as incomplete should be complete before sending to the Better Care Support Team.</t>
  </si>
  <si>
    <t>3. The checker column will appear “Red” and contain the word “No” if the information has not been completed. Clicking on the corresponding “Cell Reference” column will link to the incomplete cell for completion. Once completed the checker column will change to “Green” and contain the word “Yes”</t>
  </si>
  <si>
    <t>4. The 'sheet completed' cell will update when all 'checker' values for the sheet are green containing the word 'Yes'.</t>
  </si>
  <si>
    <t>5. Once the checker column contains all cells marked 'Yes' the 'Incomplete Template' cell (below the title) will change to 'Complete Template'.</t>
  </si>
  <si>
    <t>6. Please ensure that all boxes on the checklist tab are green before submission.</t>
  </si>
  <si>
    <t>1. The cover sheet provides essential information on the area for which the template is being completed, contacts and sign off.</t>
  </si>
  <si>
    <t>2. Question completion tracks the number of questions that have been completed; when all the questions in each section of the template have been completed the cell will turn green. Only when all cells are green should the template be sent to england.bettercaresupport@nhs.net</t>
  </si>
  <si>
    <t>4. High Impact Change Model</t>
  </si>
  <si>
    <t>Maturity Assessment</t>
  </si>
  <si>
    <t>Narrative</t>
  </si>
  <si>
    <t>Chg 1</t>
  </si>
  <si>
    <t>Chg 2</t>
  </si>
  <si>
    <t>Chg 3</t>
  </si>
  <si>
    <t>Chg 4</t>
  </si>
  <si>
    <t>Chg 5</t>
  </si>
  <si>
    <t>Chg 6</t>
  </si>
  <si>
    <t>Chg 7</t>
  </si>
  <si>
    <t>Chg 8</t>
  </si>
  <si>
    <t>Early discharge planning</t>
  </si>
  <si>
    <t>Systems to monitor patient flow</t>
  </si>
  <si>
    <t>Multi-disciplinary/multi-agency discharge teams</t>
  </si>
  <si>
    <t>Home first/discharge to assess</t>
  </si>
  <si>
    <t>Seven-day service</t>
  </si>
  <si>
    <t>Trusted assessors</t>
  </si>
  <si>
    <t>Focus on choice</t>
  </si>
  <si>
    <t>Enhancing health in care homes</t>
  </si>
  <si>
    <t>UEC</t>
  </si>
  <si>
    <t>Red Bag scheme</t>
  </si>
  <si>
    <t>If there are no plans to implement such a scheme, please provide a narrative on alternative mitigations in place to support improved communications in hospital transfer arrangements for social care residents.</t>
  </si>
  <si>
    <t>Achievements / Impact</t>
  </si>
  <si>
    <t>Support needs</t>
  </si>
  <si>
    <t>Q2 18/19
(Planned)</t>
  </si>
  <si>
    <t>If 'Mature' or 'Exemplary', please provide further rationale to support this assessment</t>
  </si>
  <si>
    <t>Milestones met during the quarter / Observed impact</t>
  </si>
  <si>
    <t>Q1 18/19
(Current)</t>
  </si>
  <si>
    <t>Q3 18/19
(Planned)</t>
  </si>
  <si>
    <t>Not yet established</t>
  </si>
  <si>
    <t>Plans in place</t>
  </si>
  <si>
    <t>Established</t>
  </si>
  <si>
    <t>Mature</t>
  </si>
  <si>
    <t>Exemplary</t>
  </si>
  <si>
    <t>Q4 17/18</t>
  </si>
  <si>
    <r>
      <rPr>
        <b/>
        <sz val="12"/>
        <color theme="0"/>
        <rFont val="Calibri"/>
        <family val="2"/>
        <scheme val="minor"/>
      </rPr>
      <t>Hospital Transfer Protocol (or the Red Bag scheme)</t>
    </r>
    <r>
      <rPr>
        <sz val="12"/>
        <color theme="0"/>
        <rFont val="Calibri"/>
        <family val="2"/>
        <scheme val="minor"/>
      </rPr>
      <t xml:space="preserve">
Please report on implementation of a Hospital Transfer Protocol (also known as the 'Red Bag scheme') to enhance communication and information sharing when residents move between care settings and hospital.</t>
    </r>
  </si>
  <si>
    <t>Please select</t>
  </si>
  <si>
    <t>HICM</t>
  </si>
  <si>
    <t>Early discharge planning Q4 17/18</t>
  </si>
  <si>
    <t>Systems to monitor patient flow Q4 17/18</t>
  </si>
  <si>
    <t>Multi-disciplinary/multi-agency discharge teams Q4 17/18</t>
  </si>
  <si>
    <t>Home first/discharge to assess Q4 17/18</t>
  </si>
  <si>
    <t>Seven-day service Q4 17/18</t>
  </si>
  <si>
    <t>Trusted assessors Q4 17/18</t>
  </si>
  <si>
    <t>Focus on choice Q4 17/18</t>
  </si>
  <si>
    <t>Enhancing health in care homes Q4 17/18</t>
  </si>
  <si>
    <t>Red Bag scheme Q4 17/18</t>
  </si>
  <si>
    <t>Remaining Characters:</t>
  </si>
  <si>
    <t>Progress against local plan for integration of health and social care</t>
  </si>
  <si>
    <t>Integration success story highlight over the past quarter</t>
  </si>
  <si>
    <t>Please tell us about the progress made locally to the area’s vision and plan for integration set out in your BCF narrative plan for 2017-19. This might include significant milestones met, any agreed variations to the plan and any challenges.</t>
  </si>
  <si>
    <t>Please tell us about an integration success story  observed over the past quarter highlighting the nature of the service or scheme and the related impact.</t>
  </si>
  <si>
    <t>1) Plans to be jointly agreed?</t>
  </si>
  <si>
    <t>2) Social care from CCG minimum contribution agreed in line with Planning Requirements?</t>
  </si>
  <si>
    <t>1) Plans to be jointly agreed? If no please detail</t>
  </si>
  <si>
    <t>2) Social care from CCG minimum contribution agreed in line with Planning Requirements? If no please detail</t>
  </si>
  <si>
    <t>3) Agreement to invest in NHS commissioned out of hospital services? If no please detail</t>
  </si>
  <si>
    <t>4) Managing transfers of care? If no please detail</t>
  </si>
  <si>
    <t>Have the funds been pooled via a s.75 pooled budget? If no, please detail</t>
  </si>
  <si>
    <t>Have the funds been pooled via a s.75 pooled budget? If no, please indicate when</t>
  </si>
  <si>
    <t>C9</t>
  </si>
  <si>
    <t>C11</t>
  </si>
  <si>
    <t>D8</t>
  </si>
  <si>
    <t>D9</t>
  </si>
  <si>
    <t>D10</t>
  </si>
  <si>
    <t>D11</t>
  </si>
  <si>
    <t>C15</t>
  </si>
  <si>
    <t>D15</t>
  </si>
  <si>
    <t>E15</t>
  </si>
  <si>
    <t>3. Metrics</t>
  </si>
  <si>
    <t>NEA Target performance</t>
  </si>
  <si>
    <t>Res Admissions Target performance</t>
  </si>
  <si>
    <t>Reablement Target performance</t>
  </si>
  <si>
    <t>DToC Target performance</t>
  </si>
  <si>
    <t>NEA Challenges</t>
  </si>
  <si>
    <t>Res Admissions Challenges</t>
  </si>
  <si>
    <t>Reablement Challenges</t>
  </si>
  <si>
    <t>DToC Challenges</t>
  </si>
  <si>
    <t>NEA Achievements</t>
  </si>
  <si>
    <t>Res Admissions Achievements</t>
  </si>
  <si>
    <t>Reablement Achievements</t>
  </si>
  <si>
    <t>DToC Achievements</t>
  </si>
  <si>
    <t>NEA Support Needs</t>
  </si>
  <si>
    <t>Res Admissions Support Needs</t>
  </si>
  <si>
    <t>Reablement Support Needs</t>
  </si>
  <si>
    <t>DToC Support Needs</t>
  </si>
  <si>
    <t>Chg 1 - Early discharge planning Q2 18/19 Plan</t>
  </si>
  <si>
    <t>Chg 2 - Systems to monitor patient flow Q2 18/19 Plan</t>
  </si>
  <si>
    <t>Chg 3 - Multi-disciplinary/multi-agency discharge teams Q2 18/19 Plan</t>
  </si>
  <si>
    <t>Chg 4 - Home first/discharge to assess Q2 18/19 Plan</t>
  </si>
  <si>
    <t>Chg 5 - Seven-day service Q2 18/19 Plan</t>
  </si>
  <si>
    <t>Chg 6 - Trusted assessors Q2 18/19 Plan</t>
  </si>
  <si>
    <t>Chg 7 - Focus on choice Q2 18/19 Plan</t>
  </si>
  <si>
    <t>Chg 8 - Enhancing health in care homes Q2 18/19 Plan</t>
  </si>
  <si>
    <t>UEC - Red Bag scheme Q2 18/19 Plan</t>
  </si>
  <si>
    <t>Chg 1 - Early discharge planning, if Mature or Exemplary please explain</t>
  </si>
  <si>
    <t>Chg 2 - Systems to monitor patient flow, if Mature or Exemplary please explain</t>
  </si>
  <si>
    <t>Chg 3 - Multi-disciplinary/multi-agency discharge teams, if Mature or Exemplary please explain</t>
  </si>
  <si>
    <t>Chg 4 - Home first/discharge to assess, if Mature or Exemplary please explain</t>
  </si>
  <si>
    <t>Chg 5 - Seven-day service, if Mature or Exemplary please explain</t>
  </si>
  <si>
    <t>Chg 6 - Trusted assessors, if Mature or Exemplary please explain</t>
  </si>
  <si>
    <t>Chg 7 - Focus on choice, if Mature or Exemplary please explain</t>
  </si>
  <si>
    <t>Chg 8 - Enhancing health in care homes, if Mature or Exemplary please explain</t>
  </si>
  <si>
    <t>UEC - Red Bag scheme, if Mature or Exemplary please explain</t>
  </si>
  <si>
    <t>Chg 1 - Early discharge planning Challenges</t>
  </si>
  <si>
    <t>Chg 2 - Systems to monitor patient flow Challenges</t>
  </si>
  <si>
    <t>Chg 3 - Multi-disciplinary/multi-agency discharge teams Challenges</t>
  </si>
  <si>
    <t>Chg 4 - Home first/discharge to assess Challenges</t>
  </si>
  <si>
    <t>Chg 5 - Seven-day service Challenges</t>
  </si>
  <si>
    <t>Chg 6 - Trusted assessors Challenges</t>
  </si>
  <si>
    <t>Chg 7 - Focus on choice Challenges</t>
  </si>
  <si>
    <t>Chg 8 - Enhancing health in care homes Challenges</t>
  </si>
  <si>
    <t>UEC - Red Bag Scheme Challenges</t>
  </si>
  <si>
    <t>Chg 1 - Early discharge planning Additional achievements</t>
  </si>
  <si>
    <t>Chg 2 - Systems to monitor patient flow Additional achievements</t>
  </si>
  <si>
    <t>Chg 3 - Multi-disciplinary/multi-agency discharge teams Additional achievements</t>
  </si>
  <si>
    <t>Chg 4 - Home first/discharge to assess Additional achievements</t>
  </si>
  <si>
    <t>Chg 5 - Seven-day service Additional achievements</t>
  </si>
  <si>
    <t>Chg 6 - Trusted assessors Additional achievements</t>
  </si>
  <si>
    <t>Chg 7 - Focus on choice Additional achievements</t>
  </si>
  <si>
    <t>Chg 8 - Enhancing health in care homes Additional achievements</t>
  </si>
  <si>
    <t>UEC - Red Bag Scheme Additional achievements</t>
  </si>
  <si>
    <t>Chg 1 - Early discharge planning Support needs</t>
  </si>
  <si>
    <t>Chg 2 - Systems to monitor patient flow Support needs</t>
  </si>
  <si>
    <t>Chg 3 - Multi-disciplinary/multi-agency discharge teams Support needs</t>
  </si>
  <si>
    <t>Chg 4 - Home first/discharge to assess Support needs</t>
  </si>
  <si>
    <t>Chg 5 - Seven-day service Support needs</t>
  </si>
  <si>
    <t>Chg 6 - Trusted assessors Support needs</t>
  </si>
  <si>
    <t>Chg 7 - Focus on choice Support needs</t>
  </si>
  <si>
    <t>Chg 8 - Enhancing health in care homes Support needs</t>
  </si>
  <si>
    <t>UEC - Red Bag Scheme Support needs</t>
  </si>
  <si>
    <t>Chg 1 - Early discharge planning Q1 18/19</t>
  </si>
  <si>
    <t>Chg 2 - Systems to monitor patient flow Q1 18/19</t>
  </si>
  <si>
    <t>Chg 3 - Multi-disciplinary/multi-agency discharge teams Q1 18/19</t>
  </si>
  <si>
    <t>Chg 4 - Home first/discharge to assess Q1 18/19</t>
  </si>
  <si>
    <t>Chg 5 - Seven-day service Q1 18/19</t>
  </si>
  <si>
    <t>Chg 6 - Trusted assessors Q1 18/19</t>
  </si>
  <si>
    <t>Chg 7 - Focus on choice Q1 18/19</t>
  </si>
  <si>
    <t>Chg 8 - Enhancing health in care homes Q1 18/19</t>
  </si>
  <si>
    <t>UEC - Red Bag scheme Q1 18/19</t>
  </si>
  <si>
    <t>Chg 1 - Early discharge planning Q3 18/19 Plan</t>
  </si>
  <si>
    <t>Chg 2 - Systems to monitor patient flow Q3 18/19 Plan</t>
  </si>
  <si>
    <t>Chg 3 - Multi-disciplinary/multi-agency discharge teams Q3 18/19 Plan</t>
  </si>
  <si>
    <t>Chg 4 - Home first/discharge to assess Q3 18/19 Plan</t>
  </si>
  <si>
    <t>Chg 5 - Seven-day service Q3 18/19 Plan</t>
  </si>
  <si>
    <t>Chg 6 - Trusted assessors Q3 18/19 Plan</t>
  </si>
  <si>
    <t>Chg 7 - Focus on choice Q3 18/19 Plan</t>
  </si>
  <si>
    <t>Chg 8 - Enhancing health in care homes Q3 18/19 Plan</t>
  </si>
  <si>
    <t>UEC - Red Bag scheme Q3 18/19 Plan</t>
  </si>
  <si>
    <t>5. Narrative</t>
  </si>
  <si>
    <t>2. National Conidtions &amp; s75</t>
  </si>
  <si>
    <t>s75 Pooled date</t>
  </si>
  <si>
    <t>s75, if no please detail</t>
  </si>
  <si>
    <t>4) Managing transfers of care? If no</t>
  </si>
  <si>
    <t>3) Agreement to invest in NHS commissioned out of hospital services? If no</t>
  </si>
  <si>
    <t>2) Planned contribution to social care from the CCG minimum contribution is agreed in line with the Planning Requirements? If no</t>
  </si>
  <si>
    <t>1) Plans to be jointly agreed? If no</t>
  </si>
  <si>
    <t>Res Admissions progress</t>
  </si>
  <si>
    <t>NEA progress</t>
  </si>
  <si>
    <t>Reablement progress</t>
  </si>
  <si>
    <t>DToC progress</t>
  </si>
  <si>
    <t>Res Admissions challenges</t>
  </si>
  <si>
    <t>NEA challenges</t>
  </si>
  <si>
    <t>Reablement challenges</t>
  </si>
  <si>
    <t>DToC challenges</t>
  </si>
  <si>
    <t>NEA achievements</t>
  </si>
  <si>
    <t>Res Admissions achievements</t>
  </si>
  <si>
    <t>Reablement achievements</t>
  </si>
  <si>
    <t>DToC achievements</t>
  </si>
  <si>
    <t>NEA support needs</t>
  </si>
  <si>
    <t>Res Admissions support needs</t>
  </si>
  <si>
    <t>Reablement support needs</t>
  </si>
  <si>
    <t>DToC support needs</t>
  </si>
  <si>
    <t>Pending Fields</t>
  </si>
  <si>
    <t>3. National Metrics</t>
  </si>
  <si>
    <t>This section requires the Health &amp; Wellbeing Board to confirm whether the four national conditions detailed in the Integration and Better Care Fund planning requirements for 2017-19 continue to be met through the delivery of your plan. Please confirm as at the time of completion.</t>
  </si>
  <si>
    <t>https://www.england.nhs.uk/wp-content/uploads/2017/07/integration-better-care-fund-planning-requirements.pdf</t>
  </si>
  <si>
    <t>This sheet sets out the four conditions and requires the Health &amp; Wellbeing Board to confirm 'Yes' or 'No' that these continue to be met. Should 'No' be selected, please provide an explanation as to why the condition was not met within the quarter and how this is being addressed. Please note that where a National Condition is not being met, the HWB is expected to contact their Better Care Manager.</t>
  </si>
  <si>
    <t>In summary, the four national conditions are as below:</t>
  </si>
  <si>
    <t>National condition 1: A jointly agreed plan
Please note: This also includes confirming the continued agreement on the jointly agreed plan for DFG spending</t>
  </si>
  <si>
    <t>National condition 2: NHS contribution to social care is maintained in line with inflation</t>
  </si>
  <si>
    <t>National condition 3: Agreement to invest in NHS-commissioned out-of-hospital services</t>
  </si>
  <si>
    <t>National condition 4: Implementation of the High Impact Change Model for Managing Transfers of Care</t>
  </si>
  <si>
    <t>The BCF plan includes the following four metrics: Non-Elective Admissions, Delayed Transfers of Care, Residential Admissions and Reablement. As part of the BCF plan for 2017-19, planned targets have been agreed for these metrics.</t>
  </si>
  <si>
    <t>This section captures a confidence assessment on meeting these BCF planned targets for each of the BCF metrics.</t>
  </si>
  <si>
    <t>A brief commentary is requested for each metric outlining the challenges faced in meeting the BCF targets, any achievements realised and an opportunity to flag any Support Needs the local system may have recognised where assistance may be required to facilitate or accelerate the achievement of the BCF targets.</t>
  </si>
  <si>
    <t>As a reminder, if the BCF planned targets should be referenced as below:</t>
  </si>
  <si>
    <t>- Residential Admissions and Reablement: BCF plan targets were set out on the BCF Planning Template</t>
  </si>
  <si>
    <t>- Non Elective Admissions (NEA): The BCF plan mirrors the CCG (Clinical Commissioning Groups) Operating Plans for Non Elective Admissions except where areas have put in additional reductions over and above these plans in the BCF planning template. Where areas have done so and require a confirmation of their BCF NEA plan targets, please write into england.bettercaresupport@nhs.net</t>
  </si>
  <si>
    <t>Please note that while NEA activity is not currently being reported against CCG Operating Plans (due to comparability issues relating to specialised commissioning), HWBs can still use NEA activity to monitor progress for reducing NEAs.</t>
  </si>
  <si>
    <t>This sheet seeks seeks a best estimate of confidence on progress against targets and the related narrative information and it is advised that:</t>
  </si>
  <si>
    <t>- In making the confidence assessment on progress against targets, please utilise the available published metric data (which should be typically available for 2 of the 3 months) in conjunction with the interim/proxy metric information for the third month (which is eventually the source of the published data once agreed and validated) to provide a directional estimate.</t>
  </si>
  <si>
    <t xml:space="preserve"> - In providing the narrative on Challenges, Achievements and Support need, most areas have a sufficiently good perspective on these themes by the end of the quarter and the unavailability of published metric data for one of the three months of the quarter is not expected to hinder the ability to provide this very useful information. Please also reflect on the metric performance trend when compared to the quarter from the previous year - emphasising any improvement or deterioration observed or anticipated and any associated comments to explain.</t>
  </si>
  <si>
    <t>Please note that the metrics themselves will be referenced (and reported as required) as per the standard national published datasets.</t>
  </si>
  <si>
    <t>Not yet established -  The initiative has not been implemented within the HWB area</t>
  </si>
  <si>
    <t>Planned -                         There is a viable plan to implement the initiative / has been partially implemented within some areas of the HWB geography</t>
  </si>
  <si>
    <t>Established -                  The initiative has been established within the HWB area but has not yet provided proven benefits / outcomes</t>
  </si>
  <si>
    <t>Mature -                           The initiative is well embedded within the HWB area and is meeting some of the objectives set for improvement</t>
  </si>
  <si>
    <t>Exemplary -                    The initiative is fully functioning, sustainable and providing proven outcomes against the objectives set for improvement</t>
  </si>
  <si>
    <t>https://www.local.gov.uk/our-support/our-improvement-offer/care-and-health-improvement/systems-resilience/high-impact-change-model</t>
  </si>
  <si>
    <t>Hospital Transfer Protocol (or the Red Bag Scheme):</t>
  </si>
  <si>
    <t>https://www.youtube.com/watch?v=XoYZPXmULHE</t>
  </si>
  <si>
    <t>This section captures information to provide the wider context around health and social integration.</t>
  </si>
  <si>
    <t>Please tell us about an integration success story observed over reported quarter highlighting the nature of the service or scheme and the related impact.</t>
  </si>
  <si>
    <t>Please describe any challenges faced in meeting the planned target</t>
  </si>
  <si>
    <t>Please describe any achievements, impact observed or lessons learnt when considering improvements being pursued for the respective metrics</t>
  </si>
  <si>
    <t>Please highlight any support that may facilitate or ease the achievements of metric plans</t>
  </si>
  <si>
    <t>Milestones met during the quarter / Observed Impact</t>
  </si>
  <si>
    <t>Please describe the key challenges faced by your system in the implementation of this change</t>
  </si>
  <si>
    <t>Please describe the milestones met in the implementation of the change or describe any observed impact of the implemented change</t>
  </si>
  <si>
    <t>Please indicate any support that may better facilitate or accelerate the implementation of this change</t>
  </si>
  <si>
    <t>iBCF Allocation</t>
  </si>
  <si>
    <t>Section A</t>
  </si>
  <si>
    <t>What proportion of your additional iBCF funding for 2018-19 are you allocating towards each of the three purposes of the funding?</t>
  </si>
  <si>
    <t>a) Meeting adult social care needs</t>
  </si>
  <si>
    <t>b) Reducing pressures on the NHS, including supporting more people to be discharged from hospital when they are ready</t>
  </si>
  <si>
    <t>c) Ensuring that the local social care provider market is supported</t>
  </si>
  <si>
    <t>Section B</t>
  </si>
  <si>
    <t>What initiatives / projects will your additional iBCF funding be used to support in 2018-19?</t>
  </si>
  <si>
    <t>Section C</t>
  </si>
  <si>
    <t>Section D</t>
  </si>
  <si>
    <t>What impact does the additional iBCF funding you have been allocated for 2018-19 have on the plans you have made for the following:</t>
  </si>
  <si>
    <t>a) The number of home care packages provided for the whole of 2018-19:</t>
  </si>
  <si>
    <t>b) The number of hours of home care provided for the whole of 2018-19:</t>
  </si>
  <si>
    <t>c) The number of care home placements for the whole of 2018-19:</t>
  </si>
  <si>
    <t>Indicate no more than five key metrics you will use to assess your performance.</t>
  </si>
  <si>
    <t>2. Expenditure to improve efficiency in process or delivery</t>
  </si>
  <si>
    <t>5. Managing Demand</t>
  </si>
  <si>
    <t>8. Leadership</t>
  </si>
  <si>
    <t>16. Stabilising social care provider market - fees uplift</t>
  </si>
  <si>
    <t>17. Stabilising social care provider market - other support (e.g. training, property maintenance)</t>
  </si>
  <si>
    <t>18. Other</t>
  </si>
  <si>
    <t>Please Select</t>
  </si>
  <si>
    <t>B2</t>
  </si>
  <si>
    <t>1. Less than 6 months</t>
  </si>
  <si>
    <t>6. iBCF Part 1</t>
  </si>
  <si>
    <t>6. iBCF Part 2</t>
  </si>
  <si>
    <t>C) a) The number of home care packages provided for the whole of 2018-19</t>
  </si>
  <si>
    <t>C) b) The number of hours of home care provided for the whole of 2018-19</t>
  </si>
  <si>
    <t>C) c) The number of care home placements for the whole of 2018-19</t>
  </si>
  <si>
    <t>D) Metric 1</t>
  </si>
  <si>
    <t>A) a) Meeting adult social care needs</t>
  </si>
  <si>
    <t>A) c) Ensuring that the local social care provider market is supported</t>
  </si>
  <si>
    <t>A) b) Reducing pressures on the NHS</t>
  </si>
  <si>
    <t>4. HICM</t>
  </si>
  <si>
    <t>E19</t>
  </si>
  <si>
    <t>F19</t>
  </si>
  <si>
    <t>G19</t>
  </si>
  <si>
    <t>E11</t>
  </si>
  <si>
    <t>E12</t>
  </si>
  <si>
    <t>E13</t>
  </si>
  <si>
    <t>E14</t>
  </si>
  <si>
    <t>F11</t>
  </si>
  <si>
    <t>F12</t>
  </si>
  <si>
    <t>F13</t>
  </si>
  <si>
    <t>F14</t>
  </si>
  <si>
    <t>F15</t>
  </si>
  <si>
    <t>G11</t>
  </si>
  <si>
    <t>G12</t>
  </si>
  <si>
    <t>G13</t>
  </si>
  <si>
    <t>G14</t>
  </si>
  <si>
    <t>G15</t>
  </si>
  <si>
    <t>H12</t>
  </si>
  <si>
    <t>H13</t>
  </si>
  <si>
    <t>H14</t>
  </si>
  <si>
    <t>H15</t>
  </si>
  <si>
    <t>H19</t>
  </si>
  <si>
    <t>I19</t>
  </si>
  <si>
    <t>J19</t>
  </si>
  <si>
    <t>K19</t>
  </si>
  <si>
    <t>K12</t>
  </si>
  <si>
    <t>K13</t>
  </si>
  <si>
    <t>K14</t>
  </si>
  <si>
    <t>K15</t>
  </si>
  <si>
    <t>I12</t>
  </si>
  <si>
    <t>I13</t>
  </si>
  <si>
    <t>I14</t>
  </si>
  <si>
    <t>I15</t>
  </si>
  <si>
    <t>J12</t>
  </si>
  <si>
    <t>J13</t>
  </si>
  <si>
    <t>J14</t>
  </si>
  <si>
    <t>J15</t>
  </si>
  <si>
    <t>Local progress for integration</t>
  </si>
  <si>
    <t>Integration success story</t>
  </si>
  <si>
    <t>B8</t>
  </si>
  <si>
    <t>B12</t>
  </si>
  <si>
    <t>7. iBCF Part 2</t>
  </si>
  <si>
    <t xml:space="preserve">1. Capacity: Increasing capacity
</t>
  </si>
  <si>
    <t xml:space="preserve">3. DTOC: Reducing delayed transfers of care
</t>
  </si>
  <si>
    <t xml:space="preserve">4. HIC: High Impact Change
</t>
  </si>
  <si>
    <t xml:space="preserve">6. Homecare
</t>
  </si>
  <si>
    <t xml:space="preserve">7. Integration
</t>
  </si>
  <si>
    <t xml:space="preserve">9. NHS: Reducing pressure on the NHS
</t>
  </si>
  <si>
    <t xml:space="preserve">10. Workforce: Stabilising workforce
</t>
  </si>
  <si>
    <t xml:space="preserve">11. Prevention
</t>
  </si>
  <si>
    <t xml:space="preserve">12. Protection
</t>
  </si>
  <si>
    <t xml:space="preserve">13. Reablement
</t>
  </si>
  <si>
    <t xml:space="preserve">14. Technology
</t>
  </si>
  <si>
    <t xml:space="preserve">15. Carers
</t>
  </si>
  <si>
    <t>A) Meeting adult social care needs</t>
  </si>
  <si>
    <t>A) Ensuring that the local social care provider market is supported</t>
  </si>
  <si>
    <t>A) Reducing pressures on the NHS</t>
  </si>
  <si>
    <t>C18</t>
  </si>
  <si>
    <t>C19</t>
  </si>
  <si>
    <t>E18</t>
  </si>
  <si>
    <t>F18</t>
  </si>
  <si>
    <t>G18</t>
  </si>
  <si>
    <t>H18</t>
  </si>
  <si>
    <t>I18</t>
  </si>
  <si>
    <t>J18</t>
  </si>
  <si>
    <t>K18</t>
  </si>
  <si>
    <t>L18</t>
  </si>
  <si>
    <t>C21</t>
  </si>
  <si>
    <t>C22</t>
  </si>
  <si>
    <t>C23</t>
  </si>
  <si>
    <t>C24</t>
  </si>
  <si>
    <t>E21</t>
  </si>
  <si>
    <t>E22</t>
  </si>
  <si>
    <t>E23</t>
  </si>
  <si>
    <t>E24</t>
  </si>
  <si>
    <t>F21</t>
  </si>
  <si>
    <t>F22</t>
  </si>
  <si>
    <t>F23</t>
  </si>
  <si>
    <t>F24</t>
  </si>
  <si>
    <t>G21</t>
  </si>
  <si>
    <t>G22</t>
  </si>
  <si>
    <t>G23</t>
  </si>
  <si>
    <t>G24</t>
  </si>
  <si>
    <t>H21</t>
  </si>
  <si>
    <t>H22</t>
  </si>
  <si>
    <t>H23</t>
  </si>
  <si>
    <t>H24</t>
  </si>
  <si>
    <t>I21</t>
  </si>
  <si>
    <t>I22</t>
  </si>
  <si>
    <t>I23</t>
  </si>
  <si>
    <t>I24</t>
  </si>
  <si>
    <t>J21</t>
  </si>
  <si>
    <t>J22</t>
  </si>
  <si>
    <t>J23</t>
  </si>
  <si>
    <t>J24</t>
  </si>
  <si>
    <t>K21</t>
  </si>
  <si>
    <t>K22</t>
  </si>
  <si>
    <t>K23</t>
  </si>
  <si>
    <t>K24</t>
  </si>
  <si>
    <t>L19</t>
  </si>
  <si>
    <t>L21</t>
  </si>
  <si>
    <t>L22</t>
  </si>
  <si>
    <t>L23</t>
  </si>
  <si>
    <t>L24</t>
  </si>
  <si>
    <t>D) Metric 2</t>
  </si>
  <si>
    <t>D) Metric 3</t>
  </si>
  <si>
    <t>D) Metric 4</t>
  </si>
  <si>
    <t>D) Metric 5</t>
  </si>
  <si>
    <t>C)a) Number of home care packages</t>
  </si>
  <si>
    <t>C)b) Hours of home care</t>
  </si>
  <si>
    <t>C)c) Care home placements</t>
  </si>
  <si>
    <r>
      <rPr>
        <b/>
        <sz val="11"/>
        <color theme="0"/>
        <rFont val="Calibri"/>
        <family val="2"/>
        <scheme val="minor"/>
      </rPr>
      <t xml:space="preserve">B1) Provide individual titles for no more than 10 initiative / projects. If you are funding more than 10 initiatives / projects, you should list those with the largest size of investment in 2018-19. </t>
    </r>
    <r>
      <rPr>
        <sz val="11"/>
        <color theme="0"/>
        <rFont val="Calibri"/>
        <family val="2"/>
        <scheme val="minor"/>
      </rPr>
      <t>Please do not use more than 150 characters.</t>
    </r>
  </si>
  <si>
    <r>
      <t xml:space="preserve">B8) Use the drop-down options provided or type in one of the following options to report on progress to date:
</t>
    </r>
    <r>
      <rPr>
        <sz val="11"/>
        <color theme="0"/>
        <rFont val="Calibri"/>
        <family val="2"/>
        <scheme val="minor"/>
      </rPr>
      <t>1) Planning stage
2) In progress: no results yet
3) In progress: showing results
4) Completed</t>
    </r>
  </si>
  <si>
    <t>1. Planning stage</t>
  </si>
  <si>
    <t>2. In progress: no results yet</t>
  </si>
  <si>
    <t>4. Completed</t>
  </si>
  <si>
    <t>3. In progress: showing results</t>
  </si>
  <si>
    <r>
      <rPr>
        <b/>
        <sz val="11"/>
        <color theme="0"/>
        <rFont val="Calibri"/>
        <family val="2"/>
        <scheme val="minor"/>
      </rPr>
      <t xml:space="preserve">B5) Use the drop-down menu provided or type in one of the categories listed to indicate which of the following categories the initiative / project primarily falls under. </t>
    </r>
    <r>
      <rPr>
        <sz val="11"/>
        <color theme="0"/>
        <rFont val="Calibri"/>
        <family val="2"/>
        <scheme val="minor"/>
      </rPr>
      <t>Hover over this cell to view the comment box for the list of categories if drop-down options are not visible.</t>
    </r>
  </si>
  <si>
    <t>B5</t>
  </si>
  <si>
    <t>B7</t>
  </si>
  <si>
    <r>
      <rPr>
        <b/>
        <sz val="11"/>
        <color theme="0"/>
        <rFont val="Calibri"/>
        <family val="2"/>
        <scheme val="minor"/>
      </rPr>
      <t>D1) Provide a list of up to 5 metrics you are measuring yourself against.</t>
    </r>
    <r>
      <rPr>
        <sz val="11"/>
        <color theme="0"/>
        <rFont val="Calibri"/>
        <family val="2"/>
        <scheme val="minor"/>
      </rPr>
      <t xml:space="preserve"> Please do not use more than 100 characters.</t>
    </r>
  </si>
  <si>
    <t>Initative 1 - B1</t>
  </si>
  <si>
    <t>Initative 2 - B1</t>
  </si>
  <si>
    <t>Initative 3 - B1</t>
  </si>
  <si>
    <t>Initative 4 - B1</t>
  </si>
  <si>
    <t>Initative 5 - B1</t>
  </si>
  <si>
    <t>Initative 6 - B1</t>
  </si>
  <si>
    <t>Initative 7 - B1</t>
  </si>
  <si>
    <t>Initative 8 - B1</t>
  </si>
  <si>
    <t>Initative 9 - B1</t>
  </si>
  <si>
    <t>Initative 10 - B1</t>
  </si>
  <si>
    <t>Initative 1 - B2</t>
  </si>
  <si>
    <t>Initative 2 - B2</t>
  </si>
  <si>
    <t>Initative 3 - B2</t>
  </si>
  <si>
    <t>Initative 4 - B2</t>
  </si>
  <si>
    <t>Initative 5 - B2</t>
  </si>
  <si>
    <t>Initative 6 - B2</t>
  </si>
  <si>
    <t>Initative 7 - B2</t>
  </si>
  <si>
    <t>Initative 8 - B2</t>
  </si>
  <si>
    <t>Initative 9 - B2</t>
  </si>
  <si>
    <t>Initative 10 - B2</t>
  </si>
  <si>
    <t>Initative 1 - B3</t>
  </si>
  <si>
    <t>Initative 2 - B3</t>
  </si>
  <si>
    <t>Initative 3 - B3</t>
  </si>
  <si>
    <t>Initative 4 - B3</t>
  </si>
  <si>
    <t>Initative 5 - B3</t>
  </si>
  <si>
    <t>Initative 6 - B3</t>
  </si>
  <si>
    <t>Initative 7 - B3</t>
  </si>
  <si>
    <t>Initative 8 - B3</t>
  </si>
  <si>
    <t>Initative 9 - B3</t>
  </si>
  <si>
    <t>Initative 10 - B3</t>
  </si>
  <si>
    <t>Initative 1 - B4</t>
  </si>
  <si>
    <t>Initative 2 - B4</t>
  </si>
  <si>
    <t>Initative 3 - B4</t>
  </si>
  <si>
    <t>Initative 4 - B4</t>
  </si>
  <si>
    <t>Initative 5 - B4</t>
  </si>
  <si>
    <t>Initative 6 - B4</t>
  </si>
  <si>
    <t>Initative 7 - B4</t>
  </si>
  <si>
    <t>Initative 8 - B4</t>
  </si>
  <si>
    <t>Initative 9 - B4</t>
  </si>
  <si>
    <t>Initative 10 - B4</t>
  </si>
  <si>
    <t>Initative 1 - B5</t>
  </si>
  <si>
    <t>Initative 2 - B5</t>
  </si>
  <si>
    <t>Initative 3 - B5</t>
  </si>
  <si>
    <t>Initative 4 - B5</t>
  </si>
  <si>
    <t>Initative 5 - B5</t>
  </si>
  <si>
    <t>Initative 6 - B5</t>
  </si>
  <si>
    <t>Initative 7 - B5</t>
  </si>
  <si>
    <t>Initative 8 - B5</t>
  </si>
  <si>
    <t>Initative 9 - B5</t>
  </si>
  <si>
    <t>Initative 10 - B5</t>
  </si>
  <si>
    <t>Initative 1 - B6</t>
  </si>
  <si>
    <t>Initative 2 - B6</t>
  </si>
  <si>
    <t>Initative 3 - B6</t>
  </si>
  <si>
    <t>Initative 4 - B6</t>
  </si>
  <si>
    <t>Initative 5 - B6</t>
  </si>
  <si>
    <t>Initative 6 - B6</t>
  </si>
  <si>
    <t>Initative 7 - B6</t>
  </si>
  <si>
    <t>Initative 8 - B6</t>
  </si>
  <si>
    <t>Initative 9 - B6</t>
  </si>
  <si>
    <t>Initative 10 - B6</t>
  </si>
  <si>
    <t>Initative 1 - B7</t>
  </si>
  <si>
    <t>Initative 2 - B7</t>
  </si>
  <si>
    <t>Initative 3 - B7</t>
  </si>
  <si>
    <t>Initative 4 - B7</t>
  </si>
  <si>
    <t>Initative 5 - B7</t>
  </si>
  <si>
    <t>Initative 6 - B7</t>
  </si>
  <si>
    <t>Initative 7 - B7</t>
  </si>
  <si>
    <t>Initative 8 - B7</t>
  </si>
  <si>
    <t>Initative 9 - B7</t>
  </si>
  <si>
    <t>Initative 10 - B7</t>
  </si>
  <si>
    <t>Initative 1 - B8</t>
  </si>
  <si>
    <t>Initative 2 - B8</t>
  </si>
  <si>
    <t>Initative 3 - B8</t>
  </si>
  <si>
    <t>Initative 4 - B8</t>
  </si>
  <si>
    <t>Initative 5 - B8</t>
  </si>
  <si>
    <t>Initative 6 - B8</t>
  </si>
  <si>
    <t>Initative 7 - B8</t>
  </si>
  <si>
    <t>Initative 8 - B8</t>
  </si>
  <si>
    <t>Initative 9 - B8</t>
  </si>
  <si>
    <t>Initative 10 - B8</t>
  </si>
  <si>
    <t>C25</t>
  </si>
  <si>
    <t>E25</t>
  </si>
  <si>
    <t>F25</t>
  </si>
  <si>
    <t>G25</t>
  </si>
  <si>
    <t>H25</t>
  </si>
  <si>
    <t>I25</t>
  </si>
  <si>
    <t>J25</t>
  </si>
  <si>
    <t>K25</t>
  </si>
  <si>
    <t>L25</t>
  </si>
  <si>
    <t>2. Between 6 months and 1 year</t>
  </si>
  <si>
    <t>3. From 1 year up to 2 years</t>
  </si>
  <si>
    <t>4. 2 years or longer</t>
  </si>
  <si>
    <t>Initative 1 - B1: Individual title</t>
  </si>
  <si>
    <t>Initative 1 - B2: Is this a continuation of an initiative / project from 2017-18 or a new project for 2018-19?</t>
  </si>
  <si>
    <t>Initative 1 - B3: 2017-18 Project names as provided in the 2017-18 returns.</t>
  </si>
  <si>
    <t>Initative 1 - B4: If this is a 'New Initative / Project' for 2018/19, the key objectives / expected outcomes.</t>
  </si>
  <si>
    <t>Initative 1 - B5: Which of the following categories the initiative / project primarily falls under.</t>
  </si>
  <si>
    <t>Initative 1 - B6: If "Other", please specify.</t>
  </si>
  <si>
    <t>Initative 1 - B7: Planned total duration. For continuing projects, include running time before 2018/19.</t>
  </si>
  <si>
    <t>Initative 1 - B8: Report on progress to date:</t>
  </si>
  <si>
    <t>Initative 2 - B1: Individual title</t>
  </si>
  <si>
    <t>Initative 2 - B2: Is this a continuation of an initiative / project from 2017-18 or a new project for 2018-19?</t>
  </si>
  <si>
    <t>Initative 2 - B3: 2017-18 Project names as provided in the 2017-18 returns.</t>
  </si>
  <si>
    <t>Initative 2 - B4: If this is a 'New Initative / Project' for 2018/19, the key objectives / expected outcomes.</t>
  </si>
  <si>
    <t>Initative 2 - B5: Which of the following categories the initiative / project primarily falls under.</t>
  </si>
  <si>
    <t>Initative 2 - B6: If "Other", please specify.</t>
  </si>
  <si>
    <t>Initative 2 - B7: Planned total duration. For continuing projects, include running time before 2018/19.</t>
  </si>
  <si>
    <t>Initative 2 - B8: Report on progress to date:</t>
  </si>
  <si>
    <t>Initative 3 - B1: Individual title</t>
  </si>
  <si>
    <t>Initative 3 - B2: Is this a continuation of an initiative / project from 2017-18 or a new project for 2018-19?</t>
  </si>
  <si>
    <t>Initative 3 - B3: 2017-18 Project names as provided in the 2017-18 returns.</t>
  </si>
  <si>
    <t>Initative 3 - B4: If this is a 'New Initative / Project' for 2018/19, the key objectives / expected outcomes.</t>
  </si>
  <si>
    <t>Initative 3 - B5: Which of the following categories the initiative / project primarily falls under.</t>
  </si>
  <si>
    <t>Initative 3 - B6: If "Other", please specify.</t>
  </si>
  <si>
    <t>Initative 3 - B7: Planned total duration. For continuing projects, include running time before 2018/19.</t>
  </si>
  <si>
    <t>Initative 3 - B8: Report on progress to date:</t>
  </si>
  <si>
    <t>Initative 4 - B1: Individual title</t>
  </si>
  <si>
    <t>Initative 4 - B2: Is this a continuation of an initiative / project from 2017-18 or a new project for 2018-19?</t>
  </si>
  <si>
    <t>Initative 4 - B3: 2017-18 Project names as provided in the 2017-18 returns.</t>
  </si>
  <si>
    <t>Initative 4 - B4: If this is a 'New Initative / Project' for 2018/19, the key objectives / expected outcomes.</t>
  </si>
  <si>
    <t>Initative 4 - B5: Which of the following categories the initiative / project primarily falls under.</t>
  </si>
  <si>
    <t>Initative 4 - B6: If "Other", please specify.</t>
  </si>
  <si>
    <t>Initative 4 - B7: Planned total duration. For continuing projects, include running time before 2018/19.</t>
  </si>
  <si>
    <t>Initative 4 - B8: Report on progress to date:</t>
  </si>
  <si>
    <t>Initative 5 - B1: Individual title</t>
  </si>
  <si>
    <t>Initative 5 - B2: Is this a continuation of an initiative / project from 2017-18 or a new project for 2018-19?</t>
  </si>
  <si>
    <t>Initative 5 - B3: 2017-18 Project names as provided in the 2017-18 returns.</t>
  </si>
  <si>
    <t>Initative 5 - B4: If this is a 'New Initative / Project' for 2018/19, the key objectives / expected outcomes.</t>
  </si>
  <si>
    <t>Initative 5 - B5: Which of the following categories the initiative / project primarily falls under.</t>
  </si>
  <si>
    <t>Initative 5 - B6: If "Other", please specify.</t>
  </si>
  <si>
    <t>Initative 5 - B7: Planned total duration. For continuing projects, include running time before 2018/19.</t>
  </si>
  <si>
    <t>Initative 5 - B8: Report on progress to date:</t>
  </si>
  <si>
    <t>Initative 6 - B1: Individual title</t>
  </si>
  <si>
    <t>Initative 6 - B2: Is this a continuation of an initiative / project from 2017-18 or a new project for 2018-19?</t>
  </si>
  <si>
    <t>Initative 6 - B3: 2017-18 Project names as provided in the 2017-18 returns.</t>
  </si>
  <si>
    <t>Initative 6 - B4: If this is a 'New Initative / Project' for 2018/19, the key objectives / expected outcomes.</t>
  </si>
  <si>
    <t>Initative 6 - B5: Which of the following categories the initiative / project primarily falls under.</t>
  </si>
  <si>
    <t>Initative 6 - B6: If "Other", please specify.</t>
  </si>
  <si>
    <t>Initative 6 - B7: Planned total duration. For continuing projects, include running time before 2018/19.</t>
  </si>
  <si>
    <t>Initative 6 - B8: Report on progress to date:</t>
  </si>
  <si>
    <t>Initative 7 - B1: Individual title</t>
  </si>
  <si>
    <t>Initative 7 - B2: Is this a continuation of an initiative / project from 2017-18 or a new project for 2018-19?</t>
  </si>
  <si>
    <t>Initative 7 - B3: 2017-18 Project names as provided in the 2017-18 returns.</t>
  </si>
  <si>
    <t>Initative 7 - B4: If this is a 'New Initative / Project' for 2018/19, the key objectives / expected outcomes.</t>
  </si>
  <si>
    <t>Initative 7 - B5: Which of the following categories the initiative / project primarily falls under.</t>
  </si>
  <si>
    <t>Initative 7 - B6: If "Other", please specify.</t>
  </si>
  <si>
    <t>Initative 7 - B7: Planned total duration. For continuing projects, include running time before 2018/19.</t>
  </si>
  <si>
    <t>Initative 7 - B8: Report on progress to date:</t>
  </si>
  <si>
    <t>Initative 8 - B1: Individual title</t>
  </si>
  <si>
    <t>Initative 8 - B2: Is this a continuation of an initiative / project from 2017-18 or a new project for 2018-19?</t>
  </si>
  <si>
    <t>Initative 8 - B3: 2017-18 Project names as provided in the 2017-18 returns.</t>
  </si>
  <si>
    <t>Initative 8 - B4: If this is a 'New Initative / Project' for 2018/19, the key objectives / expected outcomes.</t>
  </si>
  <si>
    <t>Initative 8 - B5: Which of the following categories the initiative / project primarily falls under.</t>
  </si>
  <si>
    <t>Initative 8 - B6: If "Other", please specify.</t>
  </si>
  <si>
    <t>Initative 8 - B7: Planned total duration. For continuing projects, include running time before 2018/19.</t>
  </si>
  <si>
    <t>Initative 8 - B8: Report on progress to date:</t>
  </si>
  <si>
    <t>Initative 9 - B1: Individual title</t>
  </si>
  <si>
    <t>Initative 9 - B2: Is this a continuation of an initiative / project from 2017-18 or a new project for 2018-19?</t>
  </si>
  <si>
    <t>Initative 9 - B3: 2017-18 Project names as provided in the 2017-18 returns.</t>
  </si>
  <si>
    <t>Initative 9 - B4: If this is a 'New Initative / Project' for 2018/19, the key objectives / expected outcomes.</t>
  </si>
  <si>
    <t>Initative 9 - B5: Which of the following categories the initiative / project primarily falls under.</t>
  </si>
  <si>
    <t>Initative 9 - B6: If "Other", please specify.</t>
  </si>
  <si>
    <t>Initative 9 - B7: Planned total duration. For continuing projects, include running time before 2018/19.</t>
  </si>
  <si>
    <t>Initative 9 - B8: Report on progress to date:</t>
  </si>
  <si>
    <t>Initative 10 - B1: Individual title</t>
  </si>
  <si>
    <t>Initative 10 - B2: Is this a continuation of an initiative / project from 2017-18 or a new project for 2018-19?</t>
  </si>
  <si>
    <t>Initative 10 - B3: 2017-18 Project names as provided in the 2017-18 returns.</t>
  </si>
  <si>
    <t>Initative 10 - B4: If this is a 'New Initative / Project' for 2018/19, the key objectives / expected outcomes.</t>
  </si>
  <si>
    <t>Initative 10 - B5: Which of the following categories the initiative / project primarily falls under.</t>
  </si>
  <si>
    <t>Initative 10 - B6: If "Other", please specify.</t>
  </si>
  <si>
    <t>Initative 10 - B7: Planned total duration. For continuing projects, include running time before 2018/19.</t>
  </si>
  <si>
    <t>Initative 10 - B8: Report on progress to date:</t>
  </si>
  <si>
    <t>Chg 3 - Multi-disciplinary/agency discharge teams, if Mature or Exemplary please explain</t>
  </si>
  <si>
    <t>2) Social care from CCG minimum contribution agreed in line with Planning Requirements? Detail</t>
  </si>
  <si>
    <t>2) To provide information from local areas on challenges, achievements and support needs in progressing integration and the delivery of BCF plans</t>
  </si>
  <si>
    <t>1) To confirm the status of continued compliance against the requirements of the fund (BCF)</t>
  </si>
  <si>
    <t>The key purposes of the BCF quarterly reporting are:</t>
  </si>
  <si>
    <t>Q4 18/19
(Planned)</t>
  </si>
  <si>
    <t>Q4 18/19 (Planned)</t>
  </si>
  <si>
    <t>Chg 1 - Early discharge planning Q4 18/19 Plan</t>
  </si>
  <si>
    <t>Chg 2 - Systems to monitor patient flow Q4 18/19 Plan</t>
  </si>
  <si>
    <t>Chg 3 - Multi-disciplinary/multi-agency discharge teams Q4 18/19 Plan</t>
  </si>
  <si>
    <t>Chg 4 - Home first/discharge to assess Q4 18/19 Plan</t>
  </si>
  <si>
    <t>Chg 5 - Seven-day service Q4 18/19 Plan</t>
  </si>
  <si>
    <t>Chg 6 - Trusted assessors Q4 18/19 Plan</t>
  </si>
  <si>
    <t>Chg 7 - Focus on choice Q4 18/19 Plan</t>
  </si>
  <si>
    <t>Chg 8 - Enhancing health in care homes Q4 18/19 Plan</t>
  </si>
  <si>
    <t>UEC - Red Bag scheme Q4 18/19 Plan</t>
  </si>
  <si>
    <t>L12</t>
  </si>
  <si>
    <t>L13</t>
  </si>
  <si>
    <t>L14</t>
  </si>
  <si>
    <t>L15</t>
  </si>
  <si>
    <t>^^ Link Back to top</t>
  </si>
  <si>
    <t>D12</t>
  </si>
  <si>
    <t>D13</t>
  </si>
  <si>
    <t>D14</t>
  </si>
  <si>
    <t>E16</t>
  </si>
  <si>
    <t>E17</t>
  </si>
  <si>
    <t>F16</t>
  </si>
  <si>
    <t>F17</t>
  </si>
  <si>
    <t>G16</t>
  </si>
  <si>
    <t>G17</t>
  </si>
  <si>
    <t>H16</t>
  </si>
  <si>
    <t>H17</t>
  </si>
  <si>
    <t>I16</t>
  </si>
  <si>
    <t>I17</t>
  </si>
  <si>
    <t>J16</t>
  </si>
  <si>
    <t>J17</t>
  </si>
  <si>
    <t>K16</t>
  </si>
  <si>
    <t>K17</t>
  </si>
  <si>
    <t>L16</t>
  </si>
  <si>
    <t>L17</t>
  </si>
  <si>
    <r>
      <rPr>
        <b/>
        <sz val="11"/>
        <color theme="0"/>
        <rFont val="Calibri"/>
        <family val="2"/>
        <scheme val="minor"/>
      </rPr>
      <t xml:space="preserve">C1) Provide figures on the planned number of home care packages, hours of home care and number of care home placements you are purchasing/providing </t>
    </r>
    <r>
      <rPr>
        <b/>
        <u/>
        <sz val="11"/>
        <color theme="0"/>
        <rFont val="Calibri"/>
        <family val="2"/>
        <scheme val="minor"/>
      </rPr>
      <t>as a direct result of your additional iBCF funding allocation for 2018-19</t>
    </r>
    <r>
      <rPr>
        <b/>
        <sz val="11"/>
        <color theme="0"/>
        <rFont val="Calibri"/>
        <family val="2"/>
        <scheme val="minor"/>
      </rPr>
      <t>.</t>
    </r>
    <r>
      <rPr>
        <sz val="11"/>
        <color theme="0"/>
        <rFont val="Calibri"/>
        <family val="2"/>
        <scheme val="minor"/>
      </rPr>
      <t xml:space="preserve"> The figures you provide should cover the whole of 2018-19. Please use whole numbers with no text, if you have a nil entry please could you enter 0 in the appropriate box.</t>
    </r>
  </si>
  <si>
    <t>New initiative/project</t>
  </si>
  <si>
    <t>Continuation</t>
  </si>
  <si>
    <r>
      <rPr>
        <b/>
        <sz val="11"/>
        <color theme="0"/>
        <rFont val="Calibri"/>
        <family val="2"/>
        <scheme val="minor"/>
      </rPr>
      <t>B2) Is this a continuation of an initiative / project from 2017-18 or a new project for 2018-19? Use the drop-down menu, options below:</t>
    </r>
    <r>
      <rPr>
        <sz val="11"/>
        <color theme="0"/>
        <rFont val="Calibri"/>
        <family val="2"/>
        <scheme val="minor"/>
      </rPr>
      <t xml:space="preserve">
Continuation
New initiative/project</t>
    </r>
  </si>
  <si>
    <t>E26</t>
  </si>
  <si>
    <t>F26</t>
  </si>
  <si>
    <t>G26</t>
  </si>
  <si>
    <t>H26</t>
  </si>
  <si>
    <t>I26</t>
  </si>
  <si>
    <t>J26</t>
  </si>
  <si>
    <t>K26</t>
  </si>
  <si>
    <t>L26</t>
  </si>
  <si>
    <t>C26</t>
  </si>
  <si>
    <t>Click here for a reminder of initative / project titles submitted in Quarter 4 2017/18</t>
  </si>
  <si>
    <t>Quarter 4 2017/18 Submitted Project Titles</t>
  </si>
  <si>
    <t>Project information not submitted in 2017-18 reporting</t>
  </si>
  <si>
    <t>Project Title 1</t>
  </si>
  <si>
    <t>Project Title 2</t>
  </si>
  <si>
    <t>Project Title 3</t>
  </si>
  <si>
    <t>Project Title 4</t>
  </si>
  <si>
    <t>Project Title 5</t>
  </si>
  <si>
    <t>Project Title 6</t>
  </si>
  <si>
    <t>Project Title 7</t>
  </si>
  <si>
    <t>Project Title 8</t>
  </si>
  <si>
    <t>Project Title 9</t>
  </si>
  <si>
    <t>Project Title 10</t>
  </si>
  <si>
    <t>Project Title 11</t>
  </si>
  <si>
    <t>Project Title 12</t>
  </si>
  <si>
    <t>Project Title 13</t>
  </si>
  <si>
    <t>Project Title 14</t>
  </si>
  <si>
    <t>Project Title 15</t>
  </si>
  <si>
    <t>Project Title 16</t>
  </si>
  <si>
    <t>Project Title 17</t>
  </si>
  <si>
    <t>Project Title 18</t>
  </si>
  <si>
    <t>Project Title 19</t>
  </si>
  <si>
    <t>Project Title 20</t>
  </si>
  <si>
    <t>Project Title 21</t>
  </si>
  <si>
    <t>Project Title 22</t>
  </si>
  <si>
    <t>Project Title 23</t>
  </si>
  <si>
    <t>Project Title 24</t>
  </si>
  <si>
    <t>Project Title 25</t>
  </si>
  <si>
    <t>Project Title 26</t>
  </si>
  <si>
    <t>Project Title 27</t>
  </si>
  <si>
    <t>Project Title 28</t>
  </si>
  <si>
    <t>Project Title 29</t>
  </si>
  <si>
    <t>Project Title 30</t>
  </si>
  <si>
    <t>Q4 17/18 Project Titles</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</si>
  <si>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</si>
  <si>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</si>
  <si>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</si>
  <si>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</si>
  <si>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</si>
  <si>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</si>
  <si>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</si>
  <si>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</si>
  <si>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</si>
  <si>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</si>
  <si>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</si>
  <si>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</si>
  <si>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</si>
  <si>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</si>
  <si>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</si>
  <si>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</si>
  <si>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</si>
  <si>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Project 18</t>
  </si>
  <si>
    <t>Project 19</t>
  </si>
  <si>
    <t>Project 20</t>
  </si>
  <si>
    <t>Project 21</t>
  </si>
  <si>
    <t>Project 22</t>
  </si>
  <si>
    <t>Project 23</t>
  </si>
  <si>
    <t>Project 24</t>
  </si>
  <si>
    <t>Project 25</t>
  </si>
  <si>
    <t>Project 26</t>
  </si>
  <si>
    <t>Project 27</t>
  </si>
  <si>
    <t>Project 28</t>
  </si>
  <si>
    <t>Project 29</t>
  </si>
  <si>
    <t>PREVENT, REDUCE, DELAY, INCLUDING HOSPITAL ADMISSION
Includes our Home Not Hospital service with our voluntary sector partner Red Cross. This was initially implemented with support from the BCF small grants process.</t>
  </si>
  <si>
    <t xml:space="preserve">CRISIS INTERVENTION TIMELINESS AND QUALITY
Enhanced Crisis Response activity with focus upon improved timeliness of provision and care and support numbers. </t>
  </si>
  <si>
    <t>HOME FIRST
Home First - pilot dedicated funding pool to support activity and service solutions.</t>
  </si>
  <si>
    <t xml:space="preserve">SUSTAINABILITY OF THE SOCIAL CARE MARKET
Market Development /stabilisation, and work to drive up the quality of residential care and homecare, with an impact on keeping people well, independent and in their homes (and out of hospital) for longer. </t>
  </si>
  <si>
    <t/>
  </si>
  <si>
    <t xml:space="preserve">Market Stabilisation </t>
  </si>
  <si>
    <t xml:space="preserve">Supporting the NHS  </t>
  </si>
  <si>
    <t>Social care market development</t>
  </si>
  <si>
    <t>Stabilising the care market (by increasing the uplift for weekly residential care and the revising the nursing care rate) and strengthening contract monitoring arrangements</t>
  </si>
  <si>
    <t>Enhancing service &amp; management capacity within ASC</t>
  </si>
  <si>
    <t>Support for carers and implementation of a Care Centre Model</t>
  </si>
  <si>
    <t>Support for Reablement &amp; Assistive Living Technology</t>
  </si>
  <si>
    <t>Mainstreaming the establishment of the ASC reviewing team</t>
  </si>
  <si>
    <t>Scheme 17 - Fair Price of Care</t>
  </si>
  <si>
    <t>Scheme 23 - Discharge to Assess</t>
  </si>
  <si>
    <t>Scheme 20 - Support Planning and Brokerage Service</t>
  </si>
  <si>
    <t>Scheme 21 - Transition to new Community Resource Centre Model</t>
  </si>
  <si>
    <t>Enhancing Care in Care Homes</t>
  </si>
  <si>
    <t>Multidisciplinary/Multi agency discharge teams</t>
  </si>
  <si>
    <t>Trusted Assessor</t>
  </si>
  <si>
    <t>Supporting Carers</t>
  </si>
  <si>
    <t>Additional Step Down Beds</t>
  </si>
  <si>
    <t>Managing transfers of care between hospital and home</t>
  </si>
  <si>
    <t>Learning Disability Transformation</t>
  </si>
  <si>
    <t xml:space="preserve">Investment in early intervention and prevention </t>
  </si>
  <si>
    <t>Maintain and develop the social care market in Bexley</t>
  </si>
  <si>
    <t xml:space="preserve">Investment in commissioning capacity </t>
  </si>
  <si>
    <t>Tranche 1- To meet Adult Social Care Need</t>
  </si>
  <si>
    <t>Tranche 2- Support the NHS- particularly in relation to the High impact changes and reductions in delayed transfers of care</t>
  </si>
  <si>
    <t>Tranche 3 - to sustain and support the Provider market for Adult Social Care</t>
  </si>
  <si>
    <t>Adult Social Care Pressures and Demands</t>
  </si>
  <si>
    <t>Stabilisation of the Care Market</t>
  </si>
  <si>
    <t>Home First scheme</t>
  </si>
  <si>
    <t>7 Day Integrated Discharge Service</t>
  </si>
  <si>
    <t>Maintaining in-house home care service capacity.</t>
  </si>
  <si>
    <t>Funding of assistive technology units above commission for health and social care, alongside associated increase in staffing to assure response time.</t>
  </si>
  <si>
    <t>Additional in-house home care capacity.</t>
  </si>
  <si>
    <t>Increase in regulated care hourly rate.</t>
  </si>
  <si>
    <t>Social work cover at weekends in A&amp;E.</t>
  </si>
  <si>
    <t>Neighbourhood Response Team</t>
  </si>
  <si>
    <t>Improve to respite service for residents with dementia at Wilfred Geere</t>
  </si>
  <si>
    <t>Extra Surveyos (care &amp; repair &amp; adaptations)</t>
  </si>
  <si>
    <t>Liquid Logic - Phase 2 (provider portal &amp; reablement)</t>
  </si>
  <si>
    <t>Emergency Duty Team (enhancing out of hour capacity)</t>
  </si>
  <si>
    <t>Home First – Admission Avoidance (Streaming)</t>
  </si>
  <si>
    <t>Supporting health and social care interface - DTOC</t>
  </si>
  <si>
    <t xml:space="preserve">Market Capacity and Sustainability - Home Care </t>
  </si>
  <si>
    <t>Meeting social care needs and NHS pressures - Reablement and Discharge to Assess</t>
  </si>
  <si>
    <t>Meeting social care and demographic pressures</t>
  </si>
  <si>
    <t>Assistive Technology - this has not pulled through automatically from the Q1 return for Manchester</t>
  </si>
  <si>
    <t>Care Home incentives</t>
  </si>
  <si>
    <t>Enablement</t>
  </si>
  <si>
    <t>Housing Related Support</t>
  </si>
  <si>
    <t>Care at Home</t>
  </si>
  <si>
    <t>Adaptations</t>
  </si>
  <si>
    <t>Services for people with a Learning Disability</t>
  </si>
  <si>
    <t xml:space="preserve">Wellbeing </t>
  </si>
  <si>
    <t>Voluntary/Community Sector Investment</t>
  </si>
  <si>
    <t>Workforce Redesign</t>
  </si>
  <si>
    <t>NHS Investment</t>
  </si>
  <si>
    <t>Maintaining Social Care funding and managing growth in demand.</t>
  </si>
  <si>
    <t xml:space="preserve">Supporting providers to develop their services, leading to stronger sustainability and system reform </t>
  </si>
  <si>
    <t>Developing an innovation fund to test out improving outcomes,  and specifically for keeping people out of hospital</t>
  </si>
  <si>
    <t>Complex needs</t>
  </si>
  <si>
    <t>Hospital Discharge</t>
  </si>
  <si>
    <t>Care homes and Quality</t>
  </si>
  <si>
    <t>Homecare and market management</t>
  </si>
  <si>
    <t>Assessments and reviews</t>
  </si>
  <si>
    <t xml:space="preserve">Market Capacity
</t>
  </si>
  <si>
    <t xml:space="preserve">Quality Improvements
</t>
  </si>
  <si>
    <t xml:space="preserve">System Sustainability
</t>
  </si>
  <si>
    <t xml:space="preserve">Asset Based Work – as well as working within communities, to ensure a focus on Carers, Shared Lives and dementia. </t>
  </si>
  <si>
    <t>Home first/Discharge to Assess/Trusted assessors</t>
  </si>
  <si>
    <t>Capacity and flow in hospitals</t>
  </si>
  <si>
    <t>Increased capacity and new models in homecare</t>
  </si>
  <si>
    <t>Enhancing quality in care homes</t>
  </si>
  <si>
    <t>Investment in the continued reform and innovation of the Residential &amp; Nursing Market, including large scale workforce reform.</t>
  </si>
  <si>
    <t xml:space="preserve">Investment in community based care                          </t>
  </si>
  <si>
    <t>People Powered Technology and Digital Reform</t>
  </si>
  <si>
    <t>Housing with Health</t>
  </si>
  <si>
    <t xml:space="preserve">Investment in community mental health care and support </t>
  </si>
  <si>
    <t xml:space="preserve">Care at Home </t>
  </si>
  <si>
    <t>Residential Care</t>
  </si>
  <si>
    <t>Supported Living Services</t>
  </si>
  <si>
    <t>Moving on from hospital living             (Care packages to support the delivery of strategic outcomes to mitigate pressures).</t>
  </si>
  <si>
    <t>Early supported hospital discharge                          (Increased capacity of social work assessment of needs - hospital discharge servces to support self funders)</t>
  </si>
  <si>
    <t xml:space="preserve">Maintaining Independence             (Identification of specific resources to support the appropriate placement of service users with high leel needs). </t>
  </si>
  <si>
    <t xml:space="preserve">Support to carers                              (Investment in prevention through building the capacity of the care workforce to better manage people at home). </t>
  </si>
  <si>
    <t>Meeting Adult Social Care Need- Long Term Conditions (Home Care) and Learning Disability</t>
  </si>
  <si>
    <t>Early Discharge/ System flow/ MDTs</t>
  </si>
  <si>
    <t>Reablement/ Stepdown beds</t>
  </si>
  <si>
    <t>Dols assessment and service improvement</t>
  </si>
  <si>
    <t>Intensive packages to support complex needs and behaviours including dementia.</t>
  </si>
  <si>
    <t xml:space="preserve">Investment in maintaining staffing capacity for assitive technology, further develop shared lives to include long term conditions and contingency for winter planning </t>
  </si>
  <si>
    <t>Type: Meeting Adult Social Care Needs.  Recruitment of 3x "Community Connector" posts in the Department's Community Team for People with a Learning Disability; Autism and Older People's teams.</t>
  </si>
  <si>
    <t xml:space="preserve">Type: Stabilising the Care Provider Market; Meeting ASC needs.  Additional capacity for Domiciliary Care Market </t>
  </si>
  <si>
    <t>Type: Stabilising the care provider market; Reducing pressure on the NHS; Meeting ASC needs generally.  Additional capacity to support Residential / Care Home Market</t>
  </si>
  <si>
    <t>Type: Reducing pressure on the NHS including DTOC; Stabilising the care provider market; meeting ASC needs generally.  Additional capacity to support Intermediate Care Service implementation</t>
  </si>
  <si>
    <t>Type: Meeting ASC needs generally. Grass Roots innovation fund - one off small grants of up to £1,000 to community groups - max funding, say 50 groups.</t>
  </si>
  <si>
    <t>Type: Reducing pressure on the NHS inc DTOC; stabilising the care provider market; Meeting ASC needs generally.  Creation of the Step up / Step Down model at Bridgewell (Bed Based Intermediate Care provision within the Borough)</t>
  </si>
  <si>
    <t>Sustainability of the care and support market</t>
  </si>
  <si>
    <t>Protecting Adult Social Care</t>
  </si>
  <si>
    <t>Home First - Community Equipment &amp; Intermediate Care</t>
  </si>
  <si>
    <t>Winter Pressures &amp; Contingency Planning</t>
  </si>
  <si>
    <t>Transformation through New Technologies</t>
  </si>
  <si>
    <t>Discharge to Assess</t>
  </si>
  <si>
    <t>Market stability</t>
  </si>
  <si>
    <t>Investment in Prevention</t>
  </si>
  <si>
    <t>Increased Capacity for hospital discharge</t>
  </si>
  <si>
    <t>Increased capacity in the market</t>
  </si>
  <si>
    <t>Increasing capacity</t>
  </si>
  <si>
    <t>Supporting Social Care</t>
  </si>
  <si>
    <t>Supporting the market</t>
  </si>
  <si>
    <t xml:space="preserve">Development of a new market strategy for Bristol. </t>
  </si>
  <si>
    <t xml:space="preserve">Managing demand for services. </t>
  </si>
  <si>
    <t>Increased independence for vulnerable adults through review and market management</t>
  </si>
  <si>
    <t>Collaborative use of  technology</t>
  </si>
  <si>
    <t xml:space="preserve">Collaborative working across the Region to improve patient flow and gain efficiencies </t>
  </si>
  <si>
    <t>DTOC reduction project</t>
  </si>
  <si>
    <t>Home Care Redesign</t>
  </si>
  <si>
    <t xml:space="preserve">Increased Reablement </t>
  </si>
  <si>
    <t>Care Home pricing and capacity</t>
  </si>
  <si>
    <t>Review of Preparing for Adulthood service</t>
  </si>
  <si>
    <t>Direct Payments and Integrated personal commissioning with health</t>
  </si>
  <si>
    <t>Discharge to Assess / Trusted Assessors</t>
  </si>
  <si>
    <t>High Impact Model into Transfer of Care Bureau</t>
  </si>
  <si>
    <t>Social Care in local integrated care networks</t>
  </si>
  <si>
    <t>Workforce development</t>
  </si>
  <si>
    <t>Stabilisation of care market</t>
  </si>
  <si>
    <t>Implementation of support for self funders with choice directive</t>
  </si>
  <si>
    <t>Review and development of reablement service</t>
  </si>
  <si>
    <t>Protect and develop preventative  services</t>
  </si>
  <si>
    <t>Sustaining the local Social Care Market</t>
  </si>
  <si>
    <t>Supporting Delayed Discharges from Hospital/Avoidable admissions</t>
  </si>
  <si>
    <t>Meeting Social Care Needs</t>
  </si>
  <si>
    <t>Care packages</t>
  </si>
  <si>
    <t xml:space="preserve">Simplified discharge </t>
  </si>
  <si>
    <t xml:space="preserve">Development of integrated care teams for adults in neighbourhoods </t>
  </si>
  <si>
    <t>Residential and Nursing Care</t>
  </si>
  <si>
    <t>Investment in additional social care and housing resources to support timely discharge from hospital,</t>
  </si>
  <si>
    <t xml:space="preserve">Increasing Voluntary Sector and community capacity </t>
  </si>
  <si>
    <t>Adult Social Care market sustainability</t>
  </si>
  <si>
    <t xml:space="preserve">Complex Care Management and support to care homes </t>
  </si>
  <si>
    <t>Out of Hospital, investment in Community Beds &amp; Assistive Technology</t>
  </si>
  <si>
    <t xml:space="preserve">Additional investment to support integrated teams (across adult social care and community health) and joint commissioning </t>
  </si>
  <si>
    <t>Additonal investment in Home Care</t>
  </si>
  <si>
    <t>Care Home assessments at the weekend</t>
  </si>
  <si>
    <t>Care Package Retention for 7 days</t>
  </si>
  <si>
    <t>Increased capacity in the Care Sourcing Team and Social Work Team over Bank Holiday weekends</t>
  </si>
  <si>
    <t>Funding of additional social care staff to support ‘Discharge to Assess initiatives</t>
  </si>
  <si>
    <t>Sustain the capacity, capability and quality within the social care market place</t>
  </si>
  <si>
    <t>Creation of an Innovation and Transformation Fund</t>
  </si>
  <si>
    <t>The use of ‘Live Well’ Online information and advice resource</t>
  </si>
  <si>
    <t>Ensure that the local social care provider market is supported</t>
  </si>
  <si>
    <t>Reduce Pressures on the NHS</t>
  </si>
  <si>
    <t>Delayed Transfers of Care Investment Fund</t>
  </si>
  <si>
    <t>Intermediate care</t>
  </si>
  <si>
    <t xml:space="preserve">Continuing Health Care work </t>
  </si>
  <si>
    <t xml:space="preserve">Supporting the local care provider market. </t>
  </si>
  <si>
    <t xml:space="preserve">Complex needs homecare service. </t>
  </si>
  <si>
    <t xml:space="preserve">Home care fee rates </t>
  </si>
  <si>
    <t xml:space="preserve">Meeting adult social care needs through increased demand and complexity of care provision. </t>
  </si>
  <si>
    <t>Reviewing officers in homecare services.</t>
  </si>
  <si>
    <t>Assessments &amp; Review</t>
  </si>
  <si>
    <t>Market stabilisation</t>
  </si>
  <si>
    <t>Patient Flow</t>
  </si>
  <si>
    <t>Prevention</t>
  </si>
  <si>
    <t>Recruitment and retention of a skilled are workforce</t>
  </si>
  <si>
    <t>Targeted Prevention</t>
  </si>
  <si>
    <t>Improving Whole System Flow</t>
  </si>
  <si>
    <t>Discharge Support</t>
  </si>
  <si>
    <t>Community Promoting Independence</t>
  </si>
  <si>
    <t>Integrated Commissioning and Improving Programme Management</t>
  </si>
  <si>
    <t>Protecting Social Care</t>
  </si>
  <si>
    <t>Meeting adult social care needs</t>
  </si>
  <si>
    <t>Supporting Hospital Discharge</t>
  </si>
  <si>
    <t>Other Hospital Discharge Projects</t>
  </si>
  <si>
    <t>Stabilising the Social Care Provider Market</t>
  </si>
  <si>
    <t>Market Stabilisation</t>
  </si>
  <si>
    <t>Improving System Flow</t>
  </si>
  <si>
    <t>Enabling timely discharge</t>
  </si>
  <si>
    <t>Enabling market growth</t>
  </si>
  <si>
    <t>Investing in the ASC care offer</t>
  </si>
  <si>
    <t>NMC - an agile workforce</t>
  </si>
  <si>
    <t>Telehealth and assistive technology</t>
  </si>
  <si>
    <t>Online services and directory</t>
  </si>
  <si>
    <t>Targetted seven-day support</t>
  </si>
  <si>
    <t>managing social care pressures</t>
  </si>
  <si>
    <t>managing NHS pressures</t>
  </si>
  <si>
    <t>stabilising the provider market</t>
  </si>
  <si>
    <t>Reduce Budget Savings to Protect Social Care</t>
  </si>
  <si>
    <t>Supporting the Care Market</t>
  </si>
  <si>
    <t>Support to Improve System Flow &amp; Support Hospital Discharge</t>
  </si>
  <si>
    <t>Preventative Services (inc Public Health and Health and Housing)</t>
  </si>
  <si>
    <t>Enablers (System and Service Redesign to increase capacity)</t>
  </si>
  <si>
    <t>Out of hospital services - South</t>
  </si>
  <si>
    <t xml:space="preserve"> Out of hospital services - North</t>
  </si>
  <si>
    <t>Out of hospital services - East</t>
  </si>
  <si>
    <t>Out of hospital services - West</t>
  </si>
  <si>
    <t>Technology enabled care and support</t>
  </si>
  <si>
    <t>Care Homes</t>
  </si>
  <si>
    <t>Personal Care</t>
  </si>
  <si>
    <t>Adult Mental Health &amp; Dementia</t>
  </si>
  <si>
    <t>Disabilities</t>
  </si>
  <si>
    <t>System development</t>
  </si>
  <si>
    <t>Meeting Adult Social Care Need</t>
  </si>
  <si>
    <t>Reducing Pressure On The NHS</t>
  </si>
  <si>
    <t>Ensuring The Local Supplier Network Is Supported</t>
  </si>
  <si>
    <t>Sustain market capacity and respond to market price pressures, including planned council interventions to manage budget pressures in adult social care because of rising costs in care purchased.</t>
  </si>
  <si>
    <t>Increase front line capacity to meet greater demand and complexity including a sustainable self-funding pathway and implementation of the High Impact changes to support hospital discharge.</t>
  </si>
  <si>
    <t xml:space="preserve">Strengthen transformational capacity and integration including a focus on integrating pathways between health, housing and social care to promote independence </t>
  </si>
  <si>
    <t>Accelerate an integrated digital and technology offer that contributes to the STP objectives with a specific focus on prevention of admission and rapid discharge from hospital to home</t>
  </si>
  <si>
    <t xml:space="preserve">Supporting people with complex Learning Disability Needs in the community. </t>
  </si>
  <si>
    <t xml:space="preserve">Supporting people with complex needs associated with dementia in the community. </t>
  </si>
  <si>
    <t xml:space="preserve">Supporting and maintaining social care activity and provision. </t>
  </si>
  <si>
    <t>Homecare procurement and  demand management to support   pathways to community based support, and build capacity for growing demand</t>
  </si>
  <si>
    <t>Embed the new sub regional care home and supported living framework  to support appropriate capacity and quality of local accomodation based support.</t>
  </si>
  <si>
    <t>Inflation negotiation for current packages of care to secure sustainability of local market.</t>
  </si>
  <si>
    <t xml:space="preserve">Dishcarge To Assess </t>
  </si>
  <si>
    <t>Review programmes across all areas (exlpoting more sustainable ways of meeting statutory requirements)</t>
  </si>
  <si>
    <t>Reducing delayed transfers of care</t>
  </si>
  <si>
    <t>Improving the balance of care (reduced residential admissions)</t>
  </si>
  <si>
    <t>Sustaining existing ASC provision</t>
  </si>
  <si>
    <t>Sustaining the Market</t>
  </si>
  <si>
    <t>Demographic Pressures</t>
  </si>
  <si>
    <t>Community Capacity</t>
  </si>
  <si>
    <t>Discharge to Assess Programme</t>
  </si>
  <si>
    <t>Transformation Fund</t>
  </si>
  <si>
    <t>CCG area specific schemes</t>
  </si>
  <si>
    <t>Market Shaping and Stabilisation</t>
  </si>
  <si>
    <t>Service Pressures</t>
  </si>
  <si>
    <t>Service Transformation</t>
  </si>
  <si>
    <t>Managing Discharges and Admission Avoidance</t>
  </si>
  <si>
    <t>Care Market Provision £5m.  A number of initiatives will be required under this project to include increasing market capacity, resilience and responsiveness. Changing the purchasing model including arrangements for CHC Fast Track and End of Life Care including provider training for more complex needs.  Work is already in progress to ensure processes  maximise resources, reduce duplication and streamline pathways.  Woven through this work will be enhancing quality of provision through improved working with the voluntary sector and monitoring processes.</t>
  </si>
  <si>
    <t>DTOCs £2.5m. Reducing DTOCs and supporting discharge through a multi-disciplinary approach as required under the High Impact Change Model. This project contains a number of initiatives to include trusted assessor roles, clinical advice, enhancing the Psychiatric Liaison service, extending role of Care Navigators, additional Social Worker capacity, improved management of frail and vulnerable individuals, Hospital to Home service and enhanced brokerage</t>
  </si>
  <si>
    <t>Virtual Wards £2.5m.  Implementation of a Virtual Ward/Frailty model across the whole system</t>
  </si>
  <si>
    <t>Carers £500k.  Improving quality of life for carers is our local BCF metric.  At present we are undertaking a review of all our commissioned services for carers and the processes and/or barriers in place.  This investment to carers is viewed as essential given the key role informal carers have and the impact that has on other parts of the system</t>
  </si>
  <si>
    <t xml:space="preserve">Homecare spend </t>
  </si>
  <si>
    <t xml:space="preserve">Residential and Nursing Pressures and uplifts </t>
  </si>
  <si>
    <t>NRC pressure</t>
  </si>
  <si>
    <t xml:space="preserve">Reablement and Extra Care </t>
  </si>
  <si>
    <t xml:space="preserve">Personal Budgets </t>
  </si>
  <si>
    <t xml:space="preserve">Reducton in DTOC </t>
  </si>
  <si>
    <t>Adult Social Care demand pressures</t>
  </si>
  <si>
    <t>Support ot local social care market.</t>
  </si>
  <si>
    <t>Reablement First</t>
  </si>
  <si>
    <t>Transforming Domicilary Care</t>
  </si>
  <si>
    <t>Technology/Telecare</t>
  </si>
  <si>
    <t>Social Care Trusted Assessor</t>
  </si>
  <si>
    <t>Discharge - Information Provision</t>
  </si>
  <si>
    <t>Implementation of High Impact Change Model for managing transfers of care to support system-wide improvements in transfers of care</t>
  </si>
  <si>
    <t>Redesign and re-commissioning of Community Independence Service</t>
  </si>
  <si>
    <t xml:space="preserve">Enhancing Health in Care Homes </t>
  </si>
  <si>
    <t>Development and agreement of BCF Plan 2017-2019</t>
  </si>
  <si>
    <t>Meeting Adult Social Care Needs</t>
  </si>
  <si>
    <t>Stabilising the social care market</t>
  </si>
  <si>
    <t>Reduce pressures on the NHS</t>
  </si>
  <si>
    <t>Admission Avoidance</t>
  </si>
  <si>
    <t>Effective Hospital Discharge</t>
  </si>
  <si>
    <t>Promoting Independence</t>
  </si>
  <si>
    <t>Integration Enablers</t>
  </si>
  <si>
    <t>Market Management &amp; Stability</t>
  </si>
  <si>
    <t>Protection of Social Care Funding</t>
  </si>
  <si>
    <t xml:space="preserve">Adult Social Care Pressures </t>
  </si>
  <si>
    <t>Acquisition of Residential Provision</t>
  </si>
  <si>
    <t>Managing Demand</t>
  </si>
  <si>
    <t>Rate Changes</t>
  </si>
  <si>
    <t>Home First Impact on Care Market and Intermediate Care</t>
  </si>
  <si>
    <t>Placements Budget Pressures</t>
  </si>
  <si>
    <t>Meeting adult social care pressures</t>
  </si>
  <si>
    <t>Avoiding the need for cuts in ASC / reduced savings requirement</t>
  </si>
  <si>
    <t>Additional resource to support transformation</t>
  </si>
  <si>
    <t>Expansion of rapid response</t>
  </si>
  <si>
    <t>Investment in technology</t>
  </si>
  <si>
    <t xml:space="preserve">Community Catalyst </t>
  </si>
  <si>
    <t xml:space="preserve">Night Care Service Pilot </t>
  </si>
  <si>
    <t>Care Navigator Frequent Fallers</t>
  </si>
  <si>
    <t>Balanced Lives (Belmont/College)</t>
  </si>
  <si>
    <t xml:space="preserve">Care Workforce Development Programme </t>
  </si>
  <si>
    <t>Care Provider Support and Incentivisation Strategy</t>
  </si>
  <si>
    <t>Professional Capacity</t>
  </si>
  <si>
    <t>Admission Prevention</t>
  </si>
  <si>
    <t>Voluntary Sector Hospital Discharge</t>
  </si>
  <si>
    <t>CRS increased social work Reablement capacity.</t>
  </si>
  <si>
    <t>Hospital Social Work Service</t>
  </si>
  <si>
    <t>Community Development</t>
  </si>
  <si>
    <t>Additional Provision to provide short term &amp; long term placements for hospital discharge.</t>
  </si>
  <si>
    <t>Market Management pressures and Provider investment requirements.</t>
  </si>
  <si>
    <t>Add Project 6
Mental Health DTOC Reduction Project. 
1.Assessment and Discharge Planning
Establish virtual team for Hospital Discharge and Placements
2.Access to Specialist In-Patient Care
Improved referral pathway for in-patient rehabilitation
3.Facilitating Earlier Discharge
Open bespoke stepdown service offering short stays
4.Funding Approval
Review and improvement local funding processes removing potential delays
5.Management of DToCs
Ensure accuracy of DToC data reported
6.Market Development
Improve service provision to support people in own accommodation</t>
  </si>
  <si>
    <t>Work Stream Leads complete for each of their work streams 
Assistive Technology</t>
  </si>
  <si>
    <t>Support for Providers</t>
  </si>
  <si>
    <t xml:space="preserve">
Reablement  </t>
  </si>
  <si>
    <t xml:space="preserve">
DTOC </t>
  </si>
  <si>
    <t>Living Well - an early help offer</t>
  </si>
  <si>
    <t>ASC delivering Care Close to Home</t>
  </si>
  <si>
    <t>Stabilising and Supporting the Social Care System and service transformation.</t>
  </si>
  <si>
    <t>High Impact Change Model</t>
  </si>
  <si>
    <t>Market Development and addressing market risk</t>
  </si>
  <si>
    <t>Developing Community Resilience</t>
  </si>
  <si>
    <t>Discharge to assess.</t>
  </si>
  <si>
    <t>Integrated Commissioning &amp; Market Development</t>
  </si>
  <si>
    <t>Reducing Pressures on Health and Social Care</t>
  </si>
  <si>
    <t>Social Care Need &amp; Excellence</t>
  </si>
  <si>
    <t>Reablement and Home Care Transformation</t>
  </si>
  <si>
    <t>Weekend Discharges including 7 day working</t>
  </si>
  <si>
    <t>New Model of Care including Locality Teams</t>
  </si>
  <si>
    <t>Ensure adults currently receiving a care package and their carers have the right size packages that enable them to live as independently as possible.</t>
  </si>
  <si>
    <t>Introduce electronic call monitoring system across independent sector home care providers.</t>
  </si>
  <si>
    <t>Support the transition from the current model of older people's day care to a more sustainable community based model.</t>
  </si>
  <si>
    <t>Additional support to the care home sector to deal with more people with more complex needs and to improve the admissions process.</t>
  </si>
  <si>
    <t>Support to independent sector providers to recruit care staff, develop leadership and management skills and develop new roles such as personal assistants.</t>
  </si>
  <si>
    <t xml:space="preserve">Improve the capacity, effectiveness and flow of people through reablement services </t>
  </si>
  <si>
    <t>Remodel the hospital avoidance and discharge service.</t>
  </si>
  <si>
    <t>Additional investment in community capacity building.</t>
  </si>
  <si>
    <t>Transformation capacity.</t>
  </si>
  <si>
    <t>Resourcing local volume and price pressures.</t>
  </si>
  <si>
    <t>Sustaining Adult Social Care</t>
  </si>
  <si>
    <t>Investment in Adult Social Care</t>
  </si>
  <si>
    <t>Investments to support the improvement in delayed discharges</t>
  </si>
  <si>
    <t>Adult Social Care Improvement</t>
  </si>
  <si>
    <t>Adult Social Care transformation</t>
  </si>
  <si>
    <t>Domicillary Care Packages</t>
  </si>
  <si>
    <t>Reducing assessment waiting time</t>
  </si>
  <si>
    <t>Developing &amp; Managing the provider market</t>
  </si>
  <si>
    <t>Increasing Integration</t>
  </si>
  <si>
    <t>Improving Choice &amp; Control</t>
  </si>
  <si>
    <t>Equipment &amp; Adaptations</t>
  </si>
  <si>
    <t>Leeds Community Equipment Services (SB31)</t>
  </si>
  <si>
    <t>Alcohol and drug social care provision after 2018/19 (SB23)</t>
  </si>
  <si>
    <t>Better Conversations (SB22)</t>
  </si>
  <si>
    <t>Neighbourhood Networks (SB30)</t>
  </si>
  <si>
    <t>Frailty Assessment Unit (SB50)</t>
  </si>
  <si>
    <t>Respiratory Virtual Ward (SB58)</t>
  </si>
  <si>
    <t>SkILs Reablement Service (SB3)</t>
  </si>
  <si>
    <t>Local Area Coordination (LAC) &amp; Asset Based Community Development (ABCD) (SB2 &amp; SB12)</t>
  </si>
  <si>
    <t>Yorkshire Ambulance Service Practitioners scheme (SB49)</t>
  </si>
  <si>
    <t>Trusted Assessor (LGI) (SB64)</t>
  </si>
  <si>
    <t>Trusted Assessor (SJH) (SB65)</t>
  </si>
  <si>
    <t>Positive Behaviour Service (SB44)</t>
  </si>
  <si>
    <t>Hospital to Home (SB52)</t>
  </si>
  <si>
    <t>The Conservation Volunteers (TCV HOLLYBUSH) -  Green Gym (SB28)</t>
  </si>
  <si>
    <t>Falls Pathway Enhancement (LCH) (SB61)</t>
  </si>
  <si>
    <t>Falls Prevention (SB14)</t>
  </si>
  <si>
    <t>Transitional Beds (SB63)</t>
  </si>
  <si>
    <t>Lunch Clubs (SB26)</t>
  </si>
  <si>
    <t>Health Partnerships team (SB24)</t>
  </si>
  <si>
    <t>Staffing resilience (SB54)</t>
  </si>
  <si>
    <t>Dementia: Information &amp; skills (online information &amp; training) (SB13)</t>
  </si>
  <si>
    <t>A&amp;H ‐ Change Capacity (SB35)</t>
  </si>
  <si>
    <t>Time for Carers (SB15)</t>
  </si>
  <si>
    <t>Peer Support Networks (SB25)</t>
  </si>
  <si>
    <t>Rapid Response (SB66)</t>
  </si>
  <si>
    <t>Supporting Wellbeing and Independence for Frailty (SWIFt) (SB7)</t>
  </si>
  <si>
    <t>Business Development Manager for Assistive Technology post (SB41)</t>
  </si>
  <si>
    <t>Customer Access (SB8)</t>
  </si>
  <si>
    <t>Working Carers (SB17)</t>
  </si>
  <si>
    <t>Investment in Professional Staffing</t>
  </si>
  <si>
    <t>Home First - Community Reablement</t>
  </si>
  <si>
    <t>Investment in prevention / crisis intervention</t>
  </si>
  <si>
    <t>Sustainable Social Care/Medium Term Financial Strategy</t>
  </si>
  <si>
    <t>STP Delivery and Integrated health and care pathways supporting people to have their needs met at home.</t>
  </si>
  <si>
    <t>Domiciliary/ Residential Care</t>
  </si>
  <si>
    <t>Whole Life Disability and Transforming Care</t>
  </si>
  <si>
    <t>DToC and High Impact Changes</t>
  </si>
  <si>
    <t>Care at Home  and Care Home Provision</t>
  </si>
  <si>
    <t>Packages of care and Supported Accomodation Costs</t>
  </si>
  <si>
    <t>Mental Health</t>
  </si>
  <si>
    <t xml:space="preserve"> Transitions and Learning Disablities</t>
  </si>
  <si>
    <t>Market Investment</t>
  </si>
  <si>
    <t>Infrastructure Investment</t>
  </si>
  <si>
    <t>Preventitive Investment</t>
  </si>
  <si>
    <t>Health Investment</t>
  </si>
  <si>
    <t>Trusted assessor expansion</t>
  </si>
  <si>
    <t>Home First expansion</t>
  </si>
  <si>
    <t>High cost review officers</t>
  </si>
  <si>
    <t>Pioneer collaboration Fund</t>
  </si>
  <si>
    <t>Dom care packages to support complex discharge from hospital and to support increased support in residential care</t>
  </si>
  <si>
    <t xml:space="preserve">Expand Reablement Services </t>
  </si>
  <si>
    <t>Supported Accommodation complex needs drug alcohol misuse</t>
  </si>
  <si>
    <t>REST Centre</t>
  </si>
  <si>
    <t xml:space="preserve">Market shaping stabilisation </t>
  </si>
  <si>
    <t>Systems Integration Supported by Technology</t>
  </si>
  <si>
    <t>Community Capacity Building</t>
  </si>
  <si>
    <t>Enhanced Health in Care Homes</t>
  </si>
  <si>
    <t>Housing</t>
  </si>
  <si>
    <t>Home Care hours</t>
  </si>
  <si>
    <t>Residential Care (65+)</t>
  </si>
  <si>
    <t>Fund existing pressures in ASC including demographic increases and support, sustained delivery of critical, core social care and maintain the overall system.</t>
  </si>
  <si>
    <t>Stabilise the care market</t>
  </si>
  <si>
    <t>Enhance reablement provision</t>
  </si>
  <si>
    <t>Develop and Expand Intermediate Care</t>
  </si>
  <si>
    <t>Community OT, Equipment Services including Telecare and Community Alarms</t>
  </si>
  <si>
    <t>Home Care Provision</t>
  </si>
  <si>
    <t>Additional Social Care Assessment Capacity</t>
  </si>
  <si>
    <t>Community Dementia Services</t>
  </si>
  <si>
    <t>Recuperation Services</t>
  </si>
  <si>
    <t>Ensuring stability and sufficiency within the existing provider markets</t>
  </si>
  <si>
    <t>Developing alternative offers in the market</t>
  </si>
  <si>
    <t>Providing additional, or improving the integration of, existing discharge support</t>
  </si>
  <si>
    <t>Managing demand and prevention of admissions (hospital and care)</t>
  </si>
  <si>
    <t>Resource development</t>
  </si>
  <si>
    <t>Integration</t>
  </si>
  <si>
    <t>Out of Hospital Care</t>
  </si>
  <si>
    <t>Meeting Increased Demand</t>
  </si>
  <si>
    <t xml:space="preserve">Protection of Social Care services </t>
  </si>
  <si>
    <t>Market Sustainability</t>
  </si>
  <si>
    <t xml:space="preserve">Prevention and new models of care delivery </t>
  </si>
  <si>
    <t>Managing capacity – strengthen social work to assist people at discharge and to prevent admissions</t>
  </si>
  <si>
    <t xml:space="preserve">Managing transfers of care – High Impact Change Model </t>
  </si>
  <si>
    <t xml:space="preserve"> Home First/Bed based Reablement/active assessment</t>
  </si>
  <si>
    <t xml:space="preserve">Invest to save initiatives based on increasing/supporting capacity and innovation in the market </t>
  </si>
  <si>
    <t xml:space="preserve">Dedicated measures to support DToC for those in mental health hospitals </t>
  </si>
  <si>
    <t>Meet adult social care needs through supported living</t>
  </si>
  <si>
    <t>Reduce pressures on NHS and ensure discharge from hospital when ready</t>
  </si>
  <si>
    <t>Ensure local social care provider market is supported</t>
  </si>
  <si>
    <t>Improving systems to enable integrated working and improve patient flow</t>
  </si>
  <si>
    <t>Meeting Adult social care (ASC) needs: Develop social prescribing as a social model</t>
  </si>
  <si>
    <t>Meeting ASC needs: Cost pressure in ASC</t>
  </si>
  <si>
    <t>Ensuring that the local social care provider market is supported and: Paying National Living Wage to Care Homes; Paying the National Living wage to domiciliary care providers</t>
  </si>
  <si>
    <t>Managing Transfers of Care -Implementing the high impact model: Trusted assessors for care homes employed by the Providers at the hospital</t>
  </si>
  <si>
    <t>Develop an enablement response</t>
  </si>
  <si>
    <t>Managing Transfers of Care -Implementing the high impact model: Capacity required to implement enhanced care in care homes</t>
  </si>
  <si>
    <t>Managing Transfers of Care -Implementing the high impact model: Capacity to Engage in the 'Gateway to Care'</t>
  </si>
  <si>
    <t>Managing Transfers of Care - implementing the high impact model: Pre-op Assessment increase in the hospital team in lieu of hospital reconfiguration and social work reconfiguration</t>
  </si>
  <si>
    <t>Increasing Community Support</t>
  </si>
  <si>
    <t>Developing  transitions to longer term care service - discharge to assess leading to an increase in the community support team.</t>
  </si>
  <si>
    <t>Proud to Care</t>
  </si>
  <si>
    <t>Care Home Fees</t>
  </si>
  <si>
    <t>Support to care homes</t>
  </si>
  <si>
    <t>Extra Care</t>
  </si>
  <si>
    <t>CCG Common Process</t>
  </si>
  <si>
    <t>Single Point of Access</t>
  </si>
  <si>
    <t>Care Capacity Review</t>
  </si>
  <si>
    <t>Assistive Technology</t>
  </si>
  <si>
    <t>Adult Care Protection</t>
  </si>
  <si>
    <t>Meeting increased care home fees</t>
  </si>
  <si>
    <t>Meeting increased domiciliary care fees</t>
  </si>
  <si>
    <t>Meeting other increased fees (ISL, day care, direct payments etc)</t>
  </si>
  <si>
    <t>Meeting demographic growth</t>
  </si>
  <si>
    <t>Pump priming for customer journey redesign</t>
  </si>
  <si>
    <t>Increase capacity in the care market</t>
  </si>
  <si>
    <t>Quality improvement programme</t>
  </si>
  <si>
    <t>7 day working and access to timely assessments</t>
  </si>
  <si>
    <t>Home from hospital and prevention</t>
  </si>
  <si>
    <t>Mental Health Discharge</t>
  </si>
  <si>
    <t>Market capacity &amp; sustainability</t>
  </si>
  <si>
    <t>Community Resilience</t>
  </si>
  <si>
    <t>Health and Social care interface</t>
  </si>
  <si>
    <t>Intermediate Care</t>
  </si>
  <si>
    <t>Demographic and care cost pressures</t>
  </si>
  <si>
    <t>Meeting demand in younger adults' services</t>
  </si>
  <si>
    <t>New models of social care provider services required to implement Home First and Discharge to Assess.</t>
  </si>
  <si>
    <t>National Living Wage increases and inflation for Fair Price for Care</t>
  </si>
  <si>
    <t>Social care assessors in hospital integrated discharge services</t>
  </si>
  <si>
    <t>Innovation through ICT solutions - sharing information across the health and social care organisations within acute hospitals</t>
  </si>
  <si>
    <t>Additional capacity to quality assure and meet increasing demand in Statutory/Safeguarding work.</t>
  </si>
  <si>
    <t>Prevention services to build community resilience and offer early interventions (Brighter Futures, Connect, Co-Production, Moving Forward).</t>
  </si>
  <si>
    <t>Independence building services to offer and develop alternative low and no cost community provision (Notts Enabling Service).</t>
  </si>
  <si>
    <t>Improving the quality of care home and home care provision (Quality &amp; Market Management Team).</t>
  </si>
  <si>
    <t>Improving the management of demand and risk by offering appropriate early interventions (3-Tier Model).</t>
  </si>
  <si>
    <t>Improving Flow</t>
  </si>
  <si>
    <t>Market resilience</t>
  </si>
  <si>
    <t>Market capacity</t>
  </si>
  <si>
    <t>Additional capacity</t>
  </si>
  <si>
    <t>Investment in care and support, including housing, for Vulnerable People</t>
  </si>
  <si>
    <t>Social Care Capacity and Investment</t>
  </si>
  <si>
    <t>Prevention Initiatives</t>
  </si>
  <si>
    <t>Implementation of the High Impact Changes to Manage Transfers of Care</t>
  </si>
  <si>
    <t>Priority 1: Meeting Adult Social Care Needs
Managing Demand:
1)  Befriending and Low Level Floating Support at Home Developments
2) Hub Developments
3) Social Prescribing
4) Recovery College to support Mental Health and Wellbeing
5) Community Connectors for Day Opportunities
6) Assistive Technology
7) Increased Review and Transition Capacity
8) Protecting Preventative Services (Sheltered Housing)
Keeping Adults Safe:
9) Additional DOLS Assessments
10) Increased Safeguarding Staff</t>
  </si>
  <si>
    <t>Priority 2: Reducing Pressures on the NHS
Discharges:
1) Extension of Home from Hospital VCSE Services
2) Expanded Community Equipment Service
3) Trusted Assessor Service
4) Increased Assessment Capacity
5) Discharge to Assess Pathway Backlog clearance
6) Discharge Pathway - 7 day working for Dom Care
7) Discharge to Assess 1 - Increased packages of care 
8) Discharge to Assess 2 - Increased packages of care
Alternative to Admissions:
9) Street Safe
10) Alcohol Assertive Outreach Model
11) Improving Quality in Care Homes
12) PHNT Acute Care Hub - Frailty Nurses
13) Supporting Primary Care</t>
  </si>
  <si>
    <t>Priority 3: Stabilising the Social Care Market
Supporting the local market:
1) Dom Care - Increased cost of care
2) Supported Living - Increased cost of care and New Models of Care</t>
  </si>
  <si>
    <t>ASC Accommodation Strategy</t>
  </si>
  <si>
    <t>Re-shaping in-house residential services and domiciliary care market</t>
  </si>
  <si>
    <t>Contract management</t>
  </si>
  <si>
    <t>Re-shaping short term assessment, stabilisation and treatment services</t>
  </si>
  <si>
    <t>MFFD</t>
  </si>
  <si>
    <t>Willows/Discharge to assess</t>
  </si>
  <si>
    <t xml:space="preserve">Community Reablement Team </t>
  </si>
  <si>
    <t>High Impact Change Group</t>
  </si>
  <si>
    <t>Integrated discharge pathways</t>
  </si>
  <si>
    <t>Care in the Home</t>
  </si>
  <si>
    <t>Places to Live</t>
  </si>
  <si>
    <t>Care Packages and Social Work Practice</t>
  </si>
  <si>
    <t>Support to Social Care Providers</t>
  </si>
  <si>
    <t>Expansion of community reablement and development of Early Supported Discharge scheme</t>
  </si>
  <si>
    <t>Intermediate Care provision</t>
  </si>
  <si>
    <t xml:space="preserve">Whole System Improvement with Health Partners </t>
  </si>
  <si>
    <t>Carers’ Support/Admissions Avoidance Services</t>
  </si>
  <si>
    <t>Richmond Response and Rehabilitation (RRR) Team</t>
  </si>
  <si>
    <t>Reform of care, assesment and support planning</t>
  </si>
  <si>
    <t>Additional capacity to respond to increasing demand/complexity of care packages</t>
  </si>
  <si>
    <t>National Living Wage/Sleep-in Cover</t>
  </si>
  <si>
    <t>Supporting the DTOC High Impact Change Action Plan</t>
  </si>
  <si>
    <t>Investment in leadership and management capacity to support integrated health and social care</t>
  </si>
  <si>
    <t>Investment in additional reablement capacity</t>
  </si>
  <si>
    <t>Developing the "Enhanced Care Worker" role</t>
  </si>
  <si>
    <t>Expanding the Care Home Support Service</t>
  </si>
  <si>
    <t>Information systems/sharing</t>
  </si>
  <si>
    <t>Vulnerable Adult Risk Management (VARM) prevention roles</t>
  </si>
  <si>
    <t>Enhanced direct payments personalising care choices</t>
  </si>
  <si>
    <t>Hospital discharge social worker</t>
  </si>
  <si>
    <t>Holistic homecare pilot scheme</t>
  </si>
  <si>
    <t xml:space="preserve">Improved IT for mobile working </t>
  </si>
  <si>
    <t>User engagement to improve routine care of complex patients</t>
  </si>
  <si>
    <t>Health &amp; Social Care Integration</t>
  </si>
  <si>
    <t>Joint DTOC Improvements &amp; High Impact Change Model</t>
  </si>
  <si>
    <t>Support to the Social Care System</t>
  </si>
  <si>
    <t>Uplift of Fees</t>
  </si>
  <si>
    <t>Quality Assurance Team and Settings</t>
  </si>
  <si>
    <t>Transformation programme
3i Sefton
3ii Tripartite</t>
  </si>
  <si>
    <t xml:space="preserve">Reablement </t>
  </si>
  <si>
    <t xml:space="preserve">Trusted Assessors </t>
  </si>
  <si>
    <t xml:space="preserve"> Community Care</t>
  </si>
  <si>
    <t>Greater efficiency within the Short Term Intervention Team (STIT)</t>
  </si>
  <si>
    <t>Improving medication management for people who receive care at home</t>
  </si>
  <si>
    <t>Whole system innovation to reduce Delayed Transfers of Care and improve outcomes for Sheffield people after their hospital stay</t>
  </si>
  <si>
    <t>Sustainability of the social care provider market supporting older people</t>
  </si>
  <si>
    <t>The need to develop the health and care workforce to support delivery</t>
  </si>
  <si>
    <t>Increase the number of practitioner staffing resource within Adult Social Care community teams by 6 assessment staff</t>
  </si>
  <si>
    <t>Effective discharge of patients from hospital with required equipment identified through an assessment in a timely manner.</t>
  </si>
  <si>
    <t xml:space="preserve">By providing support through out the night people are enabled to remain living in their own homes and can be supported to return home from hospital in a more timely way. This service can also respond to emergency situations through the night and should avoid hospital admissions. </t>
  </si>
  <si>
    <t>Telecare Pilot in regard to Hospital Discharge and Admission Avoidance</t>
  </si>
  <si>
    <t>Development of Let's talk across the county so they are inclusive of a range of services. Default position of all customers are offered appointments unless there are specific reasons a home based assessed is required.</t>
  </si>
  <si>
    <t>7 Day support provided by Shropshire Council Brokerage Service</t>
  </si>
  <si>
    <t>Recruitment of 3 dedicated Social Workers who will solely focus on completion of Continuing Healthcare assessments/MDT's outside the hospital  whilst ensuring that people are appropriately and correctly jointly assessed with regard to CHC eligibility where applies.</t>
  </si>
  <si>
    <t>OT support and assessment to work with individuals while in the beds to include the transition to their own homes.</t>
  </si>
  <si>
    <t>Appointment of a PDU Officer (Complex Care)who will  focus on the training needs of staff within Integrated Care Services and support development of professional practice. Will hold specialist practice skills but not be constrained by case holder responsibilities.</t>
  </si>
  <si>
    <t xml:space="preserve">Mental Health Prevention </t>
  </si>
  <si>
    <t>Different Conversations, better Outcomes multi-agency, multi-disciplinary training programme</t>
  </si>
  <si>
    <t>Procure 20 additional discharge to assess beds in the local community</t>
  </si>
  <si>
    <t xml:space="preserve">Review current service offer to ensure effective use of available resource and ensure a responsive reflexive service is available to meet demand in reablement, AA and crisis work with an appropriately trained staff team </t>
  </si>
  <si>
    <t>Increase in Hospital (ICS) social work capacity</t>
  </si>
  <si>
    <t>Falls Prevention</t>
  </si>
  <si>
    <t>Commission additional emergency Admission Avoidance support in the community through Carer's Trust For All. They will provide emergency only domiciliary care support for the out of hours period. This support is not planned support but designed to be available for urgent situations dealt with  by ICS and EDT. Carers Trust 4 All will have access to assistive technology to use in these situations and the pilot will test the use of this equipment in more urgent situations.</t>
  </si>
  <si>
    <t xml:space="preserve">Admission Avoidance initiative - Redwoods psychiatric unit </t>
  </si>
  <si>
    <t>Section 117 discharge planning initiative - Redwoods Psychiatric unit</t>
  </si>
  <si>
    <t xml:space="preserve">Carers support offered following the discharge of the person being supported so the carer can receive focussed support for their role in period when they may be anxious or the cared for person may require more support. </t>
  </si>
  <si>
    <t xml:space="preserve">Carers are a vital part of many plans to assist people to return home but currently they are not always provided with support or carers assessments. This post will ensure they are seen as a vital part of discharge pathways including 'Let's Talk Local' hubs within the hospital around visiting times so carers, friends, relatives can assess information and advice. </t>
  </si>
  <si>
    <t>To secure 4 extra care units in Shrewsbury to be used as reablement support in the community following hospital admission for those individuals who are not ready to return home, but do not require the level of support offered by the step down beds. These properties can be used for individuals and their carers to move into together</t>
  </si>
  <si>
    <t>To Employ a specialist commissioner to work with the CCG to recommission equipment services</t>
  </si>
  <si>
    <t xml:space="preserve">To develop the collection, collation and analysis of data related to informing understanding of the causes of unplanned admissions and delayed transfers of care, action planning and the measurement and evidencing of the impact of initiatives.  </t>
  </si>
  <si>
    <t>Triage so an appropriate response is the outcome not as current there is an increased risk of admission if the person is older.</t>
  </si>
  <si>
    <t xml:space="preserve">NHS colleagues have developed a frailty pathway that is in place for older people in hospital and community. There is a MDT hospital based team working with older people through out the health economy which these posts will be part of so social care is an integrated element of the MDT. </t>
  </si>
  <si>
    <t>Commission Shropshire Partners In Care to develop a care hub, a single point of entry into the care market in Shropshire. This will include the delivery of core training through a skills hub. To also commission them to support providers to improve their information governance arrangements to develop secure information sharing between health, LA and providers</t>
  </si>
  <si>
    <t>Employ 4 trusted assessors through a 3rd party on behalf of the residential and nursing care providers</t>
  </si>
  <si>
    <t>Two providers offering a flexible available care service up to 70 hours brokered direct from ICS which the provider will coordinate what care they need to supply to the discharged person is so they are not time/task specific, the provider will coordinate what they do when during the day. This is not including night cover.</t>
  </si>
  <si>
    <t>24/7 D2A at Home starting 4/9/17. We have commissioned a provider from 9am on 4/9/17 to  10pm on 29/9/17 to provide home assessment care 24/7 so to avoid people moving straight to placements. This may be for 24 hours or up to 5 days in their own home while the social care worker is assessing and arranging what if any support if required longer term. This to be a fast paced service so as soon as longer term needs or goals are achieved or where longer term services are identified as required the person will transfer to conventional packages or support.</t>
  </si>
  <si>
    <t xml:space="preserve">Meeting social care needs
</t>
  </si>
  <si>
    <t xml:space="preserve">Supporting the social care market
</t>
  </si>
  <si>
    <t xml:space="preserve">Reducing pressures on NHS
</t>
  </si>
  <si>
    <t>Meeting Adult Social Care Needs 1:  Funding for new pressures associated with younger adults transitions.</t>
  </si>
  <si>
    <t xml:space="preserve">Supporting the Provider Market 1:  Maintain market stability by paying current fee levels and spot contract rates for some, while initiatives to deliver affordable fees are being developed and are bedding in. </t>
  </si>
  <si>
    <t>Supporting the Provider Market 2:  Provision of bursaries to local care and support providers to support them in developing their business models and delivering improved outcomes.</t>
  </si>
  <si>
    <t>Reducing pressures on the NHS 1: Purchase of additional home care, reablement, and residential care capacity to reduce the number of people delayed in a hospital bed.</t>
  </si>
  <si>
    <t xml:space="preserve">Reducing pressures on the NHS 2: Improve processes and social work capacity for hospital discharge </t>
  </si>
  <si>
    <t>Reducing Pressures on the NHS</t>
  </si>
  <si>
    <t>Provider Market Support</t>
  </si>
  <si>
    <t>Supporting Local Care Systems</t>
  </si>
  <si>
    <t>Additional front line Social Workers to reduce DeTOC numbers</t>
  </si>
  <si>
    <t>The Council has jointly funded projects across the 3 BNSSG Local Authorities</t>
  </si>
  <si>
    <t>Community Based Support Project</t>
  </si>
  <si>
    <t>Additional staffing capacity in the Council's Rapid Response Team</t>
  </si>
  <si>
    <t>Increase safety in the AMHP rota and positive impact on casework capacity</t>
  </si>
  <si>
    <t>To bring sourcing of 0-25 and Adult Supporting Living and Care home placements within the remit of the Brokerage Team</t>
  </si>
  <si>
    <t>Increasing capacity in Financial Assessments Team</t>
  </si>
  <si>
    <t>ASC general Demographic and Price Pressures including DOLS new burdens</t>
  </si>
  <si>
    <t>Block purchased 8 dementia nursing capacity in recognition that its availability remains the most common cause of social care DToC</t>
  </si>
  <si>
    <t>Integrated Front Door model</t>
  </si>
  <si>
    <t>Stabilising local provider market</t>
  </si>
  <si>
    <t>Help to Live at Home Model</t>
  </si>
  <si>
    <t>Shared Lives</t>
  </si>
  <si>
    <t>Extra nursing home capacity for complex needs</t>
  </si>
  <si>
    <t>Meeting increased demand and complexity 
                    and 
Stabilising the provider market - workforce, home care and nursing</t>
  </si>
  <si>
    <t>Speeding up hospital discharges for people with complex needs  
                       and 
Expanded 7 day social care operation in the hospital discharge team</t>
  </si>
  <si>
    <t>Establish a dedicated Direct Payments Team</t>
  </si>
  <si>
    <t>Accelerating the extra care housing programme</t>
  </si>
  <si>
    <t>Enhanced social care out of hours</t>
  </si>
  <si>
    <t>Promoting use of Care Technology</t>
  </si>
  <si>
    <t>Weston Court replacement care/short stay scheme</t>
  </si>
  <si>
    <t>Early Discharge Planning</t>
  </si>
  <si>
    <t>Multi Disciplinary Discharge Teams</t>
  </si>
  <si>
    <t>Home First / Discharge to Assess</t>
  </si>
  <si>
    <t>Seven day service</t>
  </si>
  <si>
    <t>Enhancing Health in Care Homes</t>
  </si>
  <si>
    <t>Investment to meet adult social care needs</t>
  </si>
  <si>
    <t>Improving and investing in home care</t>
  </si>
  <si>
    <t>Improving and investing in nursing care</t>
  </si>
  <si>
    <t>Reducing Pressures in the NHS including delayed discharges</t>
  </si>
  <si>
    <t>Stabilising the Care Market</t>
  </si>
  <si>
    <t>Admission Avoidance / Discharge to Assess</t>
  </si>
  <si>
    <t>Enhanced Primary and Community Care</t>
  </si>
  <si>
    <t>Ensuring the sustainability of adult social care</t>
  </si>
  <si>
    <t>Enhancement of Direct Payment Rate</t>
  </si>
  <si>
    <t>Investment in the Reablement and Assessment Bed Unit (Rosedale)</t>
  </si>
  <si>
    <t>Telecare/Homecare Technologies (inc Digital Health)</t>
  </si>
  <si>
    <t>Care Packages to support discharges from hospital</t>
  </si>
  <si>
    <t>Continued investment in Preventative Services</t>
  </si>
  <si>
    <t>Backdated Care home Fees</t>
  </si>
  <si>
    <t>Workforce development for Adult Social Care Staff.</t>
  </si>
  <si>
    <t>Protection of social care workforce.</t>
  </si>
  <si>
    <t>Community rehabilitation beds.</t>
  </si>
  <si>
    <t>Learning Disabilties Transport arrangement costs.</t>
  </si>
  <si>
    <t>Maximising care capacity / supporting admission avoidance and hospital discharge</t>
  </si>
  <si>
    <t>Learning Disabilities Demand Pressures</t>
  </si>
  <si>
    <t xml:space="preserve">Health and Care Workforce Development </t>
  </si>
  <si>
    <t>Ipswich &amp; East Suffolk Alliance</t>
  </si>
  <si>
    <t>West Suffolk Alliance</t>
  </si>
  <si>
    <t>Great Yarmouth &amp; Waveney Partnership</t>
  </si>
  <si>
    <t>HIC: Discharge to Assess Model</t>
  </si>
  <si>
    <t>Supporting our Care Sector - Care Pricing Increases</t>
  </si>
  <si>
    <t>See and Solve Initiative</t>
  </si>
  <si>
    <t>Remodel Customer Contact</t>
  </si>
  <si>
    <t>Market Management</t>
  </si>
  <si>
    <t>Recovery at Home</t>
  </si>
  <si>
    <t>Community Integrated Teams</t>
  </si>
  <si>
    <t>Hospital Discharge to Social Care</t>
  </si>
  <si>
    <t xml:space="preserve">Meeting Social Care needs through market Stabilisation
</t>
  </si>
  <si>
    <t xml:space="preserve">Meeting Social Care Needs
</t>
  </si>
  <si>
    <t xml:space="preserve">Meeting Social Care needs: Transfer of Care
</t>
  </si>
  <si>
    <t>Transformation programme adult social care with an additional 220 older people benefitting from reablement in a full year starting 1.7.2017</t>
  </si>
  <si>
    <t>Improved working of hospital social work team reducing admissions to nursing and residnetial care and delays related to placements and assessment</t>
  </si>
  <si>
    <t>resaping of community social work team with a new front door and improved assessment and review capacity. This also includes a review of the rapid Assessment service available 7 days a week</t>
  </si>
  <si>
    <t>7 day working as a standard across hosptal social work, reablement and rapid response with staff consultaiton taking place in July 2017</t>
  </si>
  <si>
    <t>Increased social work and occupational therapy capacity within hospital and community teams including some 7 day working.</t>
  </si>
  <si>
    <t xml:space="preserve">Preventative work funding for the voluntary, community and housing sector </t>
  </si>
  <si>
    <t>Re-ablement bed based capacity via extra care housing intermediate care service.</t>
  </si>
  <si>
    <t xml:space="preserve">Provide specialist CHC SW to work with the CCG </t>
  </si>
  <si>
    <t xml:space="preserve">Developing community infrastructure </t>
  </si>
  <si>
    <t xml:space="preserve">Managing demand on social care </t>
  </si>
  <si>
    <t>Facilitating hospital discharge</t>
  </si>
  <si>
    <t>Sustainability in domiciliary care</t>
  </si>
  <si>
    <t>High quality residential care</t>
  </si>
  <si>
    <t>Demand management</t>
  </si>
  <si>
    <t>System development and transformation</t>
  </si>
  <si>
    <t>MySupportBroker</t>
  </si>
  <si>
    <t>Supported Living Re-procurement</t>
  </si>
  <si>
    <t xml:space="preserve">Enhanced Intermediate care </t>
  </si>
  <si>
    <t xml:space="preserve">Improve the short term offer at point of discharge </t>
  </si>
  <si>
    <t>Increasing Capacity: Nursing Home Placements and stabilising Home Care (High Impact Change 4)</t>
  </si>
  <si>
    <t>Mental Health Resilience and Prevention Project (High Impact Changes 3, 6 and 8)</t>
  </si>
  <si>
    <t>Improving Hospital Discharge Project (High Impact Changes 1, 3, 4, 5, 6, 7 &amp; 8)</t>
  </si>
  <si>
    <t>Enhanced Social Work input into Community Health Provision (High Impact Changes 1, 3, 5, 6, &amp; 8)</t>
  </si>
  <si>
    <t>Developing Capacity in Adult Learning Disability Services (3, 6, and 8)</t>
  </si>
  <si>
    <t>Provder Market - Rising Costs</t>
  </si>
  <si>
    <t>Early Supported Discharge from Hospital</t>
  </si>
  <si>
    <t>Supporting the Trust with effecive and timely discharge of patients</t>
  </si>
  <si>
    <t xml:space="preserve">Services </t>
  </si>
  <si>
    <t xml:space="preserve">Staffing </t>
  </si>
  <si>
    <t xml:space="preserve">Business Support </t>
  </si>
  <si>
    <t>Market Increase</t>
  </si>
  <si>
    <t>Market Stability Project</t>
  </si>
  <si>
    <t xml:space="preserve">Reablement Project </t>
  </si>
  <si>
    <t xml:space="preserve">Addressing ASC Budget Pressures </t>
  </si>
  <si>
    <t>Preventative Services</t>
  </si>
  <si>
    <t>Increase front line capacity</t>
  </si>
  <si>
    <t>Stabilising the Market - Christine Lewington Head of Strategic Comissioning</t>
  </si>
  <si>
    <t>Managing Demand and Meeting Need - Christine Whitehead Head of Social Care and Support</t>
  </si>
  <si>
    <t>Reducing Pressure on the NHS - Christine Lewington Head of Strategic Commissiong</t>
  </si>
  <si>
    <t>Transformation to support longer term sustainability - Christine Lewington Head of Strategic Commissiong</t>
  </si>
  <si>
    <t xml:space="preserve">Meeting social care needs - provision for increased spend on social care packages of care </t>
  </si>
  <si>
    <t xml:space="preserve">Maintaining social work resources to support system resilience </t>
  </si>
  <si>
    <t>Investing in services to support reductions in delayed transfers</t>
  </si>
  <si>
    <t>Stabilising the market through review of additional financial and non-financial support, including workforce development, for care at home and home care services</t>
  </si>
  <si>
    <t>Investment in preventative services including Technology Enabled Lives and support for mental health / substance misuse and learning disability services</t>
  </si>
  <si>
    <t>Customer Journey/Front Door</t>
  </si>
  <si>
    <t>Strategic Commissioning and Procurement</t>
  </si>
  <si>
    <t>Safeguarding</t>
  </si>
  <si>
    <t>Increased capacity in social care workforce.</t>
  </si>
  <si>
    <t>Increased investment in residential / nursing home for people with dementia.</t>
  </si>
  <si>
    <t>Implementation / support for the high impact change model.</t>
  </si>
  <si>
    <t>Addressing demand and market capacity.</t>
  </si>
  <si>
    <t>Investment in the social care provider market.</t>
  </si>
  <si>
    <t>Enhancing Admission Prevention via integrated gateway</t>
  </si>
  <si>
    <t>Mental health detention transport</t>
  </si>
  <si>
    <t xml:space="preserve">OPAT / Increased capacity in community nursing </t>
  </si>
  <si>
    <t xml:space="preserve">Ward Discharge coordinators </t>
  </si>
  <si>
    <t>Training to care home staff to support teletriage</t>
  </si>
  <si>
    <t>BCF 01 Integrated Health and Social Care Hub</t>
  </si>
  <si>
    <t xml:space="preserve">BCF02 WISH </t>
  </si>
  <si>
    <t>BCF03 Step Up</t>
  </si>
  <si>
    <t>BCF08 CHASC – Community Health and Social Care</t>
  </si>
  <si>
    <t xml:space="preserve">BCF03 Step Down </t>
  </si>
  <si>
    <t>Home First - Discharge to Assess Plus</t>
  </si>
  <si>
    <t>Home First  - Reablement</t>
  </si>
  <si>
    <t>Demand Management</t>
  </si>
  <si>
    <t>Minimum Adult Social Care Funding Level &amp; stabalisation of the social care Market</t>
  </si>
  <si>
    <t>Increasing Choice &amp; Control for People</t>
  </si>
  <si>
    <t>Meeting Adult Social Care needs</t>
  </si>
  <si>
    <t>Reducing Pressures on the NHS - CHC/EOL Care</t>
  </si>
  <si>
    <t>Reducing Pressures on the NHS - Alliance Boards to include admission avoidance and timely discharge</t>
  </si>
  <si>
    <t>Emergency Response Team (Front of House)</t>
  </si>
  <si>
    <t>D2a Pathway 3</t>
  </si>
  <si>
    <t>Improved Discharge Flow</t>
  </si>
  <si>
    <t>CRT</t>
  </si>
  <si>
    <t>Reablement Model</t>
  </si>
  <si>
    <t xml:space="preserve">East Riding Community Wellbeing and Social Prescribing Service
</t>
  </si>
  <si>
    <t xml:space="preserve">Active Recovery 
</t>
  </si>
  <si>
    <t xml:space="preserve">Care Market
</t>
  </si>
  <si>
    <t xml:space="preserve">Information Technology
</t>
  </si>
  <si>
    <t>Support for the local care market</t>
  </si>
  <si>
    <t>Protection of adult social care</t>
  </si>
  <si>
    <t>Reducing pressures on the NHS through new models of care</t>
  </si>
  <si>
    <t>Dynamic Purchasing System - Homecare</t>
  </si>
  <si>
    <t>Care Home Placements</t>
  </si>
  <si>
    <t>Revised fee structure for care homes for older people</t>
  </si>
  <si>
    <t>Revised fee structure for home care providers.</t>
  </si>
  <si>
    <t>Meeting demand pressures arising from demography.</t>
  </si>
  <si>
    <t>Improvements to dementia services</t>
  </si>
  <si>
    <t>Preventative initiatives</t>
  </si>
  <si>
    <t>Step Down Beds</t>
  </si>
  <si>
    <t>Integrated Care teams</t>
  </si>
  <si>
    <t>7 day working</t>
  </si>
  <si>
    <t>Maintain current Better Care Fund (BCF) schemes at 2016/17 level</t>
  </si>
  <si>
    <t>Improve Reablement service.</t>
  </si>
  <si>
    <t>Social Prescribing/Ways to Wellbeing</t>
  </si>
  <si>
    <t>Curation of Information and Advice</t>
  </si>
  <si>
    <t>Development of population level alcohol prevention and early intervention programme</t>
  </si>
  <si>
    <t>Self Support Champions</t>
  </si>
  <si>
    <t xml:space="preserve"> </t>
  </si>
  <si>
    <t xml:space="preserve">High Impact Change 1 - Early Discharge Planning.
Additional staffing to support social care activity in all hospitals at the front door for admission avoidance/integrated urgent care models and other staffing. Improving pathways.
£0.308m </t>
  </si>
  <si>
    <t>High Impact Change 2 - Systems to monitor Patient Flow.
 Development of integrtaed dashboard and supporting panel processes.
£0.027m.</t>
  </si>
  <si>
    <t>High Impact Change 3 - Integrated Discharge Team.
Additional staffing to support the Integrated Discharge Team, pathway and OT Physio Support.
£0.270m</t>
  </si>
  <si>
    <t>High Impact Change 4  - Home First/ Discharge to Assess 
High Impact Change 6 - Trusted Assessors
Additional investment in pathway, service commissioning to integrate the wider workforce, additional recruitment for enablement, technicians for adaptations and equipment across the sector.
£3.240m</t>
  </si>
  <si>
    <t>High Impact Change 5 - Seven Day Service.
Single point of access to develop in line with Integrated Discharge Team/ Home First pathways.  Additional professional mental health workers.
£0.156m</t>
  </si>
  <si>
    <t>High Impact 7 - Focus on Choice.
Working with Live Well Kent.  Link in peer support workers to do early engagement and link with individual in crisis to support them through admission and return home.
Base Funding</t>
  </si>
  <si>
    <t>High Impact 8 -Enhancing Health In Care Home.
Kent &amp; Medway Partnership Trust to support care homes , Occupational Therapy support in care homes, dementia assessment beds and focus on short term beds including pharmacy support.
£1.016m</t>
  </si>
  <si>
    <t>Social Care Market Sustainability - Care Homes.
Wrap around support to care homes, leadership support, addressing shortfalls in the workforce, increasing capacity, identifying priority areas if risk of exiting the market, collectively working to improve quality across all client groups, access to loan equipment to support hospital disharge.
£3.359m</t>
  </si>
  <si>
    <t>Social Care Market Sustainability - Community  Support.
Investment in homecare, improving terms and conditions ot the worker and ensuring increases in wages direct to the worker.  Investment in other community support activity, voluntary sector support.
£5.510m</t>
  </si>
  <si>
    <t>Social Care Market Sustainability -Training for the whole social care sector to target service gaps.
Additional Resources to progress additional acitvities and events with the sector.
£0.589m</t>
  </si>
  <si>
    <t>Support the development of the registered care market (residential placements and home care packages) so it is able to meet increases in demand.</t>
  </si>
  <si>
    <t>Implement the High Impact Change Model for Managing Transfers of Care.</t>
  </si>
  <si>
    <t>Build capacity within the VCS sector and provide a more 'joined up' offer to residents by integrating provision across local networks.</t>
  </si>
  <si>
    <t>Implement a new accountable care model for residents who are approaching the end of life.</t>
  </si>
  <si>
    <t>Re-align mental health services so they support a recovery model and prioritise social inclusion.</t>
  </si>
  <si>
    <t>Re-align LD services in order to improve quality of provision closer to home and ensure funds are used for their intended purposes.</t>
  </si>
  <si>
    <t xml:space="preserve">Extend Reablement </t>
  </si>
  <si>
    <t xml:space="preserve">Discharge to assess </t>
  </si>
  <si>
    <t>Home Safe Service</t>
  </si>
  <si>
    <t>Alarm Response Service</t>
  </si>
  <si>
    <t xml:space="preserve">Market sustainabiltiy </t>
  </si>
  <si>
    <t>a</t>
  </si>
  <si>
    <t>D18</t>
  </si>
  <si>
    <t>D19</t>
  </si>
  <si>
    <t>D21</t>
  </si>
  <si>
    <t>D26</t>
  </si>
  <si>
    <t>D25</t>
  </si>
  <si>
    <t>D24</t>
  </si>
  <si>
    <t>D23</t>
  </si>
  <si>
    <t>D22</t>
  </si>
  <si>
    <t>2. It is sectioned out by sheet name and contains the description of the information required, cell reference for the question and the 'checker' column which updates automatically as questions within each sheet are completed.</t>
  </si>
  <si>
    <t>More specific guidance on individual questions is present on the relevant tabs.</t>
  </si>
  <si>
    <t>The iBCF section of the monitoring template covers reporting in relation to the additional iBCF funding  announced at spring budget 2017 only.</t>
  </si>
  <si>
    <t>Section A: Please ensure that the sum of the percentage figures entered does not exceed 100%. If you have not designated any funding for a particular purpose, please enter 0% and do not leave a blank cell.</t>
  </si>
  <si>
    <t>Section B: Please enter at least one initative / project, but no more than 10. If you are funding more than 10 initiatives / projects, you should list those with the largest size of investment in 2018-19.</t>
  </si>
  <si>
    <t>Section D: Please enter at least one metric, but no more than 5.</t>
  </si>
  <si>
    <t>Section C: The figures you provide should cover the whole of 2018-19. Please use whole numbers with no text, if you have a nil entry please could you enter 0 in the appropriate box.</t>
  </si>
  <si>
    <t>C27</t>
  </si>
  <si>
    <t>C28</t>
  </si>
  <si>
    <t>C29</t>
  </si>
  <si>
    <t>Cover pending</t>
  </si>
  <si>
    <t>s75 pending</t>
  </si>
  <si>
    <t>Metrics pending</t>
  </si>
  <si>
    <t>HICM pending</t>
  </si>
  <si>
    <t>Narrative pending</t>
  </si>
  <si>
    <t>iBCF 1 pending</t>
  </si>
  <si>
    <t>iBCF 2 pending</t>
  </si>
  <si>
    <t>The maturity levels utilised on the self assessment dropdown selections are based on the guidance available on the published High Impact Changes Model (link below). A distilled explanation of the levels for the purposes of this reporting is included in the key below:</t>
  </si>
  <si>
    <t xml:space="preserve">3) To foster shared learning from local practice on integration and delivery of BCF plans </t>
  </si>
  <si>
    <t>BCF quarterly reports are submitted by local areas are required to be signed off by HWBs as the accountable governance body for the BCF locally and these reports are therefore part of the official suite of HWB documents.</t>
  </si>
  <si>
    <t>The BCF quarterly reports in aggregated form will be shared with local areas prior to publication in order to support the aforementioned purposes of BCF reporting. In relation to this, the Better Care Support Team (BCST) will make the aggregated BCF quarterly reporting information in entirety available to local areas in a closed forum on the Better Care Exchange (BCE) prior to publication.</t>
  </si>
  <si>
    <r>
      <t xml:space="preserve">Please Note:
- The BCF quarterly reports are categorised as 'Management Information' and are planned for publishing in an aggregated form on the NHSE website. </t>
    </r>
    <r>
      <rPr>
        <b/>
        <i/>
        <sz val="11"/>
        <color theme="1"/>
        <rFont val="Calibri"/>
        <family val="2"/>
        <scheme val="minor"/>
      </rPr>
      <t>Narrative sections of the reports will not be published.</t>
    </r>
    <r>
      <rPr>
        <i/>
        <sz val="11"/>
        <color theme="1"/>
        <rFont val="Calibri"/>
        <family val="2"/>
        <scheme val="minor"/>
      </rPr>
      <t xml:space="preserve"> However as with all information collected and stored by public bodies, all BCF information including any narrative is subject to Freedom of Information requests.
- As noted already, the BCF national partners intend to publish the aggregated national quarterly reporting information on a quarterly basis.  At a local level it is for the HWB to decide what information it needs to publish as part of wider local government reporting and transparency requirements. Until BCF information is published, recipients of BCF reporting information (including recipients who access any information placed on the BCE) are prohibited from making this information available on any public domain or providing this information for the purposes of journalism or research without prior consent from the HWB (where it concerns a single HWB) or the BCF national partners for the aggregated information.
-  This template is password protected to ensure data integrity and accurate aggregation of collected information. A resubmission may be required if this is breached.</t>
    </r>
  </si>
  <si>
    <t>In line with the intent of the published HICM model self assessment, the self assessment captured via BCF reporting aims to foster local conversations to help identify actions and adjustments to progress implementation, to understand the area’s ambition for progress and, to indicate where implementation progress across the eight changes in an area varies too widely which may constrain the extent of benefit derived from the implementation of the model. As this is a self assessment, the approaches adopted may diverge considerably from area to area and therefore the application of this information as a comparative indicator of progress between areas bears considerable limitations.</t>
  </si>
  <si>
    <t>The BCF National Condition 4 requires local areas to implement the High Impact Change Model (HICM) for Managing Transfers of Care. This section of the template captures a self-assessment on the current level of implementation, and anticipated trajectory in future quarters, of each of the eight HICM changes and the red-bag scheme along with the corresponding implementation challenges, achievements and support needs.</t>
  </si>
  <si>
    <t>The HICM maturity assessment (particularly where there are multiple CCGs and A&amp;E Delivery Boards (AEDBs)) may entail making a best judgment across the AEDB and CCG lenses to indicatively reflect an implementation maturity for the HWB. The AEDB lens is a more representative operational lens to reflect both health and social systems and where there are wide variations in implementation levels between them, making a conservative judgment is advised. Where there are clear disparities in the stage of implementation within an area, the narrative section should be used to briefly indicate this, and the rationale for the recorded assessment agreed by local partners.</t>
  </si>
  <si>
    <t>Please use the ‘Challenges’ narrative section where your area would like to highlight a preferred approach proposed for making the HICM self-assessment, which could be useful in informing future design considerations.</t>
  </si>
  <si>
    <t>Where the selected maturity levels for the reported quarter are 'Mature' or 'Exemplary', please provide supporting detail on the features of the initiatives and the actions implemented that have led to this assessment.</t>
  </si>
  <si>
    <t>For each of the HICM changes please outline the challenges and issues in implementation, the milestone achievements that have been met in the reported quarter with any impact observed, and any support needs identified to facilitate or accelerate the implementation of the respective changes.</t>
  </si>
  <si>
    <t>To better understand the spread and impact of Trusted Assessor schemes, when providing the narrative for “Milestones met during the quarter / Observed impact” please consider including the proportion of care homes within the locality participating in Trusted Assessor schemes. Also, any evaluated impacts noted from active Trusted Assessor schemes (e.g. reduced hospital discharge delays, reduced hospital Length of Stay for patients awaiting care home placements, reduced care home vacancy rates) would be welcome.</t>
  </si>
  <si>
    <t>- The template also collects updates on areas’ implementation of the optional ‘Red Bag’ scheme. Delivery of this scheme is not a requirement of the Better Care Fund, but we have agreed to collect information on its implementation locally via the BCF quarterly reporting template.</t>
  </si>
  <si>
    <t>- Please report on implementation of a Hospital Transfer Protocol (also known as the ‘Red Bag scheme’) to enhance communication and information sharing when residents move between care settings and hospital.</t>
  </si>
  <si>
    <t>- Where there are no plans to implement such a scheme please provide a narrative on alternative mitigations in place to support improved communications in hospital transfer arrangements for social care residents.</t>
  </si>
  <si>
    <t>&lt;&lt; Link to 6. iBCF Part 1</t>
  </si>
  <si>
    <r>
      <t xml:space="preserve">Please enter the amount you have designated for each purpose as </t>
    </r>
    <r>
      <rPr>
        <b/>
        <sz val="11"/>
        <color theme="0"/>
        <rFont val="Calibri"/>
        <family val="2"/>
        <scheme val="minor"/>
      </rPr>
      <t>a percentage of the total additional iBCF funding you have been allocated for the whole of 2018-19.</t>
    </r>
    <r>
      <rPr>
        <sz val="11"/>
        <color theme="0"/>
        <rFont val="Calibri"/>
        <family val="2"/>
        <scheme val="minor"/>
      </rPr>
      <t xml:space="preserve"> If the expenditure covers more than one purpose, please categorise it according to the primary purpose. </t>
    </r>
    <r>
      <rPr>
        <b/>
        <sz val="11"/>
        <color theme="0"/>
        <rFont val="Calibri"/>
        <family val="2"/>
        <scheme val="minor"/>
      </rPr>
      <t>Please ensure that the sum of the percentage figures entered does not exceed 100%. If you have not designated any funding for a particular purpose, please enter 0% and do not leave a blank cell.</t>
    </r>
  </si>
  <si>
    <r>
      <rPr>
        <b/>
        <sz val="11"/>
        <color theme="0"/>
        <rFont val="Calibri"/>
        <family val="2"/>
        <scheme val="minor"/>
      </rPr>
      <t>B3) If you have answered question B2 with "</t>
    </r>
    <r>
      <rPr>
        <b/>
        <u/>
        <sz val="11"/>
        <color theme="0"/>
        <rFont val="Calibri"/>
        <family val="2"/>
        <scheme val="minor"/>
      </rPr>
      <t>Continuation</t>
    </r>
    <r>
      <rPr>
        <b/>
        <sz val="11"/>
        <color theme="0"/>
        <rFont val="Calibri"/>
        <family val="2"/>
        <scheme val="minor"/>
      </rPr>
      <t xml:space="preserve">" please provide the name of the project as provided in the 2017-18 returns. </t>
    </r>
    <r>
      <rPr>
        <sz val="11"/>
        <color theme="0"/>
        <rFont val="Calibri"/>
        <family val="2"/>
        <scheme val="minor"/>
      </rPr>
      <t xml:space="preserve">See the link above for a reminder of the initiative / project titles submitted in Q4 2017-18. </t>
    </r>
    <r>
      <rPr>
        <u/>
        <sz val="11"/>
        <color theme="0"/>
        <rFont val="Calibri"/>
        <family val="2"/>
        <scheme val="minor"/>
      </rPr>
      <t>Please do not select the same project title more than once.</t>
    </r>
  </si>
  <si>
    <r>
      <t>B4) If this is a "</t>
    </r>
    <r>
      <rPr>
        <b/>
        <u/>
        <sz val="11"/>
        <color theme="0"/>
        <rFont val="Calibri"/>
        <family val="2"/>
        <scheme val="minor"/>
      </rPr>
      <t>New Initative / Project</t>
    </r>
    <r>
      <rPr>
        <b/>
        <sz val="11"/>
        <color theme="0"/>
        <rFont val="Calibri"/>
        <family val="2"/>
        <scheme val="minor"/>
      </rPr>
      <t>" for 2018/19, briefly describe the key objectives / expected outcomes.</t>
    </r>
    <r>
      <rPr>
        <sz val="11"/>
        <color theme="0"/>
        <rFont val="Calibri"/>
        <family val="2"/>
        <scheme val="minor"/>
      </rPr>
      <t xml:space="preserve"> Please do not use more than 250 characters.</t>
    </r>
  </si>
  <si>
    <r>
      <rPr>
        <b/>
        <sz val="11"/>
        <color theme="0"/>
        <rFont val="Calibri"/>
        <family val="2"/>
        <scheme val="minor"/>
      </rPr>
      <t>B6) If you have answered question B5 with "</t>
    </r>
    <r>
      <rPr>
        <b/>
        <u/>
        <sz val="11"/>
        <color theme="0"/>
        <rFont val="Calibri"/>
        <family val="2"/>
        <scheme val="minor"/>
      </rPr>
      <t>Other</t>
    </r>
    <r>
      <rPr>
        <b/>
        <sz val="11"/>
        <color theme="0"/>
        <rFont val="Calibri"/>
        <family val="2"/>
        <scheme val="minor"/>
      </rPr>
      <t xml:space="preserve">", please specify. </t>
    </r>
    <r>
      <rPr>
        <sz val="11"/>
        <color theme="0"/>
        <rFont val="Calibri"/>
        <family val="2"/>
        <scheme val="minor"/>
      </rPr>
      <t>Please do not use more than 50 characters.</t>
    </r>
  </si>
  <si>
    <r>
      <rPr>
        <b/>
        <sz val="11"/>
        <color theme="0"/>
        <rFont val="Calibri"/>
        <family val="2"/>
        <scheme val="minor"/>
      </rPr>
      <t xml:space="preserve">B7) What is the planned total duration of each initiative/project? Use the drop-down menu, options below. </t>
    </r>
    <r>
      <rPr>
        <u/>
        <sz val="11"/>
        <color theme="0"/>
        <rFont val="Calibri"/>
        <family val="2"/>
        <scheme val="minor"/>
      </rPr>
      <t>For continuing projects, you should also include running time before 2018/19.</t>
    </r>
    <r>
      <rPr>
        <sz val="11"/>
        <color theme="0"/>
        <rFont val="Calibri"/>
        <family val="2"/>
        <scheme val="minor"/>
      </rPr>
      <t xml:space="preserve">
1) Less than 6 months
2) Between 6 months and 1 year
3) From 1 year up to 2 years
4) 2 years or longer</t>
    </r>
  </si>
  <si>
    <t>Additional improved Better Care Fund - Part 1</t>
  </si>
  <si>
    <t>Additional improved Better Care Fund - Part 2</t>
  </si>
  <si>
    <t>7. Additional improved Better Care Fund - Part 2</t>
  </si>
  <si>
    <t>6. Additional improved Better Care Fund - Part 1</t>
  </si>
  <si>
    <t>Additional iBCF Q4 2017/18 Project Titles</t>
  </si>
  <si>
    <t>Please find a list of your previous Quarter 4 2017/18 initiatives / projects on tab 'iBCF Q4 1718 Projects'.</t>
  </si>
  <si>
    <t>Further guidance is available on the Kahootz system or on request from the NHS England Hospital to Home team through england.ohuc@nhs.net. The link to the Sutton Homes of Care Vanguard – Hospital Transfer Pathway (Red Bag) scheme is as below:</t>
  </si>
  <si>
    <t>https://www.nhs.uk/NHSEngland/keogh-review/Pages/quick-guides.aspx</t>
  </si>
  <si>
    <t>- Further information on the Red Bag / Hospital Transfer Protocol: A quick guide has been published:</t>
  </si>
  <si>
    <t>Additional improved Better Care Fund Allocation for 2018/19:</t>
  </si>
  <si>
    <t>Additional improved Better Fund Allocation for 2018/19:</t>
  </si>
  <si>
    <t>To reflect this change, and to align with the BCF, data must now be entered on a HWB level.</t>
  </si>
  <si>
    <t xml:space="preserve"> Quality assurance across community based services, particularly care homes and home care services;</t>
  </si>
  <si>
    <t xml:space="preserve"> Transformation of services that Help people to Live at Home, including home care, Reablement, Community Response Service (Telecare, Telehealth);</t>
  </si>
  <si>
    <t>In making the self-assessment, please ensure that a representative range of stakeholders are involved to offer an assessment that is as near enough as possible to the operational reality of the area. The recommended stakeholders include but are not limited to Better Care Managers, BCF leads from CCGs and LAs, local Trusts, Care Sector Regional Leads, A&amp;E Delivery Board representatives, CHIAs and regional ADASS representatives.</t>
  </si>
  <si>
    <t>For 2018-19, reporting on the additional iBCF Grant (from the funding announced in the 2017 Spring Budget) is included in the BCF quarterly reporting as a combined template to streamline the reporting requirements placed on local systems. The BCST along with NHSE hosted information infrastructure will be collecting and aggregating the iBCF information and providing it to MHCLG. Although collected together, BCF and iBCF information will be reported and published separately. MHCLG aim to publish the additional iBCF information in 2018-19.</t>
  </si>
  <si>
    <t>Version 1.0</t>
  </si>
  <si>
    <t>The Better Care Fund (BCF) quarterly reporting requirement is set out in the BCF Planning Requirements for 2017-19 which supports the aims of the Integration and BCF Policy Framework and the BCF programme jointly led and developed by the national partners Department of Health (DHSC), Ministry for Housing, Communities and Local Government (MHCLG), NHS England (NHSE), Local Government Association (LGA), working with the Association of Directors of Adult Social Services (ADASS).</t>
  </si>
  <si>
    <t>4) To enable the use of this information for national partners to inform future direction and for local areas to inform delivery improvements</t>
  </si>
  <si>
    <t>BCF quarterly reporting is likely to be used by local areas, alongside any other information to help inform HWBs on progress on integration and the BCF.  It is also intended to inform BCF national partners as well as those responsible for delivering the BCF plans at a local level (including clinical commissioning groups, local authorities and service providers) for the purposes noted above.</t>
  </si>
  <si>
    <t>- Delayed Transfers of Care (DToC): The BCF plan targets for DToC should be referenced against your current provisional trajectory.  Further information on DToC trajectories for 2018-19 will be published shortly.
The progress narrative should be reported against this provisional monthly trajectory as part of the HWB’s plan.</t>
  </si>
  <si>
    <t>For 2018-19 the additional iBCF monitoring has been incorporated into the BCF form. The additional iBCF section of this form are on tabs '6. iBCF Part 1' and '7. iBCF Part 2', please fill these sections out if you are responsible for the additional iBCF quarterly monitoring for your organisation, or geographic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</si>
</sst>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_-&quot;£&quot;* #,##0_-;\-&quot;£&quot;* #,##0_-;_-&quot;£&quot;* &quot;-&quot;??_-;_-@_-"/>
  </numFmts>
  <fonts count="2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2"/>
      <color theme="0"/>
      <name val="Calibri"/>
      <family val="2"/>
      <scheme val="minor"/>
    </font>
    <font>
      <sz val="12"/>
      <color theme="0"/>
      <name val="Calibri"/>
      <family val="2"/>
      <scheme val="minor"/>
    </font>
    <font>
      <sz val="10"/>
      <color theme="1"/>
      <name val="Calibri"/>
      <family val="2"/>
      <scheme val="minor"/>
    </font>
    <font>
      <u/>
      <sz val="11"/>
      <color theme="10"/>
      <name val="Calibri"/>
      <family val="2"/>
      <scheme val="minor"/>
    </font>
    <font>
      <u/>
      <sz val="11"/>
      <color theme="3"/>
      <name val="Calibri"/>
      <family val="2"/>
      <scheme val="minor"/>
    </font>
    <font>
      <b/>
      <u/>
      <sz val="11"/>
      <color theme="3"/>
      <name val="Calibri"/>
      <family val="2"/>
      <scheme val="minor"/>
    </font>
    <font>
      <b/>
      <sz val="14"/>
      <color theme="0"/>
      <name val="Calibri"/>
      <family val="2"/>
      <scheme val="minor"/>
    </font>
    <font>
      <sz val="11"/>
      <color rgb="FFFF0000"/>
      <name val="Calibri"/>
      <family val="2"/>
      <scheme val="minor"/>
    </font>
    <font>
      <b/>
      <sz val="12"/>
      <color theme="1"/>
      <name val="Calibri"/>
      <family val="2"/>
      <scheme val="minor"/>
    </font>
    <font>
      <sz val="9"/>
      <color indexed="81"/>
      <name val="Tahoma"/>
      <family val="2"/>
    </font>
    <font>
      <b/>
      <sz val="9"/>
      <color indexed="81"/>
      <name val="Tahoma"/>
      <family val="2"/>
    </font>
    <font>
      <sz val="12"/>
      <color theme="1"/>
      <name val="Calibri"/>
      <family val="2"/>
      <scheme val="minor"/>
    </font>
    <font>
      <b/>
      <sz val="13"/>
      <color theme="1"/>
      <name val="Calibri"/>
      <family val="2"/>
      <scheme val="minor"/>
    </font>
    <font>
      <sz val="11"/>
      <color theme="1"/>
      <name val="Calibri"/>
      <family val="2"/>
      <scheme val="minor"/>
    </font>
    <font>
      <b/>
      <u/>
      <sz val="11"/>
      <color theme="0"/>
      <name val="Calibri"/>
      <family val="2"/>
      <scheme val="minor"/>
    </font>
    <font>
      <b/>
      <sz val="11"/>
      <color theme="3"/>
      <name val="Calibri"/>
      <family val="2"/>
      <scheme val="minor"/>
    </font>
    <font>
      <sz val="11"/>
      <color theme="3"/>
      <name val="Calibri"/>
      <family val="2"/>
      <scheme val="minor"/>
    </font>
    <font>
      <sz val="11"/>
      <name val="Calibri"/>
      <family val="2"/>
      <scheme val="minor"/>
    </font>
    <font>
      <i/>
      <sz val="11"/>
      <color theme="1"/>
      <name val="Calibri"/>
      <family val="2"/>
      <scheme val="minor"/>
    </font>
    <font>
      <u/>
      <sz val="11"/>
      <color theme="0"/>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rgb="FFFBFFCD"/>
        <bgColor indexed="64"/>
      </patternFill>
    </fill>
    <fill>
      <patternFill patternType="solid">
        <fgColor rgb="FFCFDDED"/>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5">
    <xf numFmtId="0" fontId="0" fillId="0" borderId="0"/>
    <xf numFmtId="0" fontId="8" fillId="0" borderId="0" applyNumberForma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cellStyleXfs>
  <cellXfs count="173">
    <xf numFmtId="0" fontId="0" fillId="0" borderId="0" xfId="0"/>
    <xf numFmtId="0" fontId="2" fillId="0" borderId="0" xfId="0" applyFont="1"/>
    <xf numFmtId="0" fontId="2" fillId="0" borderId="0" xfId="0" applyFont="1" applyAlignment="1">
      <alignment horizontal="center"/>
    </xf>
    <xf numFmtId="0" fontId="1" fillId="2" borderId="2" xfId="0" applyFont="1" applyFill="1" applyBorder="1"/>
    <xf numFmtId="0" fontId="0" fillId="6" borderId="0" xfId="0" applyFill="1"/>
    <xf numFmtId="0" fontId="2" fillId="6" borderId="0" xfId="0" applyFont="1" applyFill="1"/>
    <xf numFmtId="0" fontId="1" fillId="2" borderId="2" xfId="0" applyFont="1" applyFill="1" applyBorder="1" applyAlignment="1">
      <alignment vertical="center"/>
    </xf>
    <xf numFmtId="0" fontId="1" fillId="2" borderId="2" xfId="0" applyFont="1" applyFill="1" applyBorder="1" applyAlignment="1">
      <alignment vertical="center" wrapText="1"/>
    </xf>
    <xf numFmtId="0" fontId="3" fillId="2" borderId="2" xfId="0" applyFont="1" applyFill="1" applyBorder="1" applyAlignment="1">
      <alignment vertical="center" wrapText="1"/>
    </xf>
    <xf numFmtId="0" fontId="5" fillId="2" borderId="2" xfId="0" applyFont="1" applyFill="1" applyBorder="1" applyAlignment="1">
      <alignment vertical="top"/>
    </xf>
    <xf numFmtId="0" fontId="5" fillId="2" borderId="2" xfId="0" applyFont="1" applyFill="1" applyBorder="1" applyAlignment="1">
      <alignment vertical="top" wrapText="1"/>
    </xf>
    <xf numFmtId="0" fontId="3" fillId="2" borderId="2" xfId="0" applyFont="1" applyFill="1" applyBorder="1" applyAlignment="1">
      <alignment horizontal="left" vertical="center" wrapText="1"/>
    </xf>
    <xf numFmtId="0" fontId="1" fillId="2" borderId="2" xfId="0" applyFont="1" applyFill="1" applyBorder="1" applyAlignment="1">
      <alignment wrapText="1"/>
    </xf>
    <xf numFmtId="0" fontId="0" fillId="7" borderId="0" xfId="0" applyFill="1"/>
    <xf numFmtId="0" fontId="0" fillId="3" borderId="2" xfId="0" applyFill="1" applyBorder="1" applyAlignment="1" applyProtection="1">
      <alignment horizontal="left" vertical="center" wrapText="1"/>
      <protection locked="0"/>
    </xf>
    <xf numFmtId="0" fontId="0" fillId="3" borderId="2" xfId="0" applyFill="1" applyBorder="1" applyAlignment="1" applyProtection="1">
      <alignment horizontal="left" vertical="top" wrapText="1"/>
      <protection locked="0"/>
    </xf>
    <xf numFmtId="0" fontId="0" fillId="3" borderId="2" xfId="0" applyFill="1" applyBorder="1" applyProtection="1">
      <protection locked="0"/>
    </xf>
    <xf numFmtId="0" fontId="2" fillId="0" borderId="2" xfId="0" applyFont="1" applyBorder="1"/>
    <xf numFmtId="0" fontId="0" fillId="3" borderId="2" xfId="0" applyFill="1" applyBorder="1" applyProtection="1">
      <protection locked="0" hidden="1"/>
    </xf>
    <xf numFmtId="14" fontId="0" fillId="4" borderId="2" xfId="0" applyNumberFormat="1" applyFill="1" applyBorder="1" applyProtection="1">
      <protection locked="0"/>
    </xf>
    <xf numFmtId="0" fontId="1" fillId="2" borderId="8" xfId="0" applyFont="1" applyFill="1" applyBorder="1" applyAlignment="1">
      <alignment horizontal="center" vertical="center" wrapText="1"/>
    </xf>
    <xf numFmtId="0" fontId="1" fillId="2" borderId="7" xfId="0" applyFont="1" applyFill="1" applyBorder="1" applyAlignment="1">
      <alignment vertical="top" wrapText="1"/>
    </xf>
    <xf numFmtId="0" fontId="1" fillId="2" borderId="7" xfId="0" applyFont="1" applyFill="1" applyBorder="1" applyAlignment="1">
      <alignment vertical="center" wrapText="1"/>
    </xf>
    <xf numFmtId="0" fontId="3" fillId="2" borderId="2" xfId="0" applyFont="1" applyFill="1" applyBorder="1" applyAlignment="1">
      <alignment vertical="center"/>
    </xf>
    <xf numFmtId="0" fontId="1" fillId="2" borderId="2"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0" fillId="0" borderId="0" xfId="0"/>
    <xf numFmtId="0" fontId="0" fillId="0" borderId="2" xfId="0" applyBorder="1"/>
    <xf numFmtId="0" fontId="7" fillId="0" borderId="0" xfId="0" applyFont="1" applyAlignment="1">
      <alignment horizontal="left" vertical="top" wrapText="1"/>
    </xf>
    <xf numFmtId="0" fontId="0" fillId="0" borderId="0" xfId="0"/>
    <xf numFmtId="0" fontId="0" fillId="6" borderId="2" xfId="0" applyFill="1" applyBorder="1"/>
    <xf numFmtId="0" fontId="3" fillId="8" borderId="2" xfId="0" applyFont="1" applyFill="1" applyBorder="1"/>
    <xf numFmtId="0" fontId="3" fillId="8" borderId="2" xfId="0" applyFont="1" applyFill="1" applyBorder="1" applyAlignment="1">
      <alignment horizontal="center"/>
    </xf>
    <xf numFmtId="0" fontId="1" fillId="8" borderId="2" xfId="0" applyFont="1" applyFill="1" applyBorder="1" applyAlignment="1">
      <alignment horizontal="center"/>
    </xf>
    <xf numFmtId="0" fontId="2" fillId="0" borderId="2" xfId="0" applyFont="1" applyBorder="1"/>
    <xf numFmtId="0" fontId="0" fillId="0" borderId="0" xfId="0"/>
    <xf numFmtId="0" fontId="2" fillId="0" borderId="0" xfId="0" applyFont="1" applyBorder="1"/>
    <xf numFmtId="0" fontId="2" fillId="0" borderId="2" xfId="0" applyFont="1" applyBorder="1" applyAlignment="1">
      <alignment horizontal="center"/>
    </xf>
    <xf numFmtId="0" fontId="0" fillId="0" borderId="0" xfId="0"/>
    <xf numFmtId="0" fontId="2" fillId="5" borderId="7" xfId="0" applyFont="1" applyFill="1" applyBorder="1"/>
    <xf numFmtId="0" fontId="0" fillId="0" borderId="8" xfId="0" applyBorder="1" applyAlignment="1">
      <alignment wrapText="1"/>
    </xf>
    <xf numFmtId="0" fontId="2" fillId="5" borderId="8" xfId="0" applyFont="1" applyFill="1" applyBorder="1"/>
    <xf numFmtId="0" fontId="0" fillId="3" borderId="8" xfId="0" applyFill="1" applyBorder="1"/>
    <xf numFmtId="0" fontId="0" fillId="4" borderId="8" xfId="0" applyFill="1" applyBorder="1"/>
    <xf numFmtId="0" fontId="0" fillId="0" borderId="8" xfId="0" applyBorder="1"/>
    <xf numFmtId="0" fontId="1" fillId="2" borderId="8" xfId="0" applyFont="1" applyFill="1" applyBorder="1"/>
    <xf numFmtId="0" fontId="9" fillId="0" borderId="8" xfId="1" quotePrefix="1" applyFont="1" applyBorder="1" applyAlignment="1">
      <alignment wrapText="1"/>
    </xf>
    <xf numFmtId="0" fontId="10" fillId="9" borderId="2" xfId="1" applyFont="1" applyFill="1" applyBorder="1" applyAlignment="1">
      <alignment horizontal="center"/>
    </xf>
    <xf numFmtId="0" fontId="2" fillId="0" borderId="2" xfId="0" applyFont="1" applyBorder="1" applyAlignment="1"/>
    <xf numFmtId="0" fontId="2" fillId="0" borderId="10" xfId="0" applyFont="1" applyBorder="1" applyAlignment="1"/>
    <xf numFmtId="0" fontId="11" fillId="2" borderId="1" xfId="0" applyFont="1" applyFill="1" applyBorder="1" applyAlignment="1">
      <alignment horizontal="center"/>
    </xf>
    <xf numFmtId="0" fontId="0" fillId="0" borderId="0" xfId="0"/>
    <xf numFmtId="0" fontId="0" fillId="0" borderId="0" xfId="0"/>
    <xf numFmtId="0" fontId="13" fillId="0" borderId="0" xfId="0" applyFont="1"/>
    <xf numFmtId="0" fontId="0" fillId="0" borderId="0" xfId="0" applyFont="1"/>
    <xf numFmtId="0" fontId="0" fillId="0" borderId="0" xfId="0"/>
    <xf numFmtId="0" fontId="0" fillId="0" borderId="0" xfId="0" applyFont="1" applyAlignment="1">
      <alignment vertical="center" wrapText="1"/>
    </xf>
    <xf numFmtId="0" fontId="16" fillId="0" borderId="0" xfId="0" applyFont="1"/>
    <xf numFmtId="0" fontId="17" fillId="0" borderId="0" xfId="0" applyFont="1"/>
    <xf numFmtId="0" fontId="0" fillId="0" borderId="0" xfId="0" applyAlignment="1"/>
    <xf numFmtId="0" fontId="0" fillId="0" borderId="0" xfId="0" applyFont="1" applyAlignment="1">
      <alignment vertical="center"/>
    </xf>
    <xf numFmtId="0" fontId="1" fillId="2" borderId="9" xfId="0" applyFont="1" applyFill="1" applyBorder="1" applyAlignment="1">
      <alignment vertical="top" wrapText="1"/>
    </xf>
    <xf numFmtId="0" fontId="3" fillId="2" borderId="2" xfId="0" applyFont="1" applyFill="1" applyBorder="1" applyAlignment="1">
      <alignment vertical="top" wrapText="1"/>
    </xf>
    <xf numFmtId="0" fontId="5" fillId="2" borderId="9" xfId="0" applyFont="1" applyFill="1" applyBorder="1"/>
    <xf numFmtId="0" fontId="5" fillId="2" borderId="9" xfId="0" applyFont="1" applyFill="1" applyBorder="1" applyAlignment="1">
      <alignment vertical="center" wrapText="1"/>
    </xf>
    <xf numFmtId="0" fontId="0" fillId="6" borderId="0" xfId="0" applyFont="1" applyFill="1"/>
    <xf numFmtId="0" fontId="0" fillId="0" borderId="2" xfId="0" applyBorder="1"/>
    <xf numFmtId="0" fontId="0" fillId="0" borderId="0" xfId="0"/>
    <xf numFmtId="0" fontId="2" fillId="0" borderId="0" xfId="0" applyFont="1" applyAlignment="1">
      <alignment horizontal="center"/>
    </xf>
    <xf numFmtId="164" fontId="0" fillId="7" borderId="0" xfId="2" applyNumberFormat="1" applyFont="1" applyFill="1"/>
    <xf numFmtId="0" fontId="0" fillId="6" borderId="0" xfId="0" applyNumberFormat="1" applyFill="1"/>
    <xf numFmtId="0" fontId="0" fillId="0" borderId="0" xfId="0" applyFont="1" applyAlignment="1">
      <alignment horizontal="center"/>
    </xf>
    <xf numFmtId="0" fontId="0" fillId="0" borderId="0" xfId="0" applyFont="1" applyAlignment="1"/>
    <xf numFmtId="0" fontId="2" fillId="0" borderId="0" xfId="0" applyFont="1" applyBorder="1" applyAlignment="1">
      <alignment horizontal="center"/>
    </xf>
    <xf numFmtId="0" fontId="0" fillId="0" borderId="0" xfId="0" applyFont="1" applyBorder="1" applyAlignment="1"/>
    <xf numFmtId="164" fontId="3" fillId="2" borderId="2" xfId="2" applyNumberFormat="1" applyFont="1" applyFill="1" applyBorder="1"/>
    <xf numFmtId="0" fontId="0" fillId="0" borderId="0" xfId="0"/>
    <xf numFmtId="0" fontId="0" fillId="0" borderId="0" xfId="0"/>
    <xf numFmtId="0" fontId="0" fillId="0" borderId="0" xfId="0" applyFill="1"/>
    <xf numFmtId="0" fontId="0" fillId="0" borderId="2" xfId="0" applyBorder="1"/>
    <xf numFmtId="0" fontId="0" fillId="0" borderId="0" xfId="0"/>
    <xf numFmtId="0" fontId="0" fillId="0" borderId="0" xfId="0"/>
    <xf numFmtId="0" fontId="1" fillId="2" borderId="2" xfId="0" applyFont="1" applyFill="1" applyBorder="1" applyAlignment="1">
      <alignment vertical="top" wrapText="1"/>
    </xf>
    <xf numFmtId="0" fontId="0" fillId="6" borderId="0" xfId="0" applyFill="1" applyAlignment="1">
      <alignment vertical="top" wrapText="1"/>
    </xf>
    <xf numFmtId="0" fontId="0" fillId="6" borderId="0" xfId="0" applyFill="1" applyAlignment="1">
      <alignment vertical="top"/>
    </xf>
    <xf numFmtId="0" fontId="0" fillId="0" borderId="2" xfId="0" applyBorder="1"/>
    <xf numFmtId="0" fontId="0" fillId="0" borderId="0" xfId="0"/>
    <xf numFmtId="0" fontId="0" fillId="0" borderId="0" xfId="0"/>
    <xf numFmtId="0" fontId="2" fillId="0" borderId="0" xfId="0" applyFont="1" applyAlignment="1"/>
    <xf numFmtId="0" fontId="0" fillId="0" borderId="9" xfId="0" applyBorder="1"/>
    <xf numFmtId="0" fontId="0" fillId="3" borderId="2" xfId="0" applyFont="1"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2" xfId="0" applyFont="1" applyFill="1" applyBorder="1" applyAlignment="1" applyProtection="1">
      <alignment horizontal="left" vertical="center" wrapText="1"/>
      <protection hidden="1"/>
    </xf>
    <xf numFmtId="164" fontId="0" fillId="3" borderId="2" xfId="2" applyNumberFormat="1" applyFont="1" applyFill="1" applyBorder="1" applyAlignment="1" applyProtection="1">
      <alignment horizontal="left" vertical="center" wrapText="1"/>
      <protection locked="0"/>
    </xf>
    <xf numFmtId="9" fontId="0" fillId="3" borderId="2" xfId="4" applyFont="1" applyFill="1" applyBorder="1" applyAlignment="1" applyProtection="1">
      <alignment horizontal="center" vertical="center" wrapText="1"/>
      <protection locked="0"/>
    </xf>
    <xf numFmtId="0" fontId="0" fillId="0" borderId="8" xfId="0" quotePrefix="1" applyBorder="1" applyAlignment="1">
      <alignment wrapText="1"/>
    </xf>
    <xf numFmtId="0" fontId="0" fillId="4" borderId="2" xfId="0" applyFill="1" applyBorder="1" applyAlignment="1" applyProtection="1">
      <alignment horizontal="left" vertical="top" wrapText="1"/>
      <protection locked="0"/>
    </xf>
    <xf numFmtId="0" fontId="0" fillId="0" borderId="2" xfId="0" applyBorder="1"/>
    <xf numFmtId="0" fontId="0" fillId="0" borderId="0" xfId="0"/>
    <xf numFmtId="0" fontId="0" fillId="0" borderId="0" xfId="0" applyBorder="1" applyAlignment="1"/>
    <xf numFmtId="0" fontId="0" fillId="0" borderId="0" xfId="0" applyBorder="1"/>
    <xf numFmtId="0" fontId="20" fillId="0" borderId="2" xfId="1" applyFont="1" applyBorder="1"/>
    <xf numFmtId="0" fontId="21" fillId="0" borderId="0" xfId="1" applyFont="1"/>
    <xf numFmtId="0" fontId="0" fillId="0" borderId="0" xfId="0" applyFill="1" applyBorder="1" applyAlignment="1"/>
    <xf numFmtId="0" fontId="16" fillId="0" borderId="0" xfId="0" applyFont="1" applyAlignment="1"/>
    <xf numFmtId="0" fontId="2" fillId="0" borderId="0" xfId="0" applyFont="1" applyBorder="1" applyAlignment="1">
      <alignment horizontal="center"/>
    </xf>
    <xf numFmtId="0" fontId="0" fillId="0" borderId="0" xfId="0"/>
    <xf numFmtId="0" fontId="0" fillId="0" borderId="2" xfId="0" applyBorder="1"/>
    <xf numFmtId="0" fontId="0" fillId="0" borderId="0" xfId="0"/>
    <xf numFmtId="0" fontId="0" fillId="0" borderId="0" xfId="0" applyFill="1" applyBorder="1"/>
    <xf numFmtId="0" fontId="0" fillId="0" borderId="0" xfId="0" applyFill="1" applyBorder="1" applyAlignment="1" applyProtection="1">
      <alignment horizontal="left" vertical="center" wrapText="1"/>
      <protection locked="0"/>
    </xf>
    <xf numFmtId="0" fontId="3" fillId="2" borderId="2" xfId="0" applyFont="1" applyFill="1" applyBorder="1"/>
    <xf numFmtId="0" fontId="3" fillId="0" borderId="0" xfId="0" applyFont="1" applyFill="1" applyBorder="1" applyAlignment="1">
      <alignment horizontal="center"/>
    </xf>
    <xf numFmtId="0" fontId="0" fillId="0" borderId="2" xfId="0" applyBorder="1" applyAlignment="1" applyProtection="1">
      <alignment vertical="top" wrapText="1"/>
      <protection hidden="1"/>
    </xf>
    <xf numFmtId="9" fontId="0" fillId="6" borderId="0" xfId="0" applyNumberFormat="1" applyFill="1"/>
    <xf numFmtId="0" fontId="22" fillId="0" borderId="10" xfId="0" applyNumberFormat="1" applyFont="1" applyBorder="1" applyAlignment="1">
      <alignment vertical="center"/>
    </xf>
    <xf numFmtId="0" fontId="22" fillId="0" borderId="0" xfId="0" applyNumberFormat="1" applyFont="1" applyAlignment="1">
      <alignment vertical="center"/>
    </xf>
    <xf numFmtId="0" fontId="0" fillId="0" borderId="0" xfId="0"/>
    <xf numFmtId="0" fontId="0" fillId="0" borderId="0" xfId="0"/>
    <xf numFmtId="0" fontId="9" fillId="0" borderId="0" xfId="1" applyFont="1"/>
    <xf numFmtId="0" fontId="0" fillId="0" borderId="0" xfId="0"/>
    <xf numFmtId="0" fontId="0" fillId="0" borderId="0" xfId="0"/>
    <xf numFmtId="0" fontId="0" fillId="6" borderId="0" xfId="0" quotePrefix="1" applyFill="1"/>
    <xf numFmtId="0" fontId="11" fillId="2" borderId="1" xfId="0" applyFont="1" applyFill="1" applyBorder="1" applyAlignment="1" applyProtection="1">
      <alignment horizontal="center"/>
      <protection hidden="1"/>
    </xf>
    <xf numFmtId="0" fontId="3" fillId="8" borderId="2" xfId="0" applyFont="1" applyFill="1" applyBorder="1" applyAlignment="1" applyProtection="1">
      <alignment horizontal="center"/>
      <protection hidden="1"/>
    </xf>
    <xf numFmtId="0" fontId="0" fillId="0" borderId="0" xfId="0"/>
    <xf numFmtId="0" fontId="3" fillId="8" borderId="2" xfId="0" applyFont="1" applyFill="1" applyBorder="1" applyProtection="1">
      <protection hidden="1"/>
    </xf>
    <xf numFmtId="165" fontId="0" fillId="4" borderId="9" xfId="3" applyNumberFormat="1" applyFont="1" applyFill="1" applyBorder="1" applyAlignment="1" applyProtection="1">
      <protection hidden="1"/>
    </xf>
    <xf numFmtId="0" fontId="0" fillId="0" borderId="2" xfId="0" applyBorder="1"/>
    <xf numFmtId="0" fontId="0" fillId="3" borderId="2" xfId="0" applyFill="1" applyBorder="1" applyProtection="1">
      <protection locked="0"/>
    </xf>
    <xf numFmtId="0" fontId="2" fillId="0" borderId="0" xfId="0" applyFont="1" applyAlignment="1">
      <alignment horizontal="center" wrapText="1"/>
    </xf>
    <xf numFmtId="0" fontId="0" fillId="0" borderId="2" xfId="0" applyBorder="1" applyAlignment="1"/>
    <xf numFmtId="0" fontId="10" fillId="9" borderId="2" xfId="1" applyFont="1" applyFill="1" applyBorder="1" applyAlignment="1">
      <alignment horizontal="center"/>
    </xf>
    <xf numFmtId="0" fontId="2" fillId="0" borderId="0" xfId="0" applyFont="1" applyBorder="1" applyAlignment="1">
      <alignment horizontal="center"/>
    </xf>
    <xf numFmtId="0" fontId="1" fillId="8" borderId="0" xfId="1" applyFont="1" applyFill="1" applyAlignment="1" applyProtection="1">
      <alignment horizontal="center"/>
      <protection hidden="1"/>
    </xf>
    <xf numFmtId="0" fontId="11" fillId="2" borderId="3" xfId="0" applyFont="1" applyFill="1" applyBorder="1" applyAlignment="1">
      <alignment horizontal="center"/>
    </xf>
    <xf numFmtId="0" fontId="11" fillId="2" borderId="6" xfId="0" applyFont="1" applyFill="1" applyBorder="1" applyAlignment="1">
      <alignment horizontal="center"/>
    </xf>
    <xf numFmtId="0" fontId="11" fillId="2" borderId="4" xfId="0" applyFont="1" applyFill="1" applyBorder="1" applyAlignment="1">
      <alignment horizontal="center"/>
    </xf>
    <xf numFmtId="0" fontId="23" fillId="0" borderId="0" xfId="0" applyFont="1" applyAlignment="1">
      <alignment vertical="center" wrapText="1"/>
    </xf>
    <xf numFmtId="0" fontId="5" fillId="2" borderId="2" xfId="0" applyFont="1" applyFill="1" applyBorder="1"/>
    <xf numFmtId="0" fontId="11" fillId="2" borderId="3" xfId="0" applyFont="1" applyFill="1" applyBorder="1" applyAlignment="1" applyProtection="1">
      <alignment horizontal="center"/>
      <protection hidden="1"/>
    </xf>
    <xf numFmtId="0" fontId="11" fillId="2" borderId="6" xfId="0" applyFont="1" applyFill="1" applyBorder="1" applyAlignment="1" applyProtection="1">
      <alignment horizontal="center"/>
      <protection hidden="1"/>
    </xf>
    <xf numFmtId="0" fontId="11" fillId="2" borderId="4" xfId="0" applyFont="1" applyFill="1" applyBorder="1" applyAlignment="1" applyProtection="1">
      <alignment horizontal="center"/>
      <protection hidden="1"/>
    </xf>
    <xf numFmtId="0" fontId="2" fillId="0" borderId="5" xfId="0" applyFont="1" applyBorder="1" applyAlignment="1">
      <alignment horizontal="center"/>
    </xf>
    <xf numFmtId="0" fontId="0" fillId="0" borderId="2" xfId="0" applyBorder="1" applyProtection="1">
      <protection hidden="1"/>
    </xf>
    <xf numFmtId="0" fontId="12" fillId="0" borderId="10" xfId="0" quotePrefix="1" applyFont="1" applyBorder="1" applyAlignment="1" applyProtection="1">
      <alignment vertical="center" wrapText="1"/>
      <protection hidden="1"/>
    </xf>
    <xf numFmtId="0" fontId="0" fillId="0" borderId="0" xfId="0" applyAlignment="1">
      <alignment horizontal="center"/>
    </xf>
    <xf numFmtId="0" fontId="0" fillId="0" borderId="0" xfId="0"/>
    <xf numFmtId="0" fontId="5" fillId="2" borderId="2" xfId="0" applyFont="1" applyFill="1" applyBorder="1" applyAlignment="1">
      <alignment horizontal="center"/>
    </xf>
    <xf numFmtId="0" fontId="6" fillId="2" borderId="2" xfId="0" applyFont="1" applyFill="1" applyBorder="1" applyAlignment="1">
      <alignment wrapText="1"/>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0" fillId="0" borderId="2" xfId="0" applyBorder="1" applyAlignment="1" applyProtection="1">
      <protection hidden="1"/>
    </xf>
    <xf numFmtId="0" fontId="2" fillId="0" borderId="0" xfId="0" applyFont="1"/>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1" fillId="2" borderId="2" xfId="0" applyFont="1" applyFill="1" applyBorder="1"/>
    <xf numFmtId="0" fontId="3" fillId="2" borderId="2" xfId="0" applyFont="1" applyFill="1" applyBorder="1" applyAlignment="1">
      <alignment horizontal="center"/>
    </xf>
    <xf numFmtId="0" fontId="10" fillId="0" borderId="12" xfId="1" applyFont="1" applyFill="1" applyBorder="1" applyAlignment="1">
      <alignment vertical="center"/>
    </xf>
    <xf numFmtId="0" fontId="2" fillId="0" borderId="0" xfId="0" applyFont="1" applyAlignment="1">
      <alignment horizontal="center"/>
    </xf>
    <xf numFmtId="0" fontId="3" fillId="2" borderId="2" xfId="0" applyFont="1" applyFill="1" applyBorder="1" applyAlignment="1">
      <alignment vertical="center" wrapText="1"/>
    </xf>
    <xf numFmtId="0" fontId="1" fillId="2" borderId="2" xfId="0" applyFont="1" applyFill="1" applyBorder="1" applyAlignment="1">
      <alignment vertical="center" wrapText="1"/>
    </xf>
    <xf numFmtId="0" fontId="6" fillId="2" borderId="2" xfId="0" applyFont="1" applyFill="1" applyBorder="1"/>
    <xf numFmtId="0" fontId="0" fillId="0" borderId="2" xfId="0" applyFont="1" applyBorder="1" applyAlignment="1" applyProtection="1">
      <protection hidden="1"/>
    </xf>
    <xf numFmtId="0" fontId="0" fillId="0" borderId="0" xfId="0" applyFont="1" applyAlignment="1"/>
    <xf numFmtId="0" fontId="0" fillId="0" borderId="14" xfId="0" applyFont="1" applyBorder="1" applyAlignment="1"/>
    <xf numFmtId="0" fontId="0" fillId="0" borderId="0" xfId="0" applyFont="1" applyBorder="1" applyAlignment="1"/>
    <xf numFmtId="0" fontId="3" fillId="2" borderId="9" xfId="0" applyFont="1" applyFill="1" applyBorder="1"/>
    <xf numFmtId="0" fontId="5" fillId="2" borderId="7" xfId="0" applyFont="1" applyFill="1" applyBorder="1"/>
    <xf numFmtId="0" fontId="0" fillId="0" borderId="0" xfId="0" applyAlignment="1"/>
    <xf numFmtId="0" fontId="0" fillId="0" borderId="2" xfId="0" applyBorder="1" applyAlignment="1">
      <alignment horizontal="center"/>
    </xf>
  </cellXfs>
  <cellStyles count="5">
    <cellStyle name="Comma" xfId="2" builtinId="3"/>
    <cellStyle name="Currency" xfId="3" builtinId="4"/>
    <cellStyle name="Hyperlink" xfId="1" builtinId="8"/>
    <cellStyle name="Normal" xfId="0" builtinId="0"/>
    <cellStyle name="Percent" xfId="4" builtinId="5"/>
  </cellStyles>
  <dxfs count="20">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auto="1"/>
      </font>
      <fill>
        <patternFill>
          <bgColor rgb="FFFBFFCD"/>
        </patternFill>
      </fill>
    </dxf>
    <dxf>
      <font>
        <color auto="1"/>
      </font>
      <fill>
        <patternFill>
          <bgColor rgb="FFFBFFCD"/>
        </patternFill>
      </fill>
    </dxf>
    <dxf>
      <font>
        <color auto="1"/>
      </font>
      <fill>
        <patternFill>
          <bgColor rgb="FFFBFFCD"/>
        </patternFill>
      </fill>
    </dxf>
    <dxf>
      <font>
        <color theme="1"/>
      </font>
      <fill>
        <patternFill>
          <bgColor rgb="FFFBFFCD"/>
        </patternFill>
      </fill>
    </dxf>
    <dxf>
      <fill>
        <patternFill>
          <bgColor rgb="FFFBFFCD"/>
        </patternFill>
      </fill>
    </dxf>
    <dxf>
      <fill>
        <patternFill>
          <bgColor rgb="FFFBFFCD"/>
        </patternFill>
      </fill>
    </dxf>
    <dxf>
      <fill>
        <patternFill>
          <bgColor rgb="FFFBFFCD"/>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s>
  <tableStyles count="0" defaultTableStyle="TableStyleMedium2" defaultPivotStyle="PivotStyleLight16"/>
  <colors>
    <mruColors>
      <color rgb="FFCFDDED"/>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885824</xdr:colOff>
      <xdr:row>30</xdr:row>
      <xdr:rowOff>1</xdr:rowOff>
    </xdr:from>
    <xdr:to>
      <xdr:col>3</xdr:col>
      <xdr:colOff>638174</xdr:colOff>
      <xdr:row>34</xdr:row>
      <xdr:rowOff>22261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0149" y="8058151"/>
          <a:ext cx="5915025" cy="784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youtube.com/watch?v=XoYZPXmULHE" TargetMode="External"/><Relationship Id="rId2" Type="http://schemas.openxmlformats.org/officeDocument/2006/relationships/hyperlink" Target="https://www.local.gov.uk/our-support/our-improvement-offer/care-and-health-improvement/systems-resilience/high-impact-change-model" TargetMode="External"/><Relationship Id="rId1" Type="http://schemas.openxmlformats.org/officeDocument/2006/relationships/hyperlink" Target="https://www.england.nhs.uk/wp-content/uploads/2017/07/integration-better-care-fund-planning-requirements.pdf" TargetMode="External"/><Relationship Id="rId5" Type="http://schemas.openxmlformats.org/officeDocument/2006/relationships/printerSettings" Target="../printerSettings/printerSettings1.bin"/><Relationship Id="rId4" Type="http://schemas.openxmlformats.org/officeDocument/2006/relationships/hyperlink" Target="https://www.nhs.uk/NHSEngland/keogh-review/Pages/quick-guides.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15"/>
  <sheetViews>
    <sheetView showGridLines="0" zoomScaleNormal="100" workbookViewId="0"/>
  </sheetViews>
  <sheetFormatPr defaultColWidth="0" defaultRowHeight="14.4" zeroHeight="1" x14ac:dyDescent="0.3"/>
  <cols>
    <col min="1" max="1" width="4.6640625" customWidth="1"/>
    <col min="2" max="2" width="125.6640625" customWidth="1"/>
    <col min="3" max="3" width="4.6640625" customWidth="1"/>
    <col min="4" max="16384" width="9.109375" hidden="1"/>
  </cols>
  <sheetData>
    <row r="1" spans="2:2" ht="18.600000000000001" thickBot="1" x14ac:dyDescent="0.4">
      <c r="B1" s="123" t="str">
        <f>'1. Cover'!B1</f>
        <v>Better Care Fund Template Q1 2018/19</v>
      </c>
    </row>
    <row r="2" spans="2:2" x14ac:dyDescent="0.3">
      <c r="B2" s="2" t="s">
        <v>335</v>
      </c>
    </row>
    <row r="3" spans="2:2" x14ac:dyDescent="0.3"/>
    <row r="4" spans="2:2" x14ac:dyDescent="0.3">
      <c r="B4" s="39" t="s">
        <v>331</v>
      </c>
    </row>
    <row r="5" spans="2:2" ht="60" customHeight="1" x14ac:dyDescent="0.3">
      <c r="B5" s="40" t="s">
        <v>1853</v>
      </c>
    </row>
    <row r="6" spans="2:2" s="86" customFormat="1" ht="15" customHeight="1" x14ac:dyDescent="0.3">
      <c r="B6" s="40"/>
    </row>
    <row r="7" spans="2:2" s="86" customFormat="1" ht="15" customHeight="1" x14ac:dyDescent="0.3">
      <c r="B7" s="40" t="s">
        <v>937</v>
      </c>
    </row>
    <row r="8" spans="2:2" s="87" customFormat="1" ht="15" customHeight="1" x14ac:dyDescent="0.3">
      <c r="B8" s="40" t="s">
        <v>936</v>
      </c>
    </row>
    <row r="9" spans="2:2" s="87" customFormat="1" ht="30" customHeight="1" x14ac:dyDescent="0.3">
      <c r="B9" s="40" t="s">
        <v>935</v>
      </c>
    </row>
    <row r="10" spans="2:2" s="87" customFormat="1" ht="15" customHeight="1" x14ac:dyDescent="0.3">
      <c r="B10" s="40" t="s">
        <v>1816</v>
      </c>
    </row>
    <row r="11" spans="2:2" s="87" customFormat="1" ht="15" customHeight="1" x14ac:dyDescent="0.3">
      <c r="B11" s="40" t="s">
        <v>1854</v>
      </c>
    </row>
    <row r="12" spans="2:2" s="38" customFormat="1" ht="15" customHeight="1" x14ac:dyDescent="0.3">
      <c r="B12" s="40"/>
    </row>
    <row r="13" spans="2:2" s="117" customFormat="1" ht="45" customHeight="1" x14ac:dyDescent="0.3">
      <c r="B13" s="40" t="s">
        <v>1855</v>
      </c>
    </row>
    <row r="14" spans="2:2" s="117" customFormat="1" ht="15" customHeight="1" x14ac:dyDescent="0.3">
      <c r="B14" s="40"/>
    </row>
    <row r="15" spans="2:2" s="117" customFormat="1" ht="30" customHeight="1" x14ac:dyDescent="0.3">
      <c r="B15" s="40" t="s">
        <v>1817</v>
      </c>
    </row>
    <row r="16" spans="2:2" s="117" customFormat="1" ht="15" customHeight="1" x14ac:dyDescent="0.3">
      <c r="B16" s="40"/>
    </row>
    <row r="17" spans="2:2" s="117" customFormat="1" ht="45" customHeight="1" x14ac:dyDescent="0.3">
      <c r="B17" s="40" t="s">
        <v>1818</v>
      </c>
    </row>
    <row r="18" spans="2:2" s="117" customFormat="1" ht="15" customHeight="1" x14ac:dyDescent="0.3">
      <c r="B18" s="40"/>
    </row>
    <row r="19" spans="2:2" s="117" customFormat="1" ht="60" customHeight="1" x14ac:dyDescent="0.3">
      <c r="B19" s="40" t="s">
        <v>1851</v>
      </c>
    </row>
    <row r="20" spans="2:2" s="86" customFormat="1" ht="15" customHeight="1" x14ac:dyDescent="0.3">
      <c r="B20" s="40"/>
    </row>
    <row r="21" spans="2:2" x14ac:dyDescent="0.3">
      <c r="B21" s="41" t="s">
        <v>332</v>
      </c>
    </row>
    <row r="22" spans="2:2" ht="28.8" x14ac:dyDescent="0.3">
      <c r="B22" s="40" t="s">
        <v>333</v>
      </c>
    </row>
    <row r="23" spans="2:2" x14ac:dyDescent="0.3">
      <c r="B23" s="42" t="s">
        <v>329</v>
      </c>
    </row>
    <row r="24" spans="2:2" x14ac:dyDescent="0.3">
      <c r="B24" s="43" t="s">
        <v>330</v>
      </c>
    </row>
    <row r="25" spans="2:2" x14ac:dyDescent="0.3">
      <c r="B25" s="41" t="s">
        <v>336</v>
      </c>
    </row>
    <row r="26" spans="2:2" ht="30" customHeight="1" x14ac:dyDescent="0.3">
      <c r="B26" s="40" t="s">
        <v>337</v>
      </c>
    </row>
    <row r="27" spans="2:2" s="38" customFormat="1" x14ac:dyDescent="0.3">
      <c r="B27" s="40"/>
    </row>
    <row r="28" spans="2:2" x14ac:dyDescent="0.3">
      <c r="B28" s="44" t="s">
        <v>338</v>
      </c>
    </row>
    <row r="29" spans="2:2" x14ac:dyDescent="0.3">
      <c r="B29" s="45" t="s">
        <v>321</v>
      </c>
    </row>
    <row r="30" spans="2:2" ht="28.8" x14ac:dyDescent="0.3">
      <c r="B30" s="40" t="s">
        <v>388</v>
      </c>
    </row>
    <row r="31" spans="2:2" ht="28.8" x14ac:dyDescent="0.3">
      <c r="B31" s="40" t="s">
        <v>1798</v>
      </c>
    </row>
    <row r="32" spans="2:2" ht="43.2" x14ac:dyDescent="0.3">
      <c r="B32" s="40" t="s">
        <v>389</v>
      </c>
    </row>
    <row r="33" spans="2:2" x14ac:dyDescent="0.3">
      <c r="B33" s="44" t="s">
        <v>390</v>
      </c>
    </row>
    <row r="34" spans="2:2" ht="15" customHeight="1" x14ac:dyDescent="0.3">
      <c r="B34" s="40" t="s">
        <v>391</v>
      </c>
    </row>
    <row r="35" spans="2:2" x14ac:dyDescent="0.3">
      <c r="B35" s="44" t="s">
        <v>392</v>
      </c>
    </row>
    <row r="36" spans="2:2" x14ac:dyDescent="0.3">
      <c r="B36" s="45" t="s">
        <v>0</v>
      </c>
    </row>
    <row r="37" spans="2:2" x14ac:dyDescent="0.3">
      <c r="B37" s="44" t="s">
        <v>393</v>
      </c>
    </row>
    <row r="38" spans="2:2" ht="28.8" x14ac:dyDescent="0.3">
      <c r="B38" s="40" t="s">
        <v>394</v>
      </c>
    </row>
    <row r="39" spans="2:2" x14ac:dyDescent="0.3">
      <c r="B39" s="45" t="s">
        <v>376</v>
      </c>
    </row>
    <row r="40" spans="2:2" ht="28.8" x14ac:dyDescent="0.3">
      <c r="B40" s="40" t="s">
        <v>570</v>
      </c>
    </row>
    <row r="41" spans="2:2" x14ac:dyDescent="0.3">
      <c r="B41" s="46" t="s">
        <v>571</v>
      </c>
    </row>
    <row r="42" spans="2:2" ht="45" customHeight="1" x14ac:dyDescent="0.3">
      <c r="B42" s="40" t="s">
        <v>572</v>
      </c>
    </row>
    <row r="43" spans="2:2" x14ac:dyDescent="0.3">
      <c r="B43" s="44"/>
    </row>
    <row r="44" spans="2:2" x14ac:dyDescent="0.3">
      <c r="B44" s="44" t="s">
        <v>573</v>
      </c>
    </row>
    <row r="45" spans="2:2" ht="28.8" x14ac:dyDescent="0.3">
      <c r="B45" s="40" t="s">
        <v>574</v>
      </c>
    </row>
    <row r="46" spans="2:2" x14ac:dyDescent="0.3">
      <c r="B46" s="44" t="s">
        <v>575</v>
      </c>
    </row>
    <row r="47" spans="2:2" x14ac:dyDescent="0.3">
      <c r="B47" s="44" t="s">
        <v>576</v>
      </c>
    </row>
    <row r="48" spans="2:2" x14ac:dyDescent="0.3">
      <c r="B48" s="44" t="s">
        <v>577</v>
      </c>
    </row>
    <row r="49" spans="2:2" x14ac:dyDescent="0.3">
      <c r="B49" s="45" t="s">
        <v>569</v>
      </c>
    </row>
    <row r="50" spans="2:2" ht="28.8" x14ac:dyDescent="0.3">
      <c r="B50" s="40" t="s">
        <v>578</v>
      </c>
    </row>
    <row r="51" spans="2:2" x14ac:dyDescent="0.3">
      <c r="B51" s="44" t="s">
        <v>579</v>
      </c>
    </row>
    <row r="52" spans="2:2" ht="43.2" x14ac:dyDescent="0.3">
      <c r="B52" s="40" t="s">
        <v>580</v>
      </c>
    </row>
    <row r="53" spans="2:2" x14ac:dyDescent="0.3">
      <c r="B53" s="44"/>
    </row>
    <row r="54" spans="2:2" x14ac:dyDescent="0.3">
      <c r="B54" s="44" t="s">
        <v>581</v>
      </c>
    </row>
    <row r="55" spans="2:2" x14ac:dyDescent="0.3">
      <c r="B55" s="44" t="s">
        <v>582</v>
      </c>
    </row>
    <row r="56" spans="2:2" ht="43.2" x14ac:dyDescent="0.3">
      <c r="B56" s="40" t="s">
        <v>583</v>
      </c>
    </row>
    <row r="57" spans="2:2" ht="28.8" x14ac:dyDescent="0.3">
      <c r="B57" s="40" t="s">
        <v>584</v>
      </c>
    </row>
    <row r="58" spans="2:2" ht="43.2" x14ac:dyDescent="0.3">
      <c r="B58" s="95" t="s">
        <v>1856</v>
      </c>
    </row>
    <row r="59" spans="2:2" x14ac:dyDescent="0.3">
      <c r="B59" s="44"/>
    </row>
    <row r="60" spans="2:2" ht="15" customHeight="1" x14ac:dyDescent="0.3">
      <c r="B60" s="40" t="s">
        <v>585</v>
      </c>
    </row>
    <row r="61" spans="2:2" ht="43.2" x14ac:dyDescent="0.3">
      <c r="B61" s="40" t="s">
        <v>586</v>
      </c>
    </row>
    <row r="62" spans="2:2" ht="60" customHeight="1" x14ac:dyDescent="0.3">
      <c r="B62" s="40" t="s">
        <v>587</v>
      </c>
    </row>
    <row r="63" spans="2:2" x14ac:dyDescent="0.3">
      <c r="B63" s="44"/>
    </row>
    <row r="64" spans="2:2" x14ac:dyDescent="0.3">
      <c r="B64" s="44" t="s">
        <v>588</v>
      </c>
    </row>
    <row r="65" spans="2:2" x14ac:dyDescent="0.3">
      <c r="B65" s="45" t="s">
        <v>395</v>
      </c>
    </row>
    <row r="66" spans="2:2" ht="45" customHeight="1" x14ac:dyDescent="0.3">
      <c r="B66" s="40" t="s">
        <v>1821</v>
      </c>
    </row>
    <row r="67" spans="2:2" x14ac:dyDescent="0.3">
      <c r="B67" s="44"/>
    </row>
    <row r="68" spans="2:2" ht="28.8" x14ac:dyDescent="0.3">
      <c r="B68" s="40" t="s">
        <v>1815</v>
      </c>
    </row>
    <row r="69" spans="2:2" x14ac:dyDescent="0.3">
      <c r="B69" s="44" t="s">
        <v>589</v>
      </c>
    </row>
    <row r="70" spans="2:2" x14ac:dyDescent="0.3">
      <c r="B70" s="40" t="s">
        <v>590</v>
      </c>
    </row>
    <row r="71" spans="2:2" x14ac:dyDescent="0.3">
      <c r="B71" s="44" t="s">
        <v>591</v>
      </c>
    </row>
    <row r="72" spans="2:2" x14ac:dyDescent="0.3">
      <c r="B72" s="44" t="s">
        <v>592</v>
      </c>
    </row>
    <row r="73" spans="2:2" x14ac:dyDescent="0.3">
      <c r="B73" s="40" t="s">
        <v>593</v>
      </c>
    </row>
    <row r="74" spans="2:2" s="117" customFormat="1" x14ac:dyDescent="0.3">
      <c r="B74" s="46" t="s">
        <v>594</v>
      </c>
    </row>
    <row r="75" spans="2:2" s="117" customFormat="1" x14ac:dyDescent="0.3">
      <c r="B75" s="44"/>
    </row>
    <row r="76" spans="2:2" s="117" customFormat="1" ht="75" customHeight="1" x14ac:dyDescent="0.3">
      <c r="B76" s="40" t="s">
        <v>1820</v>
      </c>
    </row>
    <row r="77" spans="2:2" s="117" customFormat="1" x14ac:dyDescent="0.3">
      <c r="B77" s="44"/>
    </row>
    <row r="78" spans="2:2" s="117" customFormat="1" ht="43.2" x14ac:dyDescent="0.3">
      <c r="B78" s="40" t="s">
        <v>1850</v>
      </c>
    </row>
    <row r="79" spans="2:2" s="117" customFormat="1" x14ac:dyDescent="0.3">
      <c r="B79" s="44"/>
    </row>
    <row r="80" spans="2:2" s="117" customFormat="1" ht="72" x14ac:dyDescent="0.3">
      <c r="B80" s="40" t="s">
        <v>1822</v>
      </c>
    </row>
    <row r="81" spans="2:2" s="117" customFormat="1" x14ac:dyDescent="0.3">
      <c r="B81" s="44"/>
    </row>
    <row r="82" spans="2:2" s="117" customFormat="1" ht="28.8" x14ac:dyDescent="0.3">
      <c r="B82" s="40" t="s">
        <v>1823</v>
      </c>
    </row>
    <row r="83" spans="2:2" s="117" customFormat="1" x14ac:dyDescent="0.3">
      <c r="B83" s="44"/>
    </row>
    <row r="84" spans="2:2" s="117" customFormat="1" ht="28.8" x14ac:dyDescent="0.3">
      <c r="B84" s="40" t="s">
        <v>1824</v>
      </c>
    </row>
    <row r="85" spans="2:2" s="117" customFormat="1" x14ac:dyDescent="0.3">
      <c r="B85" s="44"/>
    </row>
    <row r="86" spans="2:2" s="117" customFormat="1" ht="28.8" x14ac:dyDescent="0.3">
      <c r="B86" s="40" t="s">
        <v>1825</v>
      </c>
    </row>
    <row r="87" spans="2:2" s="117" customFormat="1" x14ac:dyDescent="0.3">
      <c r="B87" s="44"/>
    </row>
    <row r="88" spans="2:2" s="117" customFormat="1" ht="57.6" x14ac:dyDescent="0.3">
      <c r="B88" s="40" t="s">
        <v>1826</v>
      </c>
    </row>
    <row r="89" spans="2:2" s="117" customFormat="1" x14ac:dyDescent="0.3">
      <c r="B89" s="44"/>
    </row>
    <row r="90" spans="2:2" s="117" customFormat="1" x14ac:dyDescent="0.3">
      <c r="B90" s="44" t="s">
        <v>595</v>
      </c>
    </row>
    <row r="91" spans="2:2" s="117" customFormat="1" ht="30" customHeight="1" x14ac:dyDescent="0.3">
      <c r="B91" s="95" t="s">
        <v>1827</v>
      </c>
    </row>
    <row r="92" spans="2:2" s="117" customFormat="1" ht="28.8" x14ac:dyDescent="0.3">
      <c r="B92" s="95" t="s">
        <v>1828</v>
      </c>
    </row>
    <row r="93" spans="2:2" s="117" customFormat="1" ht="28.8" x14ac:dyDescent="0.3">
      <c r="B93" s="95" t="s">
        <v>1829</v>
      </c>
    </row>
    <row r="94" spans="2:2" s="117" customFormat="1" ht="15" customHeight="1" x14ac:dyDescent="0.3">
      <c r="B94" s="95" t="s">
        <v>1844</v>
      </c>
    </row>
    <row r="95" spans="2:2" s="121" customFormat="1" ht="15" customHeight="1" x14ac:dyDescent="0.3">
      <c r="B95" s="46" t="s">
        <v>1843</v>
      </c>
    </row>
    <row r="96" spans="2:2" s="121" customFormat="1" ht="30" customHeight="1" x14ac:dyDescent="0.3">
      <c r="B96" s="95" t="s">
        <v>1842</v>
      </c>
    </row>
    <row r="97" spans="2:2" s="117" customFormat="1" x14ac:dyDescent="0.3">
      <c r="B97" s="46" t="s">
        <v>596</v>
      </c>
    </row>
    <row r="98" spans="2:2" x14ac:dyDescent="0.3">
      <c r="B98" s="45" t="s">
        <v>544</v>
      </c>
    </row>
    <row r="99" spans="2:2" x14ac:dyDescent="0.3">
      <c r="B99" s="44" t="s">
        <v>597</v>
      </c>
    </row>
    <row r="100" spans="2:2" ht="28.8" x14ac:dyDescent="0.3">
      <c r="B100" s="40" t="s">
        <v>445</v>
      </c>
    </row>
    <row r="101" spans="2:2" ht="28.8" x14ac:dyDescent="0.3">
      <c r="B101" s="40" t="s">
        <v>598</v>
      </c>
    </row>
    <row r="102" spans="2:2" x14ac:dyDescent="0.3">
      <c r="B102" s="45" t="s">
        <v>1839</v>
      </c>
    </row>
    <row r="103" spans="2:2" ht="45" customHeight="1" x14ac:dyDescent="0.3">
      <c r="B103" s="40" t="s">
        <v>1857</v>
      </c>
    </row>
    <row r="104" spans="2:2" s="108" customFormat="1" ht="15" customHeight="1" x14ac:dyDescent="0.3">
      <c r="B104" s="40" t="s">
        <v>1847</v>
      </c>
    </row>
    <row r="105" spans="2:2" s="108" customFormat="1" ht="15" customHeight="1" x14ac:dyDescent="0.3">
      <c r="B105" s="40" t="s">
        <v>1800</v>
      </c>
    </row>
    <row r="106" spans="2:2" s="108" customFormat="1" ht="15" customHeight="1" x14ac:dyDescent="0.3">
      <c r="B106" s="40" t="s">
        <v>1799</v>
      </c>
    </row>
    <row r="107" spans="2:2" s="108" customFormat="1" ht="15" customHeight="1" x14ac:dyDescent="0.3">
      <c r="B107" s="40"/>
    </row>
    <row r="108" spans="2:2" s="108" customFormat="1" ht="15" customHeight="1" x14ac:dyDescent="0.3">
      <c r="B108" s="40" t="s">
        <v>1841</v>
      </c>
    </row>
    <row r="109" spans="2:2" x14ac:dyDescent="0.3">
      <c r="B109" s="44"/>
    </row>
    <row r="110" spans="2:2" s="108" customFormat="1" ht="28.8" x14ac:dyDescent="0.3">
      <c r="B110" s="40" t="s">
        <v>1801</v>
      </c>
    </row>
    <row r="111" spans="2:2" s="108" customFormat="1" ht="28.8" x14ac:dyDescent="0.3">
      <c r="B111" s="40" t="s">
        <v>1802</v>
      </c>
    </row>
    <row r="112" spans="2:2" x14ac:dyDescent="0.3">
      <c r="B112" s="45" t="s">
        <v>1838</v>
      </c>
    </row>
    <row r="113" spans="2:2" ht="28.8" x14ac:dyDescent="0.3">
      <c r="B113" s="40" t="s">
        <v>1804</v>
      </c>
    </row>
    <row r="114" spans="2:2" x14ac:dyDescent="0.3">
      <c r="B114" s="89" t="s">
        <v>1803</v>
      </c>
    </row>
    <row r="115" spans="2:2" x14ac:dyDescent="0.3"/>
  </sheetData>
  <sheetProtection password="DCA1" sheet="1" objects="1" scenarios="1"/>
  <hyperlinks>
    <hyperlink ref="B41" r:id="rId1" xr:uid="{00000000-0004-0000-0000-000000000000}"/>
    <hyperlink ref="B29" location="'1. Cover'!A40" display="Checklist" xr:uid="{00000000-0004-0000-0000-000001000000}"/>
    <hyperlink ref="B36" location="'1. Cover'!A1" display="1. Cover" xr:uid="{00000000-0004-0000-0000-000002000000}"/>
    <hyperlink ref="B39" location="'2. National Conditions &amp; s75'!A1" display="2. National Conditions &amp; s75 Pooled Budget" xr:uid="{00000000-0004-0000-0000-000003000000}"/>
    <hyperlink ref="B49" location="'3. Metrics'!A1" display="3. National Metrics" xr:uid="{00000000-0004-0000-0000-000004000000}"/>
    <hyperlink ref="B65" location="'4. HICM'!A1" display="4. High Impact Change Model" xr:uid="{00000000-0004-0000-0000-000005000000}"/>
    <hyperlink ref="B98" location="'5. Narrative'!A1" display="5. Narrative" xr:uid="{00000000-0004-0000-0000-000006000000}"/>
    <hyperlink ref="B102" location="'6. iBCF Part 1'!A1" display="6. Additional improved Better Care Fund - Part 1" xr:uid="{00000000-0004-0000-0000-000007000000}"/>
    <hyperlink ref="B112" location="'7. iBCF Part 2'!A1" display="7. Additional improved Better Care Fund - Part 2" xr:uid="{00000000-0004-0000-0000-000008000000}"/>
    <hyperlink ref="B74" r:id="rId2" xr:uid="{00000000-0004-0000-0000-000009000000}"/>
    <hyperlink ref="B97" r:id="rId3" xr:uid="{00000000-0004-0000-0000-00000A000000}"/>
    <hyperlink ref="B95" r:id="rId4" xr:uid="{00000000-0004-0000-0000-00000B000000}"/>
  </hyperlinks>
  <pageMargins left="0.7" right="0.7" top="0.75" bottom="0.75" header="0.3" footer="0.3"/>
  <pageSetup paperSize="9" scale="65" orientation="portrait" horizontalDpi="90" verticalDpi="90" r:id="rId5"/>
  <rowBreaks count="1" manualBreakCount="1">
    <brk id="38"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U33"/>
  <sheetViews>
    <sheetView showGridLines="0" zoomScale="90" zoomScaleNormal="90" workbookViewId="0"/>
  </sheetViews>
  <sheetFormatPr defaultColWidth="0" defaultRowHeight="15" customHeight="1" zeroHeight="1" x14ac:dyDescent="0.3"/>
  <cols>
    <col min="1" max="1" width="4.6640625" customWidth="1"/>
    <col min="2" max="3" width="25.6640625" customWidth="1"/>
    <col min="4" max="16" width="25.6640625" style="106" customWidth="1"/>
    <col min="17" max="17" width="4.6640625" customWidth="1"/>
    <col min="18" max="20" width="9.109375" style="4" hidden="1" customWidth="1"/>
    <col min="21" max="21" width="4.6640625" customWidth="1"/>
    <col min="22" max="16384" width="9.109375" hidden="1"/>
  </cols>
  <sheetData>
    <row r="1" spans="2:20" ht="18.600000000000001" thickBot="1" x14ac:dyDescent="0.4">
      <c r="B1" s="140" t="str">
        <f>'1. Cover'!B1</f>
        <v>Better Care Fund Template Q1 2018/19</v>
      </c>
      <c r="C1" s="141"/>
      <c r="D1" s="141"/>
      <c r="E1" s="142"/>
      <c r="F1" s="112"/>
      <c r="G1" s="112"/>
    </row>
    <row r="2" spans="2:20" ht="14.4" x14ac:dyDescent="0.3">
      <c r="B2" s="133" t="s">
        <v>1840</v>
      </c>
      <c r="C2" s="133"/>
      <c r="D2" s="133"/>
      <c r="E2" s="133"/>
      <c r="F2" s="105"/>
      <c r="G2" s="105"/>
    </row>
    <row r="3" spans="2:20" ht="15" customHeight="1" x14ac:dyDescent="0.3">
      <c r="T3" s="122" t="s">
        <v>18</v>
      </c>
    </row>
    <row r="4" spans="2:20" ht="14.4" x14ac:dyDescent="0.3">
      <c r="B4" s="171" t="s">
        <v>343</v>
      </c>
      <c r="C4" s="171"/>
      <c r="D4" s="153" t="str">
        <f>'Backsheet for muncher'!D10</f>
        <v>&lt;Please select a Health and Wellbeing Board&gt;</v>
      </c>
      <c r="E4" s="153"/>
      <c r="F4" s="99"/>
      <c r="G4" s="99"/>
      <c r="H4" s="99"/>
      <c r="I4" s="100"/>
      <c r="J4" s="100"/>
      <c r="K4" s="100"/>
      <c r="L4" s="100"/>
      <c r="M4" s="100"/>
      <c r="N4" s="100"/>
      <c r="O4" s="100"/>
      <c r="P4" s="100"/>
      <c r="T4" s="4" t="s">
        <v>988</v>
      </c>
    </row>
    <row r="5" spans="2:20" ht="15" customHeight="1" x14ac:dyDescent="0.3">
      <c r="R5" s="4" t="s">
        <v>1020</v>
      </c>
      <c r="S5" s="4">
        <v>4</v>
      </c>
      <c r="T5" s="4" t="str">
        <f>IFERROR(IF((VLOOKUP('Backsheet for muncher'!$C$10,'iBCF Backsheet'!$A$5:$AF$154,$S5,FALSE))="","",(VLOOKUP('Backsheet for muncher'!$C$10,'iBCF Backsheet'!$A$5:$AF$154,$S5,FALSE))),"")</f>
        <v/>
      </c>
    </row>
    <row r="6" spans="2:20" s="118" customFormat="1" ht="15" customHeight="1" x14ac:dyDescent="0.3">
      <c r="B6" s="119" t="s">
        <v>1830</v>
      </c>
      <c r="R6" s="4" t="s">
        <v>1021</v>
      </c>
      <c r="S6" s="4">
        <v>5</v>
      </c>
      <c r="T6" s="4" t="str">
        <f>IFERROR(IF((VLOOKUP('Backsheet for muncher'!$C$10,'iBCF Backsheet'!$A$5:$AF$154,$S6,FALSE))="","",(VLOOKUP('Backsheet for muncher'!$C$10,'iBCF Backsheet'!$A$5:$AF$154,$S6,FALSE))),"")</f>
        <v/>
      </c>
    </row>
    <row r="7" spans="2:20" s="120" customFormat="1" ht="15" customHeight="1" x14ac:dyDescent="0.3">
      <c r="B7" s="119"/>
      <c r="R7" s="4" t="s">
        <v>1022</v>
      </c>
      <c r="S7" s="4">
        <v>6</v>
      </c>
      <c r="T7" s="4" t="str">
        <f>IFERROR(IF((VLOOKUP('Backsheet for muncher'!$C$10,'iBCF Backsheet'!$A$5:$AF$154,$S7,FALSE))="","",(VLOOKUP('Backsheet for muncher'!$C$10,'iBCF Backsheet'!$A$5:$AF$154,$S7,FALSE))),"")</f>
        <v/>
      </c>
    </row>
    <row r="8" spans="2:20" ht="15.6" x14ac:dyDescent="0.3">
      <c r="B8" s="170" t="s">
        <v>987</v>
      </c>
      <c r="C8" s="170"/>
      <c r="D8" s="170"/>
      <c r="E8" s="170"/>
      <c r="F8" s="170"/>
      <c r="R8" s="4" t="s">
        <v>1023</v>
      </c>
      <c r="S8" s="4">
        <v>7</v>
      </c>
      <c r="T8" s="4" t="str">
        <f>IFERROR(IF((VLOOKUP('Backsheet for muncher'!$C$10,'iBCF Backsheet'!$A$5:$AF$154,$S8,FALSE))="","",(VLOOKUP('Backsheet for muncher'!$C$10,'iBCF Backsheet'!$A$5:$AF$154,$S8,FALSE))),"")</f>
        <v/>
      </c>
    </row>
    <row r="9" spans="2:20" ht="14.4" x14ac:dyDescent="0.3">
      <c r="B9" s="169" t="s">
        <v>988</v>
      </c>
      <c r="C9" s="169"/>
      <c r="D9" s="169"/>
      <c r="E9" s="169"/>
      <c r="F9" s="169"/>
      <c r="R9" s="4" t="s">
        <v>1024</v>
      </c>
      <c r="S9" s="4">
        <v>8</v>
      </c>
      <c r="T9" s="4" t="str">
        <f>IFERROR(IF((VLOOKUP('Backsheet for muncher'!$C$10,'iBCF Backsheet'!$A$5:$AF$154,$S9,FALSE))="","",(VLOOKUP('Backsheet for muncher'!$C$10,'iBCF Backsheet'!$A$5:$AF$154,$S9,FALSE))),"")</f>
        <v/>
      </c>
    </row>
    <row r="10" spans="2:20" s="106" customFormat="1" ht="14.4" x14ac:dyDescent="0.3">
      <c r="B10" s="111" t="s">
        <v>989</v>
      </c>
      <c r="C10" s="111" t="s">
        <v>990</v>
      </c>
      <c r="D10" s="111" t="s">
        <v>991</v>
      </c>
      <c r="E10" s="111" t="s">
        <v>992</v>
      </c>
      <c r="F10" s="111" t="s">
        <v>993</v>
      </c>
      <c r="G10" s="111" t="s">
        <v>994</v>
      </c>
      <c r="H10" s="111" t="s">
        <v>995</v>
      </c>
      <c r="I10" s="111" t="s">
        <v>996</v>
      </c>
      <c r="J10" s="111" t="s">
        <v>997</v>
      </c>
      <c r="K10" s="111" t="s">
        <v>998</v>
      </c>
      <c r="L10" s="111" t="s">
        <v>999</v>
      </c>
      <c r="M10" s="111" t="s">
        <v>1000</v>
      </c>
      <c r="N10" s="111" t="s">
        <v>1001</v>
      </c>
      <c r="O10" s="111" t="s">
        <v>1002</v>
      </c>
      <c r="P10" s="111" t="s">
        <v>1003</v>
      </c>
      <c r="R10" s="4" t="s">
        <v>1025</v>
      </c>
      <c r="S10" s="4">
        <v>9</v>
      </c>
      <c r="T10" s="4" t="str">
        <f>IFERROR(IF((VLOOKUP('Backsheet for muncher'!$C$10,'iBCF Backsheet'!$A$5:$AF$154,$S10,FALSE))="","",(VLOOKUP('Backsheet for muncher'!$C$10,'iBCF Backsheet'!$A$5:$AF$154,$S10,FALSE))),"")</f>
        <v/>
      </c>
    </row>
    <row r="11" spans="2:20" s="106" customFormat="1" ht="300" customHeight="1" x14ac:dyDescent="0.3">
      <c r="B11" s="113" t="str">
        <f>IFERROR(IF((VLOOKUP('Backsheet for muncher'!$C$10,'iBCF Backsheet'!$A$5:$AF$154,B$12,FALSE))="","",(VLOOKUP('Backsheet for muncher'!$C$10,'iBCF Backsheet'!$A$5:$AF$154,B$12,FALSE))),"")</f>
        <v/>
      </c>
      <c r="C11" s="113" t="str">
        <f>IFERROR(IF((VLOOKUP('Backsheet for muncher'!$C$10,'iBCF Backsheet'!$A$5:$AF$154,C$12,FALSE))="","",(VLOOKUP('Backsheet for muncher'!$C$10,'iBCF Backsheet'!$A$5:$AF$154,C$12,FALSE))),"")</f>
        <v/>
      </c>
      <c r="D11" s="113" t="str">
        <f>IFERROR(IF((VLOOKUP('Backsheet for muncher'!$C$10,'iBCF Backsheet'!$A$5:$AF$154,D$12,FALSE))="","",(VLOOKUP('Backsheet for muncher'!$C$10,'iBCF Backsheet'!$A$5:$AF$154,D$12,FALSE))),"")</f>
        <v/>
      </c>
      <c r="E11" s="113" t="str">
        <f>IFERROR(IF((VLOOKUP('Backsheet for muncher'!$C$10,'iBCF Backsheet'!$A$5:$AF$154,E$12,FALSE))="","",(VLOOKUP('Backsheet for muncher'!$C$10,'iBCF Backsheet'!$A$5:$AF$154,E$12,FALSE))),"")</f>
        <v/>
      </c>
      <c r="F11" s="113" t="str">
        <f>IFERROR(IF((VLOOKUP('Backsheet for muncher'!$C$10,'iBCF Backsheet'!$A$5:$AF$154,F$12,FALSE))="","",(VLOOKUP('Backsheet for muncher'!$C$10,'iBCF Backsheet'!$A$5:$AF$154,F$12,FALSE))),"")</f>
        <v/>
      </c>
      <c r="G11" s="113" t="str">
        <f>IFERROR(IF((VLOOKUP('Backsheet for muncher'!$C$10,'iBCF Backsheet'!$A$5:$AF$154,G$12,FALSE))="","",(VLOOKUP('Backsheet for muncher'!$C$10,'iBCF Backsheet'!$A$5:$AF$154,G$12,FALSE))),"")</f>
        <v/>
      </c>
      <c r="H11" s="113" t="str">
        <f>IFERROR(IF((VLOOKUP('Backsheet for muncher'!$C$10,'iBCF Backsheet'!$A$5:$AF$154,H$12,FALSE))="","",(VLOOKUP('Backsheet for muncher'!$C$10,'iBCF Backsheet'!$A$5:$AF$154,H$12,FALSE))),"")</f>
        <v/>
      </c>
      <c r="I11" s="113" t="str">
        <f>IFERROR(IF((VLOOKUP('Backsheet for muncher'!$C$10,'iBCF Backsheet'!$A$5:$AF$154,I$12,FALSE))="","",(VLOOKUP('Backsheet for muncher'!$C$10,'iBCF Backsheet'!$A$5:$AF$154,I$12,FALSE))),"")</f>
        <v/>
      </c>
      <c r="J11" s="113" t="str">
        <f>IFERROR(IF((VLOOKUP('Backsheet for muncher'!$C$10,'iBCF Backsheet'!$A$5:$AF$154,J$12,FALSE))="","",(VLOOKUP('Backsheet for muncher'!$C$10,'iBCF Backsheet'!$A$5:$AF$154,J$12,FALSE))),"")</f>
        <v/>
      </c>
      <c r="K11" s="113" t="str">
        <f>IFERROR(IF((VLOOKUP('Backsheet for muncher'!$C$10,'iBCF Backsheet'!$A$5:$AF$154,K$12,FALSE))="","",(VLOOKUP('Backsheet for muncher'!$C$10,'iBCF Backsheet'!$A$5:$AF$154,K$12,FALSE))),"")</f>
        <v/>
      </c>
      <c r="L11" s="113" t="str">
        <f>IFERROR(IF((VLOOKUP('Backsheet for muncher'!$C$10,'iBCF Backsheet'!$A$5:$AF$154,L$12,FALSE))="","",(VLOOKUP('Backsheet for muncher'!$C$10,'iBCF Backsheet'!$A$5:$AF$154,L$12,FALSE))),"")</f>
        <v/>
      </c>
      <c r="M11" s="113" t="str">
        <f>IFERROR(IF((VLOOKUP('Backsheet for muncher'!$C$10,'iBCF Backsheet'!$A$5:$AF$154,M$12,FALSE))="","",(VLOOKUP('Backsheet for muncher'!$C$10,'iBCF Backsheet'!$A$5:$AF$154,M$12,FALSE))),"")</f>
        <v/>
      </c>
      <c r="N11" s="113" t="str">
        <f>IFERROR(IF((VLOOKUP('Backsheet for muncher'!$C$10,'iBCF Backsheet'!$A$5:$AF$154,N$12,FALSE))="","",(VLOOKUP('Backsheet for muncher'!$C$10,'iBCF Backsheet'!$A$5:$AF$154,N$12,FALSE))),"")</f>
        <v/>
      </c>
      <c r="O11" s="113" t="str">
        <f>IFERROR(IF((VLOOKUP('Backsheet for muncher'!$C$10,'iBCF Backsheet'!$A$5:$AF$154,O$12,FALSE))="","",(VLOOKUP('Backsheet for muncher'!$C$10,'iBCF Backsheet'!$A$5:$AF$154,O$12,FALSE))),"")</f>
        <v/>
      </c>
      <c r="P11" s="113" t="str">
        <f>IFERROR(IF((VLOOKUP('Backsheet for muncher'!$C$10,'iBCF Backsheet'!$A$5:$AF$154,P$12,FALSE))="","",(VLOOKUP('Backsheet for muncher'!$C$10,'iBCF Backsheet'!$A$5:$AF$154,P$12,FALSE))),"")</f>
        <v/>
      </c>
      <c r="R11" s="4" t="s">
        <v>1026</v>
      </c>
      <c r="S11" s="4">
        <v>10</v>
      </c>
      <c r="T11" s="4" t="str">
        <f>IFERROR(IF((VLOOKUP('Backsheet for muncher'!$C$10,'iBCF Backsheet'!$A$5:$AF$154,$S11,FALSE))="","",(VLOOKUP('Backsheet for muncher'!$C$10,'iBCF Backsheet'!$A$5:$AF$154,$S11,FALSE))),"")</f>
        <v/>
      </c>
    </row>
    <row r="12" spans="2:20" s="4" customFormat="1" ht="14.4" hidden="1" x14ac:dyDescent="0.3">
      <c r="B12" s="4">
        <v>4</v>
      </c>
      <c r="C12" s="4">
        <v>5</v>
      </c>
      <c r="D12" s="4">
        <v>6</v>
      </c>
      <c r="E12" s="4">
        <v>7</v>
      </c>
      <c r="F12" s="4">
        <v>8</v>
      </c>
      <c r="G12" s="4">
        <v>9</v>
      </c>
      <c r="H12" s="4">
        <v>10</v>
      </c>
      <c r="I12" s="4">
        <v>11</v>
      </c>
      <c r="J12" s="4">
        <v>12</v>
      </c>
      <c r="K12" s="4">
        <v>13</v>
      </c>
      <c r="L12" s="4">
        <v>14</v>
      </c>
      <c r="M12" s="4">
        <v>15</v>
      </c>
      <c r="N12" s="4">
        <v>16</v>
      </c>
      <c r="O12" s="4">
        <v>17</v>
      </c>
      <c r="P12" s="4">
        <v>18</v>
      </c>
      <c r="R12" s="4" t="s">
        <v>1027</v>
      </c>
      <c r="S12" s="4">
        <v>11</v>
      </c>
      <c r="T12" s="4" t="str">
        <f>IFERROR(IF((VLOOKUP('Backsheet for muncher'!$C$10,'iBCF Backsheet'!$A$5:$AF$154,$S12,FALSE))="","",(VLOOKUP('Backsheet for muncher'!$C$10,'iBCF Backsheet'!$A$5:$AF$154,$S12,FALSE))),"")</f>
        <v/>
      </c>
    </row>
    <row r="13" spans="2:20" ht="15" customHeight="1" x14ac:dyDescent="0.3">
      <c r="R13" s="4" t="s">
        <v>1028</v>
      </c>
      <c r="S13" s="4">
        <v>12</v>
      </c>
      <c r="T13" s="4" t="str">
        <f>IFERROR(IF((VLOOKUP('Backsheet for muncher'!$C$10,'iBCF Backsheet'!$A$5:$AF$154,$S13,FALSE))="","",(VLOOKUP('Backsheet for muncher'!$C$10,'iBCF Backsheet'!$A$5:$AF$154,$S13,FALSE))),"")</f>
        <v/>
      </c>
    </row>
    <row r="14" spans="2:20" ht="15" customHeight="1" x14ac:dyDescent="0.3">
      <c r="B14" s="111" t="s">
        <v>1004</v>
      </c>
      <c r="C14" s="111" t="s">
        <v>1005</v>
      </c>
      <c r="D14" s="111" t="s">
        <v>1006</v>
      </c>
      <c r="E14" s="111" t="s">
        <v>1007</v>
      </c>
      <c r="F14" s="111" t="s">
        <v>1008</v>
      </c>
      <c r="G14" s="111" t="s">
        <v>1009</v>
      </c>
      <c r="H14" s="111" t="s">
        <v>1010</v>
      </c>
      <c r="I14" s="111" t="s">
        <v>1011</v>
      </c>
      <c r="J14" s="111" t="s">
        <v>1012</v>
      </c>
      <c r="K14" s="111" t="s">
        <v>1013</v>
      </c>
      <c r="L14" s="111" t="s">
        <v>1014</v>
      </c>
      <c r="M14" s="111" t="s">
        <v>1015</v>
      </c>
      <c r="N14" s="111" t="s">
        <v>1016</v>
      </c>
      <c r="O14" s="111" t="s">
        <v>1017</v>
      </c>
      <c r="P14" s="111" t="s">
        <v>1018</v>
      </c>
      <c r="R14" s="4" t="s">
        <v>1029</v>
      </c>
      <c r="S14" s="4">
        <v>13</v>
      </c>
      <c r="T14" s="4" t="str">
        <f>IFERROR(IF((VLOOKUP('Backsheet for muncher'!$C$10,'iBCF Backsheet'!$A$5:$AF$154,$S14,FALSE))="","",(VLOOKUP('Backsheet for muncher'!$C$10,'iBCF Backsheet'!$A$5:$AF$154,$S14,FALSE))),"")</f>
        <v/>
      </c>
    </row>
    <row r="15" spans="2:20" ht="300" customHeight="1" x14ac:dyDescent="0.3">
      <c r="B15" s="113" t="str">
        <f>IFERROR(IF((VLOOKUP('Backsheet for muncher'!$C$10,'iBCF Backsheet'!$A$5:$AF$154,B$16,FALSE))="","",(VLOOKUP('Backsheet for muncher'!$C$10,'iBCF Backsheet'!$A$5:$AF$154,B$16,FALSE))),"")</f>
        <v/>
      </c>
      <c r="C15" s="113" t="str">
        <f>IFERROR(IF((VLOOKUP('Backsheet for muncher'!$C$10,'iBCF Backsheet'!$A$5:$AF$154,C$16,FALSE))="","",(VLOOKUP('Backsheet for muncher'!$C$10,'iBCF Backsheet'!$A$5:$AF$154,C$16,FALSE))),"")</f>
        <v/>
      </c>
      <c r="D15" s="113" t="str">
        <f>IFERROR(IF((VLOOKUP('Backsheet for muncher'!$C$10,'iBCF Backsheet'!$A$5:$AF$154,D$16,FALSE))="","",(VLOOKUP('Backsheet for muncher'!$C$10,'iBCF Backsheet'!$A$5:$AF$154,D$16,FALSE))),"")</f>
        <v/>
      </c>
      <c r="E15" s="113" t="str">
        <f>IFERROR(IF((VLOOKUP('Backsheet for muncher'!$C$10,'iBCF Backsheet'!$A$5:$AF$154,E$16,FALSE))="","",(VLOOKUP('Backsheet for muncher'!$C$10,'iBCF Backsheet'!$A$5:$AF$154,E$16,FALSE))),"")</f>
        <v/>
      </c>
      <c r="F15" s="113" t="str">
        <f>IFERROR(IF((VLOOKUP('Backsheet for muncher'!$C$10,'iBCF Backsheet'!$A$5:$AF$154,F$16,FALSE))="","",(VLOOKUP('Backsheet for muncher'!$C$10,'iBCF Backsheet'!$A$5:$AF$154,F$16,FALSE))),"")</f>
        <v/>
      </c>
      <c r="G15" s="113" t="str">
        <f>IFERROR(IF((VLOOKUP('Backsheet for muncher'!$C$10,'iBCF Backsheet'!$A$5:$AF$154,G$16,FALSE))="","",(VLOOKUP('Backsheet for muncher'!$C$10,'iBCF Backsheet'!$A$5:$AF$154,G$16,FALSE))),"")</f>
        <v/>
      </c>
      <c r="H15" s="113" t="str">
        <f>IFERROR(IF((VLOOKUP('Backsheet for muncher'!$C$10,'iBCF Backsheet'!$A$5:$AF$154,H$16,FALSE))="","",(VLOOKUP('Backsheet for muncher'!$C$10,'iBCF Backsheet'!$A$5:$AF$154,H$16,FALSE))),"")</f>
        <v/>
      </c>
      <c r="I15" s="113" t="str">
        <f>IFERROR(IF((VLOOKUP('Backsheet for muncher'!$C$10,'iBCF Backsheet'!$A$5:$AF$154,I$16,FALSE))="","",(VLOOKUP('Backsheet for muncher'!$C$10,'iBCF Backsheet'!$A$5:$AF$154,I$16,FALSE))),"")</f>
        <v/>
      </c>
      <c r="J15" s="113" t="str">
        <f>IFERROR(IF((VLOOKUP('Backsheet for muncher'!$C$10,'iBCF Backsheet'!$A$5:$AF$154,J$16,FALSE))="","",(VLOOKUP('Backsheet for muncher'!$C$10,'iBCF Backsheet'!$A$5:$AF$154,J$16,FALSE))),"")</f>
        <v/>
      </c>
      <c r="K15" s="113" t="str">
        <f>IFERROR(IF((VLOOKUP('Backsheet for muncher'!$C$10,'iBCF Backsheet'!$A$5:$AF$154,K$16,FALSE))="","",(VLOOKUP('Backsheet for muncher'!$C$10,'iBCF Backsheet'!$A$5:$AF$154,K$16,FALSE))),"")</f>
        <v/>
      </c>
      <c r="L15" s="113" t="str">
        <f>IFERROR(IF((VLOOKUP('Backsheet for muncher'!$C$10,'iBCF Backsheet'!$A$5:$AF$154,L$16,FALSE))="","",(VLOOKUP('Backsheet for muncher'!$C$10,'iBCF Backsheet'!$A$5:$AF$154,L$16,FALSE))),"")</f>
        <v/>
      </c>
      <c r="M15" s="113" t="str">
        <f>IFERROR(IF((VLOOKUP('Backsheet for muncher'!$C$10,'iBCF Backsheet'!$A$5:$AF$154,M$16,FALSE))="","",(VLOOKUP('Backsheet for muncher'!$C$10,'iBCF Backsheet'!$A$5:$AF$154,M$16,FALSE))),"")</f>
        <v/>
      </c>
      <c r="N15" s="113" t="str">
        <f>IFERROR(IF((VLOOKUP('Backsheet for muncher'!$C$10,'iBCF Backsheet'!$A$5:$AF$154,N$16,FALSE))="","",(VLOOKUP('Backsheet for muncher'!$C$10,'iBCF Backsheet'!$A$5:$AF$154,N$16,FALSE))),"")</f>
        <v/>
      </c>
      <c r="O15" s="113" t="str">
        <f>IFERROR(IF((VLOOKUP('Backsheet for muncher'!$C$10,'iBCF Backsheet'!$A$5:$AF$154,O$16,FALSE))="","",(VLOOKUP('Backsheet for muncher'!$C$10,'iBCF Backsheet'!$A$5:$AF$154,O$16,FALSE))),"")</f>
        <v/>
      </c>
      <c r="P15" s="113" t="str">
        <f>IFERROR(IF((VLOOKUP('Backsheet for muncher'!$C$10,'iBCF Backsheet'!$A$5:$AF$154,P$16,FALSE))="","",(VLOOKUP('Backsheet for muncher'!$C$10,'iBCF Backsheet'!$A$5:$AF$154,P$16,FALSE))),"")</f>
        <v/>
      </c>
      <c r="R15" s="4" t="s">
        <v>1030</v>
      </c>
      <c r="S15" s="4">
        <v>14</v>
      </c>
      <c r="T15" s="4" t="str">
        <f>IFERROR(IF((VLOOKUP('Backsheet for muncher'!$C$10,'iBCF Backsheet'!$A$5:$AF$154,$S15,FALSE))="","",(VLOOKUP('Backsheet for muncher'!$C$10,'iBCF Backsheet'!$A$5:$AF$154,$S15,FALSE))),"")</f>
        <v/>
      </c>
    </row>
    <row r="16" spans="2:20" s="4" customFormat="1" ht="15" hidden="1" customHeight="1" x14ac:dyDescent="0.3">
      <c r="B16" s="4">
        <v>19</v>
      </c>
      <c r="C16" s="4">
        <v>20</v>
      </c>
      <c r="D16" s="4">
        <v>21</v>
      </c>
      <c r="E16" s="4">
        <v>22</v>
      </c>
      <c r="F16" s="4">
        <v>23</v>
      </c>
      <c r="G16" s="4">
        <v>24</v>
      </c>
      <c r="H16" s="4">
        <v>25</v>
      </c>
      <c r="I16" s="4">
        <v>26</v>
      </c>
      <c r="J16" s="4">
        <v>27</v>
      </c>
      <c r="K16" s="4">
        <v>28</v>
      </c>
      <c r="L16" s="4">
        <v>29</v>
      </c>
      <c r="M16" s="4">
        <v>30</v>
      </c>
      <c r="N16" s="4">
        <v>31</v>
      </c>
      <c r="O16" s="4">
        <v>32</v>
      </c>
      <c r="P16" s="4">
        <v>33</v>
      </c>
      <c r="R16" s="4" t="s">
        <v>1031</v>
      </c>
      <c r="S16" s="4">
        <v>15</v>
      </c>
      <c r="T16" s="4" t="str">
        <f>IFERROR(IF((VLOOKUP('Backsheet for muncher'!$C$10,'iBCF Backsheet'!$A$5:$AF$154,$S16,FALSE))="","",(VLOOKUP('Backsheet for muncher'!$C$10,'iBCF Backsheet'!$A$5:$AF$154,$S16,FALSE))),"")</f>
        <v/>
      </c>
    </row>
    <row r="17" spans="18:20" ht="15" customHeight="1" x14ac:dyDescent="0.3">
      <c r="R17" s="4" t="s">
        <v>1032</v>
      </c>
      <c r="S17" s="4">
        <v>16</v>
      </c>
      <c r="T17" s="4" t="str">
        <f>IFERROR(IF((VLOOKUP('Backsheet for muncher'!$C$10,'iBCF Backsheet'!$A$5:$AF$154,$S17,FALSE))="","",(VLOOKUP('Backsheet for muncher'!$C$10,'iBCF Backsheet'!$A$5:$AF$154,$S17,FALSE))),"")</f>
        <v/>
      </c>
    </row>
    <row r="18" spans="18:20" ht="15" hidden="1" customHeight="1" x14ac:dyDescent="0.3">
      <c r="R18" s="4" t="s">
        <v>1033</v>
      </c>
      <c r="S18" s="4">
        <v>17</v>
      </c>
      <c r="T18" s="4" t="str">
        <f>IFERROR(IF((VLOOKUP('Backsheet for muncher'!$C$10,'iBCF Backsheet'!$A$5:$AF$154,$S18,FALSE))="","",(VLOOKUP('Backsheet for muncher'!$C$10,'iBCF Backsheet'!$A$5:$AF$154,$S18,FALSE))),"")</f>
        <v/>
      </c>
    </row>
    <row r="19" spans="18:20" ht="15" hidden="1" customHeight="1" x14ac:dyDescent="0.3">
      <c r="R19" s="4" t="s">
        <v>1034</v>
      </c>
      <c r="S19" s="4">
        <v>18</v>
      </c>
      <c r="T19" s="4" t="str">
        <f>IFERROR(IF((VLOOKUP('Backsheet for muncher'!$C$10,'iBCF Backsheet'!$A$5:$AF$154,$S19,FALSE))="","",(VLOOKUP('Backsheet for muncher'!$C$10,'iBCF Backsheet'!$A$5:$AF$154,$S19,FALSE))),"")</f>
        <v/>
      </c>
    </row>
    <row r="20" spans="18:20" ht="15" hidden="1" customHeight="1" x14ac:dyDescent="0.3">
      <c r="R20" s="4" t="s">
        <v>1035</v>
      </c>
      <c r="S20" s="4">
        <v>19</v>
      </c>
      <c r="T20" s="4" t="str">
        <f>IFERROR(IF((VLOOKUP('Backsheet for muncher'!$C$10,'iBCF Backsheet'!$A$5:$AF$154,$S20,FALSE))="","",(VLOOKUP('Backsheet for muncher'!$C$10,'iBCF Backsheet'!$A$5:$AF$154,$S20,FALSE))),"")</f>
        <v/>
      </c>
    </row>
    <row r="21" spans="18:20" ht="15" hidden="1" customHeight="1" x14ac:dyDescent="0.3">
      <c r="R21" s="4" t="s">
        <v>1036</v>
      </c>
      <c r="S21" s="4">
        <v>20</v>
      </c>
      <c r="T21" s="4" t="str">
        <f>IFERROR(IF((VLOOKUP('Backsheet for muncher'!$C$10,'iBCF Backsheet'!$A$5:$AF$154,$S21,FALSE))="","",(VLOOKUP('Backsheet for muncher'!$C$10,'iBCF Backsheet'!$A$5:$AF$154,$S21,FALSE))),"")</f>
        <v/>
      </c>
    </row>
    <row r="22" spans="18:20" ht="15" hidden="1" customHeight="1" x14ac:dyDescent="0.3">
      <c r="R22" s="4" t="s">
        <v>1037</v>
      </c>
      <c r="S22" s="4">
        <v>21</v>
      </c>
      <c r="T22" s="4" t="str">
        <f>IFERROR(IF((VLOOKUP('Backsheet for muncher'!$C$10,'iBCF Backsheet'!$A$5:$AF$154,$S22,FALSE))="","",(VLOOKUP('Backsheet for muncher'!$C$10,'iBCF Backsheet'!$A$5:$AF$154,$S22,FALSE))),"")</f>
        <v/>
      </c>
    </row>
    <row r="23" spans="18:20" ht="15" hidden="1" customHeight="1" x14ac:dyDescent="0.3">
      <c r="R23" s="4" t="s">
        <v>1038</v>
      </c>
      <c r="S23" s="4">
        <v>22</v>
      </c>
      <c r="T23" s="4" t="str">
        <f>IFERROR(IF((VLOOKUP('Backsheet for muncher'!$C$10,'iBCF Backsheet'!$A$5:$AF$154,$S23,FALSE))="","",(VLOOKUP('Backsheet for muncher'!$C$10,'iBCF Backsheet'!$A$5:$AF$154,$S23,FALSE))),"")</f>
        <v/>
      </c>
    </row>
    <row r="24" spans="18:20" ht="15" hidden="1" customHeight="1" x14ac:dyDescent="0.3">
      <c r="R24" s="4" t="s">
        <v>1039</v>
      </c>
      <c r="S24" s="4">
        <v>23</v>
      </c>
      <c r="T24" s="4" t="str">
        <f>IFERROR(IF((VLOOKUP('Backsheet for muncher'!$C$10,'iBCF Backsheet'!$A$5:$AF$154,$S24,FALSE))="","",(VLOOKUP('Backsheet for muncher'!$C$10,'iBCF Backsheet'!$A$5:$AF$154,$S24,FALSE))),"")</f>
        <v/>
      </c>
    </row>
    <row r="25" spans="18:20" ht="15" hidden="1" customHeight="1" x14ac:dyDescent="0.3">
      <c r="R25" s="4" t="s">
        <v>1040</v>
      </c>
      <c r="S25" s="4">
        <v>24</v>
      </c>
      <c r="T25" s="4" t="str">
        <f>IFERROR(IF((VLOOKUP('Backsheet for muncher'!$C$10,'iBCF Backsheet'!$A$5:$AF$154,$S25,FALSE))="","",(VLOOKUP('Backsheet for muncher'!$C$10,'iBCF Backsheet'!$A$5:$AF$154,$S25,FALSE))),"")</f>
        <v/>
      </c>
    </row>
    <row r="26" spans="18:20" ht="15" hidden="1" customHeight="1" x14ac:dyDescent="0.3">
      <c r="R26" s="4" t="s">
        <v>1041</v>
      </c>
      <c r="S26" s="4">
        <v>25</v>
      </c>
      <c r="T26" s="4" t="str">
        <f>IFERROR(IF((VLOOKUP('Backsheet for muncher'!$C$10,'iBCF Backsheet'!$A$5:$AF$154,$S26,FALSE))="","",(VLOOKUP('Backsheet for muncher'!$C$10,'iBCF Backsheet'!$A$5:$AF$154,$S26,FALSE))),"")</f>
        <v/>
      </c>
    </row>
    <row r="27" spans="18:20" ht="15" hidden="1" customHeight="1" x14ac:dyDescent="0.3">
      <c r="R27" s="4" t="s">
        <v>1042</v>
      </c>
      <c r="S27" s="4">
        <v>26</v>
      </c>
      <c r="T27" s="4" t="str">
        <f>IFERROR(IF((VLOOKUP('Backsheet for muncher'!$C$10,'iBCF Backsheet'!$A$5:$AF$154,$S27,FALSE))="","",(VLOOKUP('Backsheet for muncher'!$C$10,'iBCF Backsheet'!$A$5:$AF$154,$S27,FALSE))),"")</f>
        <v/>
      </c>
    </row>
    <row r="28" spans="18:20" ht="15" hidden="1" customHeight="1" x14ac:dyDescent="0.3">
      <c r="R28" s="4" t="s">
        <v>1043</v>
      </c>
      <c r="S28" s="4">
        <v>27</v>
      </c>
      <c r="T28" s="4" t="str">
        <f>IFERROR(IF((VLOOKUP('Backsheet for muncher'!$C$10,'iBCF Backsheet'!$A$5:$AF$154,$S28,FALSE))="","",(VLOOKUP('Backsheet for muncher'!$C$10,'iBCF Backsheet'!$A$5:$AF$154,$S28,FALSE))),"")</f>
        <v/>
      </c>
    </row>
    <row r="29" spans="18:20" ht="15" hidden="1" customHeight="1" x14ac:dyDescent="0.3">
      <c r="R29" s="4" t="s">
        <v>1044</v>
      </c>
      <c r="S29" s="4">
        <v>28</v>
      </c>
      <c r="T29" s="4" t="str">
        <f>IFERROR(IF((VLOOKUP('Backsheet for muncher'!$C$10,'iBCF Backsheet'!$A$5:$AF$154,$S29,FALSE))="","",(VLOOKUP('Backsheet for muncher'!$C$10,'iBCF Backsheet'!$A$5:$AF$154,$S29,FALSE))),"")</f>
        <v/>
      </c>
    </row>
    <row r="30" spans="18:20" ht="15" hidden="1" customHeight="1" x14ac:dyDescent="0.3">
      <c r="R30" s="4" t="s">
        <v>1045</v>
      </c>
      <c r="S30" s="4">
        <v>29</v>
      </c>
      <c r="T30" s="4" t="str">
        <f>IFERROR(IF((VLOOKUP('Backsheet for muncher'!$C$10,'iBCF Backsheet'!$A$5:$AF$154,$S30,FALSE))="","",(VLOOKUP('Backsheet for muncher'!$C$10,'iBCF Backsheet'!$A$5:$AF$154,$S30,FALSE))),"")</f>
        <v/>
      </c>
    </row>
    <row r="31" spans="18:20" ht="15" hidden="1" customHeight="1" x14ac:dyDescent="0.3">
      <c r="R31" s="4" t="s">
        <v>1046</v>
      </c>
      <c r="S31" s="4">
        <v>30</v>
      </c>
      <c r="T31" s="4" t="str">
        <f>IFERROR(IF((VLOOKUP('Backsheet for muncher'!$C$10,'iBCF Backsheet'!$A$5:$AF$154,$S31,FALSE))="","",(VLOOKUP('Backsheet for muncher'!$C$10,'iBCF Backsheet'!$A$5:$AF$154,$S31,FALSE))),"")</f>
        <v/>
      </c>
    </row>
    <row r="32" spans="18:20" ht="15" hidden="1" customHeight="1" x14ac:dyDescent="0.3">
      <c r="R32" s="4" t="s">
        <v>1047</v>
      </c>
      <c r="S32" s="4">
        <v>31</v>
      </c>
      <c r="T32" s="4" t="str">
        <f>IFERROR(IF((VLOOKUP('Backsheet for muncher'!$C$10,'iBCF Backsheet'!$A$5:$AF$154,$S32,FALSE))="","",(VLOOKUP('Backsheet for muncher'!$C$10,'iBCF Backsheet'!$A$5:$AF$154,$S32,FALSE))),"")</f>
        <v/>
      </c>
    </row>
    <row r="33" spans="18:20" ht="15" hidden="1" customHeight="1" x14ac:dyDescent="0.3">
      <c r="R33" s="4" t="s">
        <v>1048</v>
      </c>
      <c r="S33" s="4">
        <v>32</v>
      </c>
      <c r="T33" s="4" t="str">
        <f>IFERROR(IF((VLOOKUP('Backsheet for muncher'!$C$10,'iBCF Backsheet'!$A$5:$AF$154,$S33,FALSE))="","",(VLOOKUP('Backsheet for muncher'!$C$10,'iBCF Backsheet'!$A$5:$AF$154,$S33,FALSE))),"")</f>
        <v/>
      </c>
    </row>
  </sheetData>
  <sheetProtection password="DCA1" sheet="1" objects="1" scenarios="1" formatColumns="0" formatRows="0"/>
  <mergeCells count="6">
    <mergeCell ref="B2:E2"/>
    <mergeCell ref="B1:E1"/>
    <mergeCell ref="B9:F9"/>
    <mergeCell ref="B8:F8"/>
    <mergeCell ref="B4:C4"/>
    <mergeCell ref="D4:E4"/>
  </mergeCells>
  <hyperlinks>
    <hyperlink ref="B6" location="'6. iBCF Part 1'!A1" display="&lt;&lt; Link to 6. iBCF Part 1" xr:uid="{00000000-0004-0000-0900-000000000000}"/>
  </hyperlinks>
  <pageMargins left="0.7" right="0.7" top="0.75" bottom="0.75" header="0.3" footer="0.3"/>
  <pageSetup paperSize="9" scale="81" orientation="portrait" horizontalDpi="90" verticalDpi="90" r:id="rId1"/>
  <rowBreaks count="1" manualBreakCount="1">
    <brk id="12" max="16" man="1"/>
  </rowBreaks>
  <colBreaks count="1" manualBreakCount="1">
    <brk id="5" max="1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CD154"/>
  <sheetViews>
    <sheetView workbookViewId="0">
      <selection activeCell="C3" sqref="C3"/>
    </sheetView>
  </sheetViews>
  <sheetFormatPr defaultRowHeight="14.4" x14ac:dyDescent="0.3"/>
  <cols>
    <col min="1" max="1" width="21.6640625" bestFit="1" customWidth="1"/>
    <col min="2" max="2" width="27.6640625" bestFit="1" customWidth="1"/>
    <col min="3" max="3" width="12.6640625" customWidth="1"/>
    <col min="4" max="32" width="9.109375" customWidth="1"/>
  </cols>
  <sheetData>
    <row r="1" spans="1:82" x14ac:dyDescent="0.3">
      <c r="A1">
        <v>1</v>
      </c>
      <c r="B1">
        <v>2</v>
      </c>
      <c r="C1" s="55">
        <v>3</v>
      </c>
      <c r="D1" s="106">
        <v>4</v>
      </c>
      <c r="E1" s="106">
        <v>5</v>
      </c>
      <c r="F1" s="106">
        <v>6</v>
      </c>
      <c r="G1" s="106">
        <v>7</v>
      </c>
      <c r="H1" s="106">
        <v>8</v>
      </c>
      <c r="I1" s="106">
        <v>9</v>
      </c>
      <c r="J1" s="106">
        <v>10</v>
      </c>
      <c r="K1" s="106">
        <v>11</v>
      </c>
      <c r="L1" s="106">
        <v>12</v>
      </c>
      <c r="M1" s="106">
        <v>13</v>
      </c>
      <c r="N1" s="106">
        <v>14</v>
      </c>
      <c r="O1" s="106">
        <v>15</v>
      </c>
      <c r="P1" s="106">
        <v>16</v>
      </c>
      <c r="Q1" s="106">
        <v>17</v>
      </c>
      <c r="R1" s="106">
        <v>18</v>
      </c>
      <c r="S1" s="106">
        <v>19</v>
      </c>
      <c r="T1" s="106">
        <v>20</v>
      </c>
      <c r="U1" s="106">
        <v>21</v>
      </c>
      <c r="V1" s="106">
        <v>22</v>
      </c>
      <c r="W1" s="106">
        <v>23</v>
      </c>
      <c r="X1" s="106">
        <v>24</v>
      </c>
      <c r="Y1" s="106">
        <v>25</v>
      </c>
      <c r="Z1" s="106">
        <v>26</v>
      </c>
      <c r="AA1" s="106">
        <v>27</v>
      </c>
      <c r="AB1" s="106">
        <v>28</v>
      </c>
      <c r="AC1" s="106">
        <v>29</v>
      </c>
      <c r="AD1" s="106">
        <v>30</v>
      </c>
      <c r="AE1" s="106">
        <v>31</v>
      </c>
      <c r="AF1" s="106">
        <v>32</v>
      </c>
    </row>
    <row r="3" spans="1:82" x14ac:dyDescent="0.3">
      <c r="C3" s="59" t="s">
        <v>606</v>
      </c>
      <c r="D3" s="172" t="s">
        <v>1019</v>
      </c>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4" spans="1:82" s="106" customFormat="1" x14ac:dyDescent="0.3">
      <c r="C4" s="59"/>
      <c r="D4" s="106" t="s">
        <v>1020</v>
      </c>
      <c r="E4" s="106" t="s">
        <v>1021</v>
      </c>
      <c r="F4" s="106" t="s">
        <v>1022</v>
      </c>
      <c r="G4" s="106" t="s">
        <v>1023</v>
      </c>
      <c r="H4" s="106" t="s">
        <v>1024</v>
      </c>
      <c r="I4" s="106" t="s">
        <v>1025</v>
      </c>
      <c r="J4" s="106" t="s">
        <v>1026</v>
      </c>
      <c r="K4" s="106" t="s">
        <v>1027</v>
      </c>
      <c r="L4" s="106" t="s">
        <v>1028</v>
      </c>
      <c r="M4" s="106" t="s">
        <v>1029</v>
      </c>
      <c r="N4" s="106" t="s">
        <v>1030</v>
      </c>
      <c r="O4" s="106" t="s">
        <v>1031</v>
      </c>
      <c r="P4" s="106" t="s">
        <v>1032</v>
      </c>
      <c r="Q4" s="106" t="s">
        <v>1033</v>
      </c>
      <c r="R4" s="106" t="s">
        <v>1034</v>
      </c>
      <c r="S4" s="106" t="s">
        <v>1035</v>
      </c>
      <c r="T4" s="106" t="s">
        <v>1036</v>
      </c>
      <c r="U4" s="106" t="s">
        <v>1037</v>
      </c>
      <c r="V4" s="106" t="s">
        <v>1038</v>
      </c>
      <c r="W4" s="106" t="s">
        <v>1039</v>
      </c>
      <c r="X4" s="106" t="s">
        <v>1040</v>
      </c>
      <c r="Y4" s="106" t="s">
        <v>1041</v>
      </c>
      <c r="Z4" s="106" t="s">
        <v>1042</v>
      </c>
      <c r="AA4" s="106" t="s">
        <v>1043</v>
      </c>
      <c r="AB4" s="106" t="s">
        <v>1044</v>
      </c>
      <c r="AC4" s="106" t="s">
        <v>1045</v>
      </c>
      <c r="AD4" s="106" t="s">
        <v>1046</v>
      </c>
      <c r="AE4" s="106" t="s">
        <v>1047</v>
      </c>
      <c r="AF4" s="106" t="s">
        <v>1048</v>
      </c>
      <c r="CD4" s="106" t="s">
        <v>1789</v>
      </c>
    </row>
    <row r="5" spans="1:82" x14ac:dyDescent="0.3">
      <c r="A5" t="s">
        <v>21</v>
      </c>
      <c r="B5" t="s">
        <v>22</v>
      </c>
      <c r="C5" s="69">
        <v>2616302</v>
      </c>
      <c r="D5" s="13" t="s">
        <v>1049</v>
      </c>
      <c r="E5" s="13" t="s">
        <v>1050</v>
      </c>
      <c r="F5" s="13" t="s">
        <v>1051</v>
      </c>
      <c r="G5" s="13" t="s">
        <v>1052</v>
      </c>
      <c r="H5" s="13" t="s">
        <v>1053</v>
      </c>
      <c r="I5" s="13" t="s">
        <v>1053</v>
      </c>
      <c r="J5" s="13" t="s">
        <v>1053</v>
      </c>
      <c r="K5" s="13" t="s">
        <v>1053</v>
      </c>
      <c r="L5" s="13" t="s">
        <v>1053</v>
      </c>
      <c r="M5" s="13" t="s">
        <v>1053</v>
      </c>
      <c r="N5" s="13" t="s">
        <v>1053</v>
      </c>
      <c r="O5" s="13" t="s">
        <v>1053</v>
      </c>
      <c r="P5" s="13" t="s">
        <v>1053</v>
      </c>
      <c r="Q5" s="13" t="s">
        <v>1053</v>
      </c>
      <c r="R5" s="13" t="s">
        <v>1053</v>
      </c>
      <c r="S5" s="13" t="s">
        <v>1053</v>
      </c>
      <c r="T5" s="13" t="s">
        <v>1053</v>
      </c>
      <c r="U5" s="13" t="s">
        <v>1053</v>
      </c>
      <c r="V5" s="13" t="s">
        <v>1053</v>
      </c>
      <c r="W5" s="13" t="s">
        <v>1053</v>
      </c>
      <c r="X5" s="13" t="s">
        <v>1053</v>
      </c>
      <c r="Y5" s="13" t="s">
        <v>1053</v>
      </c>
      <c r="Z5" s="13" t="s">
        <v>1053</v>
      </c>
      <c r="AA5" s="13" t="s">
        <v>1053</v>
      </c>
      <c r="AB5" s="13" t="s">
        <v>1053</v>
      </c>
      <c r="AC5" s="13" t="s">
        <v>1053</v>
      </c>
      <c r="AD5" s="13" t="s">
        <v>1053</v>
      </c>
      <c r="AE5" s="13" t="s">
        <v>1053</v>
      </c>
      <c r="AF5" s="13" t="s">
        <v>1053</v>
      </c>
    </row>
    <row r="6" spans="1:82" x14ac:dyDescent="0.3">
      <c r="A6" t="s">
        <v>23</v>
      </c>
      <c r="B6" t="s">
        <v>24</v>
      </c>
      <c r="C6" s="69">
        <v>4092872</v>
      </c>
      <c r="D6" s="13" t="s">
        <v>1054</v>
      </c>
      <c r="E6" s="13" t="s">
        <v>1055</v>
      </c>
      <c r="F6" s="13" t="s">
        <v>1056</v>
      </c>
      <c r="G6" s="13" t="s">
        <v>1055</v>
      </c>
      <c r="H6" s="13" t="s">
        <v>1053</v>
      </c>
      <c r="I6" s="13" t="s">
        <v>1053</v>
      </c>
      <c r="J6" s="13" t="s">
        <v>1053</v>
      </c>
      <c r="K6" s="13" t="s">
        <v>1053</v>
      </c>
      <c r="L6" s="13" t="s">
        <v>1053</v>
      </c>
      <c r="M6" s="13" t="s">
        <v>1053</v>
      </c>
      <c r="N6" s="13" t="s">
        <v>1053</v>
      </c>
      <c r="O6" s="13" t="s">
        <v>1053</v>
      </c>
      <c r="P6" s="13" t="s">
        <v>1053</v>
      </c>
      <c r="Q6" s="13" t="s">
        <v>1053</v>
      </c>
      <c r="R6" s="13" t="s">
        <v>1053</v>
      </c>
      <c r="S6" s="13" t="s">
        <v>1053</v>
      </c>
      <c r="T6" s="13" t="s">
        <v>1053</v>
      </c>
      <c r="U6" s="13" t="s">
        <v>1053</v>
      </c>
      <c r="V6" s="13" t="s">
        <v>1053</v>
      </c>
      <c r="W6" s="13" t="s">
        <v>1053</v>
      </c>
      <c r="X6" s="13" t="s">
        <v>1053</v>
      </c>
      <c r="Y6" s="13" t="s">
        <v>1053</v>
      </c>
      <c r="Z6" s="13" t="s">
        <v>1053</v>
      </c>
      <c r="AA6" s="13" t="s">
        <v>1053</v>
      </c>
      <c r="AB6" s="13" t="s">
        <v>1053</v>
      </c>
      <c r="AC6" s="13" t="s">
        <v>1053</v>
      </c>
      <c r="AD6" s="13" t="s">
        <v>1053</v>
      </c>
      <c r="AE6" s="13" t="s">
        <v>1053</v>
      </c>
      <c r="AF6" s="13" t="s">
        <v>1053</v>
      </c>
    </row>
    <row r="7" spans="1:82" x14ac:dyDescent="0.3">
      <c r="A7" t="s">
        <v>25</v>
      </c>
      <c r="B7" t="s">
        <v>26</v>
      </c>
      <c r="C7" s="69">
        <v>3539791</v>
      </c>
      <c r="D7" s="13" t="s">
        <v>1057</v>
      </c>
      <c r="E7" s="13" t="s">
        <v>1058</v>
      </c>
      <c r="F7" s="13" t="s">
        <v>1059</v>
      </c>
      <c r="G7" s="13" t="s">
        <v>1060</v>
      </c>
      <c r="H7" s="13" t="s">
        <v>1061</v>
      </c>
      <c r="I7" s="13" t="s">
        <v>1053</v>
      </c>
      <c r="J7" s="13" t="s">
        <v>1053</v>
      </c>
      <c r="K7" s="13" t="s">
        <v>1053</v>
      </c>
      <c r="L7" s="13" t="s">
        <v>1053</v>
      </c>
      <c r="M7" s="13" t="s">
        <v>1053</v>
      </c>
      <c r="N7" s="13" t="s">
        <v>1053</v>
      </c>
      <c r="O7" s="13" t="s">
        <v>1053</v>
      </c>
      <c r="P7" s="13" t="s">
        <v>1053</v>
      </c>
      <c r="Q7" s="13" t="s">
        <v>1053</v>
      </c>
      <c r="R7" s="13" t="s">
        <v>1053</v>
      </c>
      <c r="S7" s="13" t="s">
        <v>1053</v>
      </c>
      <c r="T7" s="13" t="s">
        <v>1053</v>
      </c>
      <c r="U7" s="13" t="s">
        <v>1053</v>
      </c>
      <c r="V7" s="13" t="s">
        <v>1053</v>
      </c>
      <c r="W7" s="13" t="s">
        <v>1053</v>
      </c>
      <c r="X7" s="13" t="s">
        <v>1053</v>
      </c>
      <c r="Y7" s="13" t="s">
        <v>1053</v>
      </c>
      <c r="Z7" s="13" t="s">
        <v>1053</v>
      </c>
      <c r="AA7" s="13" t="s">
        <v>1053</v>
      </c>
      <c r="AB7" s="13" t="s">
        <v>1053</v>
      </c>
      <c r="AC7" s="13" t="s">
        <v>1053</v>
      </c>
      <c r="AD7" s="13" t="s">
        <v>1053</v>
      </c>
      <c r="AE7" s="13" t="s">
        <v>1053</v>
      </c>
      <c r="AF7" s="13" t="s">
        <v>1053</v>
      </c>
    </row>
    <row r="8" spans="1:82" x14ac:dyDescent="0.3">
      <c r="A8" t="s">
        <v>27</v>
      </c>
      <c r="B8" t="s">
        <v>28</v>
      </c>
      <c r="C8" s="69">
        <v>2063530</v>
      </c>
      <c r="D8" s="13" t="s">
        <v>1062</v>
      </c>
      <c r="E8" s="13" t="s">
        <v>1063</v>
      </c>
      <c r="F8" s="13" t="s">
        <v>1064</v>
      </c>
      <c r="G8" s="13" t="s">
        <v>1065</v>
      </c>
      <c r="H8" s="13" t="s">
        <v>1053</v>
      </c>
      <c r="I8" s="13" t="s">
        <v>1053</v>
      </c>
      <c r="J8" s="13" t="s">
        <v>1053</v>
      </c>
      <c r="K8" s="13" t="s">
        <v>1053</v>
      </c>
      <c r="L8" s="13" t="s">
        <v>1053</v>
      </c>
      <c r="M8" s="13" t="s">
        <v>1053</v>
      </c>
      <c r="N8" s="13" t="s">
        <v>1053</v>
      </c>
      <c r="O8" s="13" t="s">
        <v>1053</v>
      </c>
      <c r="P8" s="13" t="s">
        <v>1053</v>
      </c>
      <c r="Q8" s="13" t="s">
        <v>1053</v>
      </c>
      <c r="R8" s="13" t="s">
        <v>1053</v>
      </c>
      <c r="S8" s="13" t="s">
        <v>1053</v>
      </c>
      <c r="T8" s="13" t="s">
        <v>1053</v>
      </c>
      <c r="U8" s="13" t="s">
        <v>1053</v>
      </c>
      <c r="V8" s="13" t="s">
        <v>1053</v>
      </c>
      <c r="W8" s="13" t="s">
        <v>1053</v>
      </c>
      <c r="X8" s="13" t="s">
        <v>1053</v>
      </c>
      <c r="Y8" s="13" t="s">
        <v>1053</v>
      </c>
      <c r="Z8" s="13" t="s">
        <v>1053</v>
      </c>
      <c r="AA8" s="13" t="s">
        <v>1053</v>
      </c>
      <c r="AB8" s="13" t="s">
        <v>1053</v>
      </c>
      <c r="AC8" s="13" t="s">
        <v>1053</v>
      </c>
      <c r="AD8" s="13" t="s">
        <v>1053</v>
      </c>
      <c r="AE8" s="13" t="s">
        <v>1053</v>
      </c>
      <c r="AF8" s="13" t="s">
        <v>1053</v>
      </c>
    </row>
    <row r="9" spans="1:82" x14ac:dyDescent="0.3">
      <c r="A9" t="s">
        <v>29</v>
      </c>
      <c r="B9" t="s">
        <v>30</v>
      </c>
      <c r="C9" s="69">
        <v>1750061</v>
      </c>
      <c r="D9" s="13" t="s">
        <v>1066</v>
      </c>
      <c r="E9" s="13" t="s">
        <v>1067</v>
      </c>
      <c r="F9" s="13" t="s">
        <v>1068</v>
      </c>
      <c r="G9" s="13" t="s">
        <v>1069</v>
      </c>
      <c r="H9" s="13" t="s">
        <v>1070</v>
      </c>
      <c r="I9" s="13" t="s">
        <v>1053</v>
      </c>
      <c r="J9" s="13" t="s">
        <v>1053</v>
      </c>
      <c r="K9" s="13" t="s">
        <v>1053</v>
      </c>
      <c r="L9" s="13" t="s">
        <v>1053</v>
      </c>
      <c r="M9" s="13" t="s">
        <v>1053</v>
      </c>
      <c r="N9" s="13" t="s">
        <v>1053</v>
      </c>
      <c r="O9" s="13" t="s">
        <v>1053</v>
      </c>
      <c r="P9" s="13" t="s">
        <v>1053</v>
      </c>
      <c r="Q9" s="13" t="s">
        <v>1053</v>
      </c>
      <c r="R9" s="13" t="s">
        <v>1053</v>
      </c>
      <c r="S9" s="13" t="s">
        <v>1053</v>
      </c>
      <c r="T9" s="13" t="s">
        <v>1053</v>
      </c>
      <c r="U9" s="13" t="s">
        <v>1053</v>
      </c>
      <c r="V9" s="13" t="s">
        <v>1053</v>
      </c>
      <c r="W9" s="13" t="s">
        <v>1053</v>
      </c>
      <c r="X9" s="13" t="s">
        <v>1053</v>
      </c>
      <c r="Y9" s="13" t="s">
        <v>1053</v>
      </c>
      <c r="Z9" s="13" t="s">
        <v>1053</v>
      </c>
      <c r="AA9" s="13" t="s">
        <v>1053</v>
      </c>
      <c r="AB9" s="13" t="s">
        <v>1053</v>
      </c>
      <c r="AC9" s="13" t="s">
        <v>1053</v>
      </c>
      <c r="AD9" s="13" t="s">
        <v>1053</v>
      </c>
      <c r="AE9" s="13" t="s">
        <v>1053</v>
      </c>
      <c r="AF9" s="13" t="s">
        <v>1053</v>
      </c>
    </row>
    <row r="10" spans="1:82" x14ac:dyDescent="0.3">
      <c r="A10" t="s">
        <v>31</v>
      </c>
      <c r="B10" t="s">
        <v>32</v>
      </c>
      <c r="C10" s="69">
        <v>2628341</v>
      </c>
      <c r="D10" s="13" t="s">
        <v>1071</v>
      </c>
      <c r="E10" s="13" t="s">
        <v>1072</v>
      </c>
      <c r="F10" s="13" t="s">
        <v>1073</v>
      </c>
      <c r="G10" s="13" t="s">
        <v>1074</v>
      </c>
      <c r="H10" s="13" t="s">
        <v>1075</v>
      </c>
      <c r="I10" s="13" t="s">
        <v>1053</v>
      </c>
      <c r="J10" s="13" t="s">
        <v>1053</v>
      </c>
      <c r="K10" s="13" t="s">
        <v>1053</v>
      </c>
      <c r="L10" s="13" t="s">
        <v>1053</v>
      </c>
      <c r="M10" s="13" t="s">
        <v>1053</v>
      </c>
      <c r="N10" s="13" t="s">
        <v>1053</v>
      </c>
      <c r="O10" s="13" t="s">
        <v>1053</v>
      </c>
      <c r="P10" s="13" t="s">
        <v>1053</v>
      </c>
      <c r="Q10" s="13" t="s">
        <v>1053</v>
      </c>
      <c r="R10" s="13" t="s">
        <v>1053</v>
      </c>
      <c r="S10" s="13" t="s">
        <v>1053</v>
      </c>
      <c r="T10" s="13" t="s">
        <v>1053</v>
      </c>
      <c r="U10" s="13" t="s">
        <v>1053</v>
      </c>
      <c r="V10" s="13" t="s">
        <v>1053</v>
      </c>
      <c r="W10" s="13" t="s">
        <v>1053</v>
      </c>
      <c r="X10" s="13" t="s">
        <v>1053</v>
      </c>
      <c r="Y10" s="13" t="s">
        <v>1053</v>
      </c>
      <c r="Z10" s="13" t="s">
        <v>1053</v>
      </c>
      <c r="AA10" s="13" t="s">
        <v>1053</v>
      </c>
      <c r="AB10" s="13" t="s">
        <v>1053</v>
      </c>
      <c r="AC10" s="13" t="s">
        <v>1053</v>
      </c>
      <c r="AD10" s="13" t="s">
        <v>1053</v>
      </c>
      <c r="AE10" s="13" t="s">
        <v>1053</v>
      </c>
      <c r="AF10" s="13" t="s">
        <v>1053</v>
      </c>
    </row>
    <row r="11" spans="1:82" x14ac:dyDescent="0.3">
      <c r="A11" t="s">
        <v>33</v>
      </c>
      <c r="B11" t="s">
        <v>34</v>
      </c>
      <c r="C11" s="69">
        <v>16059712</v>
      </c>
      <c r="D11" s="13" t="s">
        <v>1076</v>
      </c>
      <c r="E11" s="13" t="s">
        <v>1077</v>
      </c>
      <c r="F11" s="13" t="s">
        <v>1078</v>
      </c>
      <c r="G11" s="13" t="s">
        <v>1053</v>
      </c>
      <c r="H11" s="13" t="s">
        <v>1053</v>
      </c>
      <c r="I11" s="13" t="s">
        <v>1053</v>
      </c>
      <c r="J11" s="13" t="s">
        <v>1053</v>
      </c>
      <c r="K11" s="13" t="s">
        <v>1053</v>
      </c>
      <c r="L11" s="13" t="s">
        <v>1053</v>
      </c>
      <c r="M11" s="13" t="s">
        <v>1053</v>
      </c>
      <c r="N11" s="13" t="s">
        <v>1053</v>
      </c>
      <c r="O11" s="13" t="s">
        <v>1053</v>
      </c>
      <c r="P11" s="13" t="s">
        <v>1053</v>
      </c>
      <c r="Q11" s="13" t="s">
        <v>1053</v>
      </c>
      <c r="R11" s="13" t="s">
        <v>1053</v>
      </c>
      <c r="S11" s="13" t="s">
        <v>1053</v>
      </c>
      <c r="T11" s="13" t="s">
        <v>1053</v>
      </c>
      <c r="U11" s="13" t="s">
        <v>1053</v>
      </c>
      <c r="V11" s="13" t="s">
        <v>1053</v>
      </c>
      <c r="W11" s="13" t="s">
        <v>1053</v>
      </c>
      <c r="X11" s="13" t="s">
        <v>1053</v>
      </c>
      <c r="Y11" s="13" t="s">
        <v>1053</v>
      </c>
      <c r="Z11" s="13" t="s">
        <v>1053</v>
      </c>
      <c r="AA11" s="13" t="s">
        <v>1053</v>
      </c>
      <c r="AB11" s="13" t="s">
        <v>1053</v>
      </c>
      <c r="AC11" s="13" t="s">
        <v>1053</v>
      </c>
      <c r="AD11" s="13" t="s">
        <v>1053</v>
      </c>
      <c r="AE11" s="13" t="s">
        <v>1053</v>
      </c>
      <c r="AF11" s="13" t="s">
        <v>1053</v>
      </c>
    </row>
    <row r="12" spans="1:82" x14ac:dyDescent="0.3">
      <c r="A12" t="s">
        <v>35</v>
      </c>
      <c r="B12" t="s">
        <v>36</v>
      </c>
      <c r="C12" s="69">
        <v>2186064</v>
      </c>
      <c r="D12" s="13" t="s">
        <v>1079</v>
      </c>
      <c r="E12" s="13" t="s">
        <v>1080</v>
      </c>
      <c r="F12" s="13" t="s">
        <v>1081</v>
      </c>
      <c r="G12" s="13" t="s">
        <v>1082</v>
      </c>
      <c r="H12" s="13" t="s">
        <v>1053</v>
      </c>
      <c r="I12" s="13" t="s">
        <v>1053</v>
      </c>
      <c r="J12" s="13" t="s">
        <v>1053</v>
      </c>
      <c r="K12" s="13" t="s">
        <v>1053</v>
      </c>
      <c r="L12" s="13" t="s">
        <v>1053</v>
      </c>
      <c r="M12" s="13" t="s">
        <v>1053</v>
      </c>
      <c r="N12" s="13" t="s">
        <v>1053</v>
      </c>
      <c r="O12" s="13" t="s">
        <v>1053</v>
      </c>
      <c r="P12" s="13" t="s">
        <v>1053</v>
      </c>
      <c r="Q12" s="13" t="s">
        <v>1053</v>
      </c>
      <c r="R12" s="13" t="s">
        <v>1053</v>
      </c>
      <c r="S12" s="13" t="s">
        <v>1053</v>
      </c>
      <c r="T12" s="13" t="s">
        <v>1053</v>
      </c>
      <c r="U12" s="13" t="s">
        <v>1053</v>
      </c>
      <c r="V12" s="13" t="s">
        <v>1053</v>
      </c>
      <c r="W12" s="13" t="s">
        <v>1053</v>
      </c>
      <c r="X12" s="13" t="s">
        <v>1053</v>
      </c>
      <c r="Y12" s="13" t="s">
        <v>1053</v>
      </c>
      <c r="Z12" s="13" t="s">
        <v>1053</v>
      </c>
      <c r="AA12" s="13" t="s">
        <v>1053</v>
      </c>
      <c r="AB12" s="13" t="s">
        <v>1053</v>
      </c>
      <c r="AC12" s="13" t="s">
        <v>1053</v>
      </c>
      <c r="AD12" s="13" t="s">
        <v>1053</v>
      </c>
      <c r="AE12" s="13" t="s">
        <v>1053</v>
      </c>
      <c r="AF12" s="13" t="s">
        <v>1053</v>
      </c>
    </row>
    <row r="13" spans="1:82" x14ac:dyDescent="0.3">
      <c r="A13" t="s">
        <v>37</v>
      </c>
      <c r="B13" t="s">
        <v>38</v>
      </c>
      <c r="C13" s="69">
        <v>2590669</v>
      </c>
      <c r="D13" s="13" t="s">
        <v>1083</v>
      </c>
      <c r="E13" s="13" t="s">
        <v>1084</v>
      </c>
      <c r="F13" s="13" t="s">
        <v>1085</v>
      </c>
      <c r="G13" s="13" t="s">
        <v>1086</v>
      </c>
      <c r="H13" s="13" t="s">
        <v>1087</v>
      </c>
      <c r="I13" s="13" t="s">
        <v>1088</v>
      </c>
      <c r="J13" s="13" t="s">
        <v>1053</v>
      </c>
      <c r="K13" s="13" t="s">
        <v>1053</v>
      </c>
      <c r="L13" s="13" t="s">
        <v>1053</v>
      </c>
      <c r="M13" s="13" t="s">
        <v>1053</v>
      </c>
      <c r="N13" s="13" t="s">
        <v>1053</v>
      </c>
      <c r="O13" s="13" t="s">
        <v>1053</v>
      </c>
      <c r="P13" s="13" t="s">
        <v>1053</v>
      </c>
      <c r="Q13" s="13" t="s">
        <v>1053</v>
      </c>
      <c r="R13" s="13" t="s">
        <v>1053</v>
      </c>
      <c r="S13" s="13" t="s">
        <v>1053</v>
      </c>
      <c r="T13" s="13" t="s">
        <v>1053</v>
      </c>
      <c r="U13" s="13" t="s">
        <v>1053</v>
      </c>
      <c r="V13" s="13" t="s">
        <v>1053</v>
      </c>
      <c r="W13" s="13" t="s">
        <v>1053</v>
      </c>
      <c r="X13" s="13" t="s">
        <v>1053</v>
      </c>
      <c r="Y13" s="13" t="s">
        <v>1053</v>
      </c>
      <c r="Z13" s="13" t="s">
        <v>1053</v>
      </c>
      <c r="AA13" s="13" t="s">
        <v>1053</v>
      </c>
      <c r="AB13" s="13" t="s">
        <v>1053</v>
      </c>
      <c r="AC13" s="13" t="s">
        <v>1053</v>
      </c>
      <c r="AD13" s="13" t="s">
        <v>1053</v>
      </c>
      <c r="AE13" s="13" t="s">
        <v>1053</v>
      </c>
      <c r="AF13" s="13" t="s">
        <v>1053</v>
      </c>
    </row>
    <row r="14" spans="1:82" x14ac:dyDescent="0.3">
      <c r="A14" t="s">
        <v>39</v>
      </c>
      <c r="B14" t="s">
        <v>40</v>
      </c>
      <c r="C14" s="69">
        <v>3971221</v>
      </c>
      <c r="D14" s="13" t="s">
        <v>1089</v>
      </c>
      <c r="E14" s="13" t="s">
        <v>1090</v>
      </c>
      <c r="F14" s="13" t="s">
        <v>1091</v>
      </c>
      <c r="G14" s="13" t="s">
        <v>1092</v>
      </c>
      <c r="H14" s="13" t="s">
        <v>1093</v>
      </c>
      <c r="I14" s="13" t="s">
        <v>1053</v>
      </c>
      <c r="J14" s="13" t="s">
        <v>1053</v>
      </c>
      <c r="K14" s="13" t="s">
        <v>1053</v>
      </c>
      <c r="L14" s="13" t="s">
        <v>1053</v>
      </c>
      <c r="M14" s="13" t="s">
        <v>1053</v>
      </c>
      <c r="N14" s="13" t="s">
        <v>1053</v>
      </c>
      <c r="O14" s="13" t="s">
        <v>1053</v>
      </c>
      <c r="P14" s="13" t="s">
        <v>1053</v>
      </c>
      <c r="Q14" s="13" t="s">
        <v>1053</v>
      </c>
      <c r="R14" s="13" t="s">
        <v>1053</v>
      </c>
      <c r="S14" s="13" t="s">
        <v>1053</v>
      </c>
      <c r="T14" s="13" t="s">
        <v>1053</v>
      </c>
      <c r="U14" s="13" t="s">
        <v>1053</v>
      </c>
      <c r="V14" s="13" t="s">
        <v>1053</v>
      </c>
      <c r="W14" s="13" t="s">
        <v>1053</v>
      </c>
      <c r="X14" s="13" t="s">
        <v>1053</v>
      </c>
      <c r="Y14" s="13" t="s">
        <v>1053</v>
      </c>
      <c r="Z14" s="13" t="s">
        <v>1053</v>
      </c>
      <c r="AA14" s="13" t="s">
        <v>1053</v>
      </c>
      <c r="AB14" s="13" t="s">
        <v>1053</v>
      </c>
      <c r="AC14" s="13" t="s">
        <v>1053</v>
      </c>
      <c r="AD14" s="13" t="s">
        <v>1053</v>
      </c>
      <c r="AE14" s="13" t="s">
        <v>1053</v>
      </c>
      <c r="AF14" s="13" t="s">
        <v>1053</v>
      </c>
    </row>
    <row r="15" spans="1:82" x14ac:dyDescent="0.3">
      <c r="A15" t="s">
        <v>41</v>
      </c>
      <c r="B15" t="s">
        <v>42</v>
      </c>
      <c r="C15" s="69">
        <v>4313696</v>
      </c>
      <c r="D15" s="13" t="s">
        <v>1133</v>
      </c>
      <c r="E15" s="13" t="s">
        <v>1134</v>
      </c>
      <c r="F15" s="13" t="s">
        <v>1135</v>
      </c>
      <c r="G15" s="13" t="s">
        <v>1136</v>
      </c>
      <c r="H15" s="13" t="s">
        <v>1137</v>
      </c>
      <c r="I15" s="13" t="s">
        <v>1138</v>
      </c>
      <c r="J15" s="13" t="s">
        <v>1139</v>
      </c>
      <c r="K15" s="13" t="s">
        <v>1140</v>
      </c>
      <c r="L15" s="13" t="s">
        <v>1141</v>
      </c>
      <c r="M15" s="13" t="s">
        <v>1142</v>
      </c>
      <c r="N15" s="13" t="s">
        <v>1053</v>
      </c>
      <c r="O15" s="13" t="s">
        <v>1053</v>
      </c>
      <c r="P15" s="13" t="s">
        <v>1053</v>
      </c>
      <c r="Q15" s="13" t="s">
        <v>1053</v>
      </c>
      <c r="R15" s="13" t="s">
        <v>1053</v>
      </c>
      <c r="S15" s="13" t="s">
        <v>1053</v>
      </c>
      <c r="T15" s="13" t="s">
        <v>1053</v>
      </c>
      <c r="U15" s="13" t="s">
        <v>1053</v>
      </c>
      <c r="V15" s="13" t="s">
        <v>1053</v>
      </c>
      <c r="W15" s="13" t="s">
        <v>1053</v>
      </c>
      <c r="X15" s="13" t="s">
        <v>1053</v>
      </c>
      <c r="Y15" s="13" t="s">
        <v>1053</v>
      </c>
      <c r="Z15" s="13" t="s">
        <v>1053</v>
      </c>
      <c r="AA15" s="13" t="s">
        <v>1053</v>
      </c>
      <c r="AB15" s="13" t="s">
        <v>1053</v>
      </c>
      <c r="AC15" s="13" t="s">
        <v>1053</v>
      </c>
      <c r="AD15" s="13" t="s">
        <v>1053</v>
      </c>
      <c r="AE15" s="13" t="s">
        <v>1053</v>
      </c>
      <c r="AF15" s="13" t="s">
        <v>1053</v>
      </c>
      <c r="AH15" s="106"/>
    </row>
    <row r="16" spans="1:82" x14ac:dyDescent="0.3">
      <c r="A16" t="s">
        <v>43</v>
      </c>
      <c r="B16" t="s">
        <v>44</v>
      </c>
      <c r="C16" s="69">
        <v>1016328</v>
      </c>
      <c r="D16" s="13" t="s">
        <v>1143</v>
      </c>
      <c r="E16" s="13" t="s">
        <v>1144</v>
      </c>
      <c r="F16" s="13" t="s">
        <v>1145</v>
      </c>
      <c r="G16" s="13" t="s">
        <v>1146</v>
      </c>
      <c r="H16" s="13" t="s">
        <v>1147</v>
      </c>
      <c r="I16" s="13" t="s">
        <v>1148</v>
      </c>
      <c r="J16" s="13" t="s">
        <v>1053</v>
      </c>
      <c r="K16" s="13" t="s">
        <v>1053</v>
      </c>
      <c r="L16" s="13" t="s">
        <v>1053</v>
      </c>
      <c r="M16" s="13" t="s">
        <v>1053</v>
      </c>
      <c r="N16" s="13" t="s">
        <v>1053</v>
      </c>
      <c r="O16" s="13" t="s">
        <v>1053</v>
      </c>
      <c r="P16" s="13" t="s">
        <v>1053</v>
      </c>
      <c r="Q16" s="13" t="s">
        <v>1053</v>
      </c>
      <c r="R16" s="13" t="s">
        <v>1053</v>
      </c>
      <c r="S16" s="13" t="s">
        <v>1053</v>
      </c>
      <c r="T16" s="13" t="s">
        <v>1053</v>
      </c>
      <c r="U16" s="13" t="s">
        <v>1053</v>
      </c>
      <c r="V16" s="13" t="s">
        <v>1053</v>
      </c>
      <c r="W16" s="13" t="s">
        <v>1053</v>
      </c>
      <c r="X16" s="13" t="s">
        <v>1053</v>
      </c>
      <c r="Y16" s="13" t="s">
        <v>1053</v>
      </c>
      <c r="Z16" s="13" t="s">
        <v>1053</v>
      </c>
      <c r="AA16" s="13" t="s">
        <v>1053</v>
      </c>
      <c r="AB16" s="13" t="s">
        <v>1053</v>
      </c>
      <c r="AC16" s="13" t="s">
        <v>1053</v>
      </c>
      <c r="AD16" s="13" t="s">
        <v>1053</v>
      </c>
      <c r="AE16" s="13" t="s">
        <v>1053</v>
      </c>
      <c r="AF16" s="13" t="s">
        <v>1053</v>
      </c>
      <c r="AH16" s="106"/>
    </row>
    <row r="17" spans="1:34" x14ac:dyDescent="0.3">
      <c r="A17" t="s">
        <v>45</v>
      </c>
      <c r="B17" t="s">
        <v>46</v>
      </c>
      <c r="C17" s="69">
        <v>6555564</v>
      </c>
      <c r="D17" s="13" t="s">
        <v>1149</v>
      </c>
      <c r="E17" s="13" t="s">
        <v>1150</v>
      </c>
      <c r="F17" s="13" t="s">
        <v>1151</v>
      </c>
      <c r="G17" s="13" t="s">
        <v>1152</v>
      </c>
      <c r="H17" s="13" t="s">
        <v>1153</v>
      </c>
      <c r="I17" s="13" t="s">
        <v>1053</v>
      </c>
      <c r="J17" s="13" t="s">
        <v>1053</v>
      </c>
      <c r="K17" s="13" t="s">
        <v>1053</v>
      </c>
      <c r="L17" s="13" t="s">
        <v>1053</v>
      </c>
      <c r="M17" s="13" t="s">
        <v>1053</v>
      </c>
      <c r="N17" s="13" t="s">
        <v>1053</v>
      </c>
      <c r="O17" s="13" t="s">
        <v>1053</v>
      </c>
      <c r="P17" s="13" t="s">
        <v>1053</v>
      </c>
      <c r="Q17" s="13" t="s">
        <v>1053</v>
      </c>
      <c r="R17" s="13" t="s">
        <v>1053</v>
      </c>
      <c r="S17" s="13" t="s">
        <v>1053</v>
      </c>
      <c r="T17" s="13" t="s">
        <v>1053</v>
      </c>
      <c r="U17" s="13" t="s">
        <v>1053</v>
      </c>
      <c r="V17" s="13" t="s">
        <v>1053</v>
      </c>
      <c r="W17" s="13" t="s">
        <v>1053</v>
      </c>
      <c r="X17" s="13" t="s">
        <v>1053</v>
      </c>
      <c r="Y17" s="13" t="s">
        <v>1053</v>
      </c>
      <c r="Z17" s="13" t="s">
        <v>1053</v>
      </c>
      <c r="AA17" s="13" t="s">
        <v>1053</v>
      </c>
      <c r="AB17" s="13" t="s">
        <v>1053</v>
      </c>
      <c r="AC17" s="13" t="s">
        <v>1053</v>
      </c>
      <c r="AD17" s="13" t="s">
        <v>1053</v>
      </c>
      <c r="AE17" s="13" t="s">
        <v>1053</v>
      </c>
      <c r="AF17" s="13" t="s">
        <v>1053</v>
      </c>
      <c r="AH17" s="106"/>
    </row>
    <row r="18" spans="1:34" x14ac:dyDescent="0.3">
      <c r="A18" t="s">
        <v>47</v>
      </c>
      <c r="B18" t="s">
        <v>48</v>
      </c>
      <c r="C18" s="69">
        <v>3830827</v>
      </c>
      <c r="D18" s="13" t="s">
        <v>1154</v>
      </c>
      <c r="E18" s="13" t="s">
        <v>1155</v>
      </c>
      <c r="F18" s="13" t="s">
        <v>1156</v>
      </c>
      <c r="G18" s="13" t="s">
        <v>1157</v>
      </c>
      <c r="H18" s="13" t="s">
        <v>1158</v>
      </c>
      <c r="I18" s="13" t="s">
        <v>1053</v>
      </c>
      <c r="J18" s="13" t="s">
        <v>1053</v>
      </c>
      <c r="K18" s="13" t="s">
        <v>1053</v>
      </c>
      <c r="L18" s="13" t="s">
        <v>1053</v>
      </c>
      <c r="M18" s="13" t="s">
        <v>1053</v>
      </c>
      <c r="N18" s="13" t="s">
        <v>1053</v>
      </c>
      <c r="O18" s="13" t="s">
        <v>1053</v>
      </c>
      <c r="P18" s="13" t="s">
        <v>1053</v>
      </c>
      <c r="Q18" s="13" t="s">
        <v>1053</v>
      </c>
      <c r="R18" s="13" t="s">
        <v>1053</v>
      </c>
      <c r="S18" s="13" t="s">
        <v>1053</v>
      </c>
      <c r="T18" s="13" t="s">
        <v>1053</v>
      </c>
      <c r="U18" s="13" t="s">
        <v>1053</v>
      </c>
      <c r="V18" s="13" t="s">
        <v>1053</v>
      </c>
      <c r="W18" s="13" t="s">
        <v>1053</v>
      </c>
      <c r="X18" s="13" t="s">
        <v>1053</v>
      </c>
      <c r="Y18" s="13" t="s">
        <v>1053</v>
      </c>
      <c r="Z18" s="13" t="s">
        <v>1053</v>
      </c>
      <c r="AA18" s="13" t="s">
        <v>1053</v>
      </c>
      <c r="AB18" s="13" t="s">
        <v>1053</v>
      </c>
      <c r="AC18" s="13" t="s">
        <v>1053</v>
      </c>
      <c r="AD18" s="13" t="s">
        <v>1053</v>
      </c>
      <c r="AE18" s="13" t="s">
        <v>1053</v>
      </c>
      <c r="AF18" s="13" t="s">
        <v>1053</v>
      </c>
      <c r="AH18" s="106"/>
    </row>
    <row r="19" spans="1:34" x14ac:dyDescent="0.3">
      <c r="A19" t="s">
        <v>49</v>
      </c>
      <c r="B19" t="s">
        <v>50</v>
      </c>
      <c r="C19" s="69">
        <v>3483445</v>
      </c>
      <c r="D19" s="13" t="s">
        <v>1113</v>
      </c>
      <c r="E19" s="13" t="s">
        <v>1159</v>
      </c>
      <c r="F19" s="13" t="s">
        <v>1160</v>
      </c>
      <c r="G19" s="13" t="s">
        <v>1161</v>
      </c>
      <c r="H19" s="13" t="s">
        <v>1053</v>
      </c>
      <c r="I19" s="13" t="s">
        <v>1053</v>
      </c>
      <c r="J19" s="13" t="s">
        <v>1053</v>
      </c>
      <c r="K19" s="13" t="s">
        <v>1053</v>
      </c>
      <c r="L19" s="13" t="s">
        <v>1053</v>
      </c>
      <c r="M19" s="13" t="s">
        <v>1053</v>
      </c>
      <c r="N19" s="13" t="s">
        <v>1053</v>
      </c>
      <c r="O19" s="13" t="s">
        <v>1053</v>
      </c>
      <c r="P19" s="13" t="s">
        <v>1053</v>
      </c>
      <c r="Q19" s="13" t="s">
        <v>1053</v>
      </c>
      <c r="R19" s="13" t="s">
        <v>1053</v>
      </c>
      <c r="S19" s="13" t="s">
        <v>1053</v>
      </c>
      <c r="T19" s="13" t="s">
        <v>1053</v>
      </c>
      <c r="U19" s="13" t="s">
        <v>1053</v>
      </c>
      <c r="V19" s="13" t="s">
        <v>1053</v>
      </c>
      <c r="W19" s="13" t="s">
        <v>1053</v>
      </c>
      <c r="X19" s="13" t="s">
        <v>1053</v>
      </c>
      <c r="Y19" s="13" t="s">
        <v>1053</v>
      </c>
      <c r="Z19" s="13" t="s">
        <v>1053</v>
      </c>
      <c r="AA19" s="13" t="s">
        <v>1053</v>
      </c>
      <c r="AB19" s="13" t="s">
        <v>1053</v>
      </c>
      <c r="AC19" s="13" t="s">
        <v>1053</v>
      </c>
      <c r="AD19" s="13" t="s">
        <v>1053</v>
      </c>
      <c r="AE19" s="13" t="s">
        <v>1053</v>
      </c>
      <c r="AF19" s="13" t="s">
        <v>1053</v>
      </c>
      <c r="AH19" s="106"/>
    </row>
    <row r="20" spans="1:34" x14ac:dyDescent="0.3">
      <c r="A20" t="s">
        <v>51</v>
      </c>
      <c r="B20" t="s">
        <v>52</v>
      </c>
      <c r="C20" s="69">
        <v>5761433</v>
      </c>
      <c r="D20" s="13" t="s">
        <v>1162</v>
      </c>
      <c r="E20" s="13" t="s">
        <v>1163</v>
      </c>
      <c r="F20" s="13" t="s">
        <v>1164</v>
      </c>
      <c r="G20" s="13" t="s">
        <v>1165</v>
      </c>
      <c r="H20" s="13" t="s">
        <v>1166</v>
      </c>
      <c r="I20" s="13" t="s">
        <v>1167</v>
      </c>
      <c r="J20" s="13" t="s">
        <v>1168</v>
      </c>
      <c r="K20" s="13" t="s">
        <v>1169</v>
      </c>
      <c r="L20" s="13" t="s">
        <v>1170</v>
      </c>
      <c r="M20" s="13" t="s">
        <v>1171</v>
      </c>
      <c r="N20" s="13" t="s">
        <v>1053</v>
      </c>
      <c r="O20" s="13" t="s">
        <v>1053</v>
      </c>
      <c r="P20" s="13" t="s">
        <v>1053</v>
      </c>
      <c r="Q20" s="13" t="s">
        <v>1053</v>
      </c>
      <c r="R20" s="13" t="s">
        <v>1053</v>
      </c>
      <c r="S20" s="13" t="s">
        <v>1053</v>
      </c>
      <c r="T20" s="13" t="s">
        <v>1053</v>
      </c>
      <c r="U20" s="13" t="s">
        <v>1053</v>
      </c>
      <c r="V20" s="13" t="s">
        <v>1053</v>
      </c>
      <c r="W20" s="13" t="s">
        <v>1053</v>
      </c>
      <c r="X20" s="13" t="s">
        <v>1053</v>
      </c>
      <c r="Y20" s="13" t="s">
        <v>1053</v>
      </c>
      <c r="Z20" s="13" t="s">
        <v>1053</v>
      </c>
      <c r="AA20" s="13" t="s">
        <v>1053</v>
      </c>
      <c r="AB20" s="13" t="s">
        <v>1053</v>
      </c>
      <c r="AC20" s="13" t="s">
        <v>1053</v>
      </c>
      <c r="AD20" s="13" t="s">
        <v>1053</v>
      </c>
      <c r="AE20" s="13" t="s">
        <v>1053</v>
      </c>
      <c r="AF20" s="13" t="s">
        <v>1053</v>
      </c>
      <c r="AH20" s="106"/>
    </row>
    <row r="21" spans="1:34" x14ac:dyDescent="0.3">
      <c r="A21" t="s">
        <v>53</v>
      </c>
      <c r="B21" t="s">
        <v>54</v>
      </c>
      <c r="C21" s="69">
        <v>3363426</v>
      </c>
      <c r="D21" s="13" t="s">
        <v>1172</v>
      </c>
      <c r="E21" s="13" t="s">
        <v>1173</v>
      </c>
      <c r="F21" s="13" t="s">
        <v>1174</v>
      </c>
      <c r="G21" s="13" t="s">
        <v>1175</v>
      </c>
      <c r="H21" s="13" t="s">
        <v>1176</v>
      </c>
      <c r="I21" s="13" t="s">
        <v>1053</v>
      </c>
      <c r="J21" s="13" t="s">
        <v>1053</v>
      </c>
      <c r="K21" s="13" t="s">
        <v>1053</v>
      </c>
      <c r="L21" s="13" t="s">
        <v>1053</v>
      </c>
      <c r="M21" s="13" t="s">
        <v>1053</v>
      </c>
      <c r="N21" s="13" t="s">
        <v>1053</v>
      </c>
      <c r="O21" s="13" t="s">
        <v>1053</v>
      </c>
      <c r="P21" s="13" t="s">
        <v>1053</v>
      </c>
      <c r="Q21" s="13" t="s">
        <v>1053</v>
      </c>
      <c r="R21" s="13" t="s">
        <v>1053</v>
      </c>
      <c r="S21" s="13" t="s">
        <v>1053</v>
      </c>
      <c r="T21" s="13" t="s">
        <v>1053</v>
      </c>
      <c r="U21" s="13" t="s">
        <v>1053</v>
      </c>
      <c r="V21" s="13" t="s">
        <v>1053</v>
      </c>
      <c r="W21" s="13" t="s">
        <v>1053</v>
      </c>
      <c r="X21" s="13" t="s">
        <v>1053</v>
      </c>
      <c r="Y21" s="13" t="s">
        <v>1053</v>
      </c>
      <c r="Z21" s="13" t="s">
        <v>1053</v>
      </c>
      <c r="AA21" s="13" t="s">
        <v>1053</v>
      </c>
      <c r="AB21" s="13" t="s">
        <v>1053</v>
      </c>
      <c r="AC21" s="13" t="s">
        <v>1053</v>
      </c>
      <c r="AD21" s="13" t="s">
        <v>1053</v>
      </c>
      <c r="AE21" s="13" t="s">
        <v>1053</v>
      </c>
      <c r="AF21" s="13" t="s">
        <v>1053</v>
      </c>
      <c r="AH21" s="106"/>
    </row>
    <row r="22" spans="1:34" x14ac:dyDescent="0.3">
      <c r="A22" t="s">
        <v>55</v>
      </c>
      <c r="B22" t="s">
        <v>56</v>
      </c>
      <c r="C22" s="69">
        <v>3657639</v>
      </c>
      <c r="D22" s="13" t="s">
        <v>1177</v>
      </c>
      <c r="E22" s="13" t="s">
        <v>1178</v>
      </c>
      <c r="F22" s="13" t="s">
        <v>1179</v>
      </c>
      <c r="G22" s="13" t="s">
        <v>1180</v>
      </c>
      <c r="H22" s="13" t="s">
        <v>1053</v>
      </c>
      <c r="I22" s="13" t="s">
        <v>1053</v>
      </c>
      <c r="J22" s="13" t="s">
        <v>1053</v>
      </c>
      <c r="K22" s="13" t="s">
        <v>1053</v>
      </c>
      <c r="L22" s="13" t="s">
        <v>1053</v>
      </c>
      <c r="M22" s="13" t="s">
        <v>1053</v>
      </c>
      <c r="N22" s="13" t="s">
        <v>1053</v>
      </c>
      <c r="O22" s="13" t="s">
        <v>1053</v>
      </c>
      <c r="P22" s="13" t="s">
        <v>1053</v>
      </c>
      <c r="Q22" s="13" t="s">
        <v>1053</v>
      </c>
      <c r="R22" s="13" t="s">
        <v>1053</v>
      </c>
      <c r="S22" s="13" t="s">
        <v>1053</v>
      </c>
      <c r="T22" s="13" t="s">
        <v>1053</v>
      </c>
      <c r="U22" s="13" t="s">
        <v>1053</v>
      </c>
      <c r="V22" s="13" t="s">
        <v>1053</v>
      </c>
      <c r="W22" s="13" t="s">
        <v>1053</v>
      </c>
      <c r="X22" s="13" t="s">
        <v>1053</v>
      </c>
      <c r="Y22" s="13" t="s">
        <v>1053</v>
      </c>
      <c r="Z22" s="13" t="s">
        <v>1053</v>
      </c>
      <c r="AA22" s="13" t="s">
        <v>1053</v>
      </c>
      <c r="AB22" s="13" t="s">
        <v>1053</v>
      </c>
      <c r="AC22" s="13" t="s">
        <v>1053</v>
      </c>
      <c r="AD22" s="13" t="s">
        <v>1053</v>
      </c>
      <c r="AE22" s="13" t="s">
        <v>1053</v>
      </c>
      <c r="AF22" s="13" t="s">
        <v>1053</v>
      </c>
    </row>
    <row r="23" spans="1:34" x14ac:dyDescent="0.3">
      <c r="A23" t="s">
        <v>57</v>
      </c>
      <c r="B23" t="s">
        <v>58</v>
      </c>
      <c r="C23" s="69">
        <v>2324413</v>
      </c>
      <c r="D23" s="13" t="s">
        <v>1130</v>
      </c>
      <c r="E23" s="13" t="s">
        <v>1131</v>
      </c>
      <c r="F23" s="13" t="s">
        <v>1132</v>
      </c>
      <c r="G23" s="13" t="s">
        <v>354</v>
      </c>
      <c r="H23" s="13" t="s">
        <v>1053</v>
      </c>
      <c r="I23" s="13" t="s">
        <v>1053</v>
      </c>
      <c r="J23" s="13" t="s">
        <v>1053</v>
      </c>
      <c r="K23" s="13" t="s">
        <v>1053</v>
      </c>
      <c r="L23" s="13" t="s">
        <v>1053</v>
      </c>
      <c r="M23" s="13" t="s">
        <v>1053</v>
      </c>
      <c r="N23" s="13" t="s">
        <v>1053</v>
      </c>
      <c r="O23" s="13" t="s">
        <v>1053</v>
      </c>
      <c r="P23" s="13" t="s">
        <v>1053</v>
      </c>
      <c r="Q23" s="13" t="s">
        <v>1053</v>
      </c>
      <c r="R23" s="13" t="s">
        <v>1053</v>
      </c>
      <c r="S23" s="13" t="s">
        <v>1053</v>
      </c>
      <c r="T23" s="13" t="s">
        <v>1053</v>
      </c>
      <c r="U23" s="13" t="s">
        <v>1053</v>
      </c>
      <c r="V23" s="13" t="s">
        <v>1053</v>
      </c>
      <c r="W23" s="13" t="s">
        <v>1053</v>
      </c>
      <c r="X23" s="13" t="s">
        <v>1053</v>
      </c>
      <c r="Y23" s="13" t="s">
        <v>1053</v>
      </c>
      <c r="Z23" s="13" t="s">
        <v>1053</v>
      </c>
      <c r="AA23" s="13" t="s">
        <v>1053</v>
      </c>
      <c r="AB23" s="13" t="s">
        <v>1053</v>
      </c>
      <c r="AC23" s="13" t="s">
        <v>1053</v>
      </c>
      <c r="AD23" s="13" t="s">
        <v>1053</v>
      </c>
      <c r="AE23" s="13" t="s">
        <v>1053</v>
      </c>
      <c r="AF23" s="13" t="s">
        <v>1053</v>
      </c>
    </row>
    <row r="24" spans="1:34" x14ac:dyDescent="0.3">
      <c r="A24" t="s">
        <v>59</v>
      </c>
      <c r="B24" t="s">
        <v>60</v>
      </c>
      <c r="C24" s="69">
        <v>2619613</v>
      </c>
      <c r="D24" s="13" t="s">
        <v>1181</v>
      </c>
      <c r="E24" s="13" t="s">
        <v>1182</v>
      </c>
      <c r="F24" s="13" t="s">
        <v>1183</v>
      </c>
      <c r="G24" s="13" t="s">
        <v>1053</v>
      </c>
      <c r="H24" s="13" t="s">
        <v>1053</v>
      </c>
      <c r="I24" s="13" t="s">
        <v>1053</v>
      </c>
      <c r="J24" s="13" t="s">
        <v>1053</v>
      </c>
      <c r="K24" s="13" t="s">
        <v>1053</v>
      </c>
      <c r="L24" s="13" t="s">
        <v>1053</v>
      </c>
      <c r="M24" s="13" t="s">
        <v>1053</v>
      </c>
      <c r="N24" s="13" t="s">
        <v>1053</v>
      </c>
      <c r="O24" s="13" t="s">
        <v>1053</v>
      </c>
      <c r="P24" s="13" t="s">
        <v>1053</v>
      </c>
      <c r="Q24" s="13" t="s">
        <v>1053</v>
      </c>
      <c r="R24" s="13" t="s">
        <v>1053</v>
      </c>
      <c r="S24" s="13" t="s">
        <v>1053</v>
      </c>
      <c r="T24" s="13" t="s">
        <v>1053</v>
      </c>
      <c r="U24" s="13" t="s">
        <v>1053</v>
      </c>
      <c r="V24" s="13" t="s">
        <v>1053</v>
      </c>
      <c r="W24" s="13" t="s">
        <v>1053</v>
      </c>
      <c r="X24" s="13" t="s">
        <v>1053</v>
      </c>
      <c r="Y24" s="13" t="s">
        <v>1053</v>
      </c>
      <c r="Z24" s="13" t="s">
        <v>1053</v>
      </c>
      <c r="AA24" s="13" t="s">
        <v>1053</v>
      </c>
      <c r="AB24" s="13" t="s">
        <v>1053</v>
      </c>
      <c r="AC24" s="13" t="s">
        <v>1053</v>
      </c>
      <c r="AD24" s="13" t="s">
        <v>1053</v>
      </c>
      <c r="AE24" s="13" t="s">
        <v>1053</v>
      </c>
      <c r="AF24" s="13" t="s">
        <v>1053</v>
      </c>
      <c r="AH24" s="106"/>
    </row>
    <row r="25" spans="1:34" x14ac:dyDescent="0.3">
      <c r="A25" t="s">
        <v>61</v>
      </c>
      <c r="B25" t="s">
        <v>62</v>
      </c>
      <c r="C25" s="69">
        <v>6567961</v>
      </c>
      <c r="D25" s="13" t="s">
        <v>1053</v>
      </c>
      <c r="E25" s="13" t="s">
        <v>1053</v>
      </c>
      <c r="F25" s="13" t="s">
        <v>1053</v>
      </c>
      <c r="G25" s="13" t="s">
        <v>1053</v>
      </c>
      <c r="H25" s="13" t="s">
        <v>1053</v>
      </c>
      <c r="I25" s="13" t="s">
        <v>1053</v>
      </c>
      <c r="J25" s="13" t="s">
        <v>1053</v>
      </c>
      <c r="K25" s="13" t="s">
        <v>1053</v>
      </c>
      <c r="L25" s="13" t="s">
        <v>1053</v>
      </c>
      <c r="M25" s="13" t="s">
        <v>1053</v>
      </c>
      <c r="N25" s="13" t="s">
        <v>1053</v>
      </c>
      <c r="O25" s="13" t="s">
        <v>1053</v>
      </c>
      <c r="P25" s="13" t="s">
        <v>1053</v>
      </c>
      <c r="Q25" s="13" t="s">
        <v>1053</v>
      </c>
      <c r="R25" s="13" t="s">
        <v>1053</v>
      </c>
      <c r="S25" s="13" t="s">
        <v>1053</v>
      </c>
      <c r="T25" s="13" t="s">
        <v>1053</v>
      </c>
      <c r="U25" s="13" t="s">
        <v>1053</v>
      </c>
      <c r="V25" s="13" t="s">
        <v>1053</v>
      </c>
      <c r="W25" s="13" t="s">
        <v>1053</v>
      </c>
      <c r="X25" s="13" t="s">
        <v>1053</v>
      </c>
      <c r="Y25" s="13" t="s">
        <v>1053</v>
      </c>
      <c r="Z25" s="13" t="s">
        <v>1053</v>
      </c>
      <c r="AA25" s="13" t="s">
        <v>1053</v>
      </c>
      <c r="AB25" s="13" t="s">
        <v>1053</v>
      </c>
      <c r="AC25" s="13" t="s">
        <v>1053</v>
      </c>
      <c r="AD25" s="13" t="s">
        <v>1053</v>
      </c>
      <c r="AE25" s="13" t="s">
        <v>1053</v>
      </c>
      <c r="AF25" s="13" t="s">
        <v>1053</v>
      </c>
      <c r="AH25" s="106"/>
    </row>
    <row r="26" spans="1:34" x14ac:dyDescent="0.3">
      <c r="A26" t="s">
        <v>63</v>
      </c>
      <c r="B26" t="s">
        <v>64</v>
      </c>
      <c r="C26" s="69">
        <v>3667119</v>
      </c>
      <c r="D26" s="13" t="s">
        <v>1184</v>
      </c>
      <c r="E26" s="13" t="s">
        <v>1185</v>
      </c>
      <c r="F26" s="13" t="s">
        <v>1186</v>
      </c>
      <c r="G26" s="13" t="s">
        <v>1187</v>
      </c>
      <c r="H26" s="13" t="s">
        <v>1053</v>
      </c>
      <c r="I26" s="13" t="s">
        <v>1053</v>
      </c>
      <c r="J26" s="13" t="s">
        <v>1053</v>
      </c>
      <c r="K26" s="13" t="s">
        <v>1053</v>
      </c>
      <c r="L26" s="13" t="s">
        <v>1053</v>
      </c>
      <c r="M26" s="13" t="s">
        <v>1053</v>
      </c>
      <c r="N26" s="13" t="s">
        <v>1053</v>
      </c>
      <c r="O26" s="13" t="s">
        <v>1053</v>
      </c>
      <c r="P26" s="13" t="s">
        <v>1053</v>
      </c>
      <c r="Q26" s="13" t="s">
        <v>1053</v>
      </c>
      <c r="R26" s="13" t="s">
        <v>1053</v>
      </c>
      <c r="S26" s="13" t="s">
        <v>1053</v>
      </c>
      <c r="T26" s="13" t="s">
        <v>1053</v>
      </c>
      <c r="U26" s="13" t="s">
        <v>1053</v>
      </c>
      <c r="V26" s="13" t="s">
        <v>1053</v>
      </c>
      <c r="W26" s="13" t="s">
        <v>1053</v>
      </c>
      <c r="X26" s="13" t="s">
        <v>1053</v>
      </c>
      <c r="Y26" s="13" t="s">
        <v>1053</v>
      </c>
      <c r="Z26" s="13" t="s">
        <v>1053</v>
      </c>
      <c r="AA26" s="13" t="s">
        <v>1053</v>
      </c>
      <c r="AB26" s="13" t="s">
        <v>1053</v>
      </c>
      <c r="AC26" s="13" t="s">
        <v>1053</v>
      </c>
      <c r="AD26" s="13" t="s">
        <v>1053</v>
      </c>
      <c r="AE26" s="13" t="s">
        <v>1053</v>
      </c>
      <c r="AF26" s="13" t="s">
        <v>1053</v>
      </c>
      <c r="AH26" s="106"/>
    </row>
    <row r="27" spans="1:34" x14ac:dyDescent="0.3">
      <c r="A27" t="s">
        <v>65</v>
      </c>
      <c r="B27" t="s">
        <v>66</v>
      </c>
      <c r="C27" s="69">
        <v>1956290</v>
      </c>
      <c r="D27" s="13" t="s">
        <v>1188</v>
      </c>
      <c r="E27" s="13" t="s">
        <v>1189</v>
      </c>
      <c r="F27" s="13" t="s">
        <v>1190</v>
      </c>
      <c r="G27" s="13" t="s">
        <v>1191</v>
      </c>
      <c r="H27" s="13" t="s">
        <v>1192</v>
      </c>
      <c r="I27" s="13" t="s">
        <v>1193</v>
      </c>
      <c r="J27" s="13" t="s">
        <v>1194</v>
      </c>
      <c r="K27" s="13" t="s">
        <v>1053</v>
      </c>
      <c r="L27" s="13" t="s">
        <v>1053</v>
      </c>
      <c r="M27" s="13" t="s">
        <v>1053</v>
      </c>
      <c r="N27" s="13" t="s">
        <v>1053</v>
      </c>
      <c r="O27" s="13" t="s">
        <v>1053</v>
      </c>
      <c r="P27" s="13" t="s">
        <v>1053</v>
      </c>
      <c r="Q27" s="13" t="s">
        <v>1053</v>
      </c>
      <c r="R27" s="13" t="s">
        <v>1053</v>
      </c>
      <c r="S27" s="13" t="s">
        <v>1053</v>
      </c>
      <c r="T27" s="13" t="s">
        <v>1053</v>
      </c>
      <c r="U27" s="13" t="s">
        <v>1053</v>
      </c>
      <c r="V27" s="13" t="s">
        <v>1053</v>
      </c>
      <c r="W27" s="13" t="s">
        <v>1053</v>
      </c>
      <c r="X27" s="13" t="s">
        <v>1053</v>
      </c>
      <c r="Y27" s="13" t="s">
        <v>1053</v>
      </c>
      <c r="Z27" s="13" t="s">
        <v>1053</v>
      </c>
      <c r="AA27" s="13" t="s">
        <v>1053</v>
      </c>
      <c r="AB27" s="13" t="s">
        <v>1053</v>
      </c>
      <c r="AC27" s="13" t="s">
        <v>1053</v>
      </c>
      <c r="AD27" s="13" t="s">
        <v>1053</v>
      </c>
      <c r="AE27" s="13" t="s">
        <v>1053</v>
      </c>
      <c r="AF27" s="13" t="s">
        <v>1053</v>
      </c>
      <c r="AH27" s="106"/>
    </row>
    <row r="28" spans="1:34" x14ac:dyDescent="0.3">
      <c r="A28" t="s">
        <v>67</v>
      </c>
      <c r="B28" t="s">
        <v>68</v>
      </c>
      <c r="C28" s="69">
        <v>4092441</v>
      </c>
      <c r="D28" s="13" t="s">
        <v>1195</v>
      </c>
      <c r="E28" s="13" t="s">
        <v>1196</v>
      </c>
      <c r="F28" s="13" t="s">
        <v>1197</v>
      </c>
      <c r="G28" s="13" t="s">
        <v>1198</v>
      </c>
      <c r="H28" s="13" t="s">
        <v>1199</v>
      </c>
      <c r="I28" s="13" t="s">
        <v>1200</v>
      </c>
      <c r="J28" s="13" t="s">
        <v>1201</v>
      </c>
      <c r="K28" s="13" t="s">
        <v>1053</v>
      </c>
      <c r="L28" s="13" t="s">
        <v>1053</v>
      </c>
      <c r="M28" s="13" t="s">
        <v>1053</v>
      </c>
      <c r="N28" s="13" t="s">
        <v>1053</v>
      </c>
      <c r="O28" s="13" t="s">
        <v>1053</v>
      </c>
      <c r="P28" s="13" t="s">
        <v>1053</v>
      </c>
      <c r="Q28" s="13" t="s">
        <v>1053</v>
      </c>
      <c r="R28" s="13" t="s">
        <v>1053</v>
      </c>
      <c r="S28" s="13" t="s">
        <v>1053</v>
      </c>
      <c r="T28" s="13" t="s">
        <v>1053</v>
      </c>
      <c r="U28" s="13" t="s">
        <v>1053</v>
      </c>
      <c r="V28" s="13" t="s">
        <v>1053</v>
      </c>
      <c r="W28" s="13" t="s">
        <v>1053</v>
      </c>
      <c r="X28" s="13" t="s">
        <v>1053</v>
      </c>
      <c r="Y28" s="13" t="s">
        <v>1053</v>
      </c>
      <c r="Z28" s="13" t="s">
        <v>1053</v>
      </c>
      <c r="AA28" s="13" t="s">
        <v>1053</v>
      </c>
      <c r="AB28" s="13" t="s">
        <v>1053</v>
      </c>
      <c r="AC28" s="13" t="s">
        <v>1053</v>
      </c>
      <c r="AD28" s="13" t="s">
        <v>1053</v>
      </c>
      <c r="AE28" s="13" t="s">
        <v>1053</v>
      </c>
      <c r="AF28" s="13" t="s">
        <v>1053</v>
      </c>
      <c r="AH28" s="106"/>
    </row>
    <row r="29" spans="1:34" x14ac:dyDescent="0.3">
      <c r="A29" t="s">
        <v>69</v>
      </c>
      <c r="B29" t="s">
        <v>70</v>
      </c>
      <c r="C29" s="69">
        <v>4155324</v>
      </c>
      <c r="D29" s="13" t="s">
        <v>1202</v>
      </c>
      <c r="E29" s="13" t="s">
        <v>1203</v>
      </c>
      <c r="F29" s="13" t="s">
        <v>1204</v>
      </c>
      <c r="G29" s="13" t="s">
        <v>1053</v>
      </c>
      <c r="H29" s="13" t="s">
        <v>1053</v>
      </c>
      <c r="I29" s="13" t="s">
        <v>1053</v>
      </c>
      <c r="J29" s="13" t="s">
        <v>1053</v>
      </c>
      <c r="K29" s="13" t="s">
        <v>1053</v>
      </c>
      <c r="L29" s="13" t="s">
        <v>1053</v>
      </c>
      <c r="M29" s="13" t="s">
        <v>1053</v>
      </c>
      <c r="N29" s="13" t="s">
        <v>1053</v>
      </c>
      <c r="O29" s="13" t="s">
        <v>1053</v>
      </c>
      <c r="P29" s="13" t="s">
        <v>1053</v>
      </c>
      <c r="Q29" s="13" t="s">
        <v>1053</v>
      </c>
      <c r="R29" s="13" t="s">
        <v>1053</v>
      </c>
      <c r="S29" s="13" t="s">
        <v>1053</v>
      </c>
      <c r="T29" s="13" t="s">
        <v>1053</v>
      </c>
      <c r="U29" s="13" t="s">
        <v>1053</v>
      </c>
      <c r="V29" s="13" t="s">
        <v>1053</v>
      </c>
      <c r="W29" s="13" t="s">
        <v>1053</v>
      </c>
      <c r="X29" s="13" t="s">
        <v>1053</v>
      </c>
      <c r="Y29" s="13" t="s">
        <v>1053</v>
      </c>
      <c r="Z29" s="13" t="s">
        <v>1053</v>
      </c>
      <c r="AA29" s="13" t="s">
        <v>1053</v>
      </c>
      <c r="AB29" s="13" t="s">
        <v>1053</v>
      </c>
      <c r="AC29" s="13" t="s">
        <v>1053</v>
      </c>
      <c r="AD29" s="13" t="s">
        <v>1053</v>
      </c>
      <c r="AE29" s="13" t="s">
        <v>1053</v>
      </c>
      <c r="AF29" s="13" t="s">
        <v>1053</v>
      </c>
      <c r="AH29" s="106"/>
    </row>
    <row r="30" spans="1:34" x14ac:dyDescent="0.3">
      <c r="A30" t="s">
        <v>71</v>
      </c>
      <c r="B30" t="s">
        <v>72</v>
      </c>
      <c r="C30" s="69">
        <v>137935</v>
      </c>
      <c r="D30" s="13" t="s">
        <v>1184</v>
      </c>
      <c r="E30" s="13" t="s">
        <v>1205</v>
      </c>
      <c r="F30" s="13" t="s">
        <v>1206</v>
      </c>
      <c r="G30" s="13" t="s">
        <v>1053</v>
      </c>
      <c r="H30" s="13" t="s">
        <v>1053</v>
      </c>
      <c r="I30" s="13" t="s">
        <v>1053</v>
      </c>
      <c r="J30" s="13" t="s">
        <v>1053</v>
      </c>
      <c r="K30" s="13" t="s">
        <v>1053</v>
      </c>
      <c r="L30" s="13" t="s">
        <v>1053</v>
      </c>
      <c r="M30" s="13" t="s">
        <v>1053</v>
      </c>
      <c r="N30" s="13" t="s">
        <v>1053</v>
      </c>
      <c r="O30" s="13" t="s">
        <v>1053</v>
      </c>
      <c r="P30" s="13" t="s">
        <v>1053</v>
      </c>
      <c r="Q30" s="13" t="s">
        <v>1053</v>
      </c>
      <c r="R30" s="13" t="s">
        <v>1053</v>
      </c>
      <c r="S30" s="13" t="s">
        <v>1053</v>
      </c>
      <c r="T30" s="13" t="s">
        <v>1053</v>
      </c>
      <c r="U30" s="13" t="s">
        <v>1053</v>
      </c>
      <c r="V30" s="13" t="s">
        <v>1053</v>
      </c>
      <c r="W30" s="13" t="s">
        <v>1053</v>
      </c>
      <c r="X30" s="13" t="s">
        <v>1053</v>
      </c>
      <c r="Y30" s="13" t="s">
        <v>1053</v>
      </c>
      <c r="Z30" s="13" t="s">
        <v>1053</v>
      </c>
      <c r="AA30" s="13" t="s">
        <v>1053</v>
      </c>
      <c r="AB30" s="13" t="s">
        <v>1053</v>
      </c>
      <c r="AC30" s="13" t="s">
        <v>1053</v>
      </c>
      <c r="AD30" s="13" t="s">
        <v>1053</v>
      </c>
      <c r="AE30" s="13" t="s">
        <v>1053</v>
      </c>
      <c r="AF30" s="13" t="s">
        <v>1053</v>
      </c>
      <c r="AH30" s="106"/>
    </row>
    <row r="31" spans="1:34" x14ac:dyDescent="0.3">
      <c r="A31" t="s">
        <v>73</v>
      </c>
      <c r="B31" t="s">
        <v>74</v>
      </c>
      <c r="C31" s="69">
        <v>7975355</v>
      </c>
      <c r="D31" s="13" t="s">
        <v>1212</v>
      </c>
      <c r="E31" s="13" t="s">
        <v>1213</v>
      </c>
      <c r="F31" s="13" t="s">
        <v>1214</v>
      </c>
      <c r="G31" s="13" t="s">
        <v>1215</v>
      </c>
      <c r="H31" s="13" t="s">
        <v>1216</v>
      </c>
      <c r="I31" s="13" t="s">
        <v>1053</v>
      </c>
      <c r="J31" s="13" t="s">
        <v>1053</v>
      </c>
      <c r="K31" s="13" t="s">
        <v>1053</v>
      </c>
      <c r="L31" s="13" t="s">
        <v>1053</v>
      </c>
      <c r="M31" s="13" t="s">
        <v>1053</v>
      </c>
      <c r="N31" s="13" t="s">
        <v>1053</v>
      </c>
      <c r="O31" s="13" t="s">
        <v>1053</v>
      </c>
      <c r="P31" s="13" t="s">
        <v>1053</v>
      </c>
      <c r="Q31" s="13" t="s">
        <v>1053</v>
      </c>
      <c r="R31" s="13" t="s">
        <v>1053</v>
      </c>
      <c r="S31" s="13" t="s">
        <v>1053</v>
      </c>
      <c r="T31" s="13" t="s">
        <v>1053</v>
      </c>
      <c r="U31" s="13" t="s">
        <v>1053</v>
      </c>
      <c r="V31" s="13" t="s">
        <v>1053</v>
      </c>
      <c r="W31" s="13" t="s">
        <v>1053</v>
      </c>
      <c r="X31" s="13" t="s">
        <v>1053</v>
      </c>
      <c r="Y31" s="13" t="s">
        <v>1053</v>
      </c>
      <c r="Z31" s="13" t="s">
        <v>1053</v>
      </c>
      <c r="AA31" s="13" t="s">
        <v>1053</v>
      </c>
      <c r="AB31" s="13" t="s">
        <v>1053</v>
      </c>
      <c r="AC31" s="13" t="s">
        <v>1053</v>
      </c>
      <c r="AD31" s="13" t="s">
        <v>1053</v>
      </c>
      <c r="AE31" s="13" t="s">
        <v>1053</v>
      </c>
      <c r="AF31" s="13" t="s">
        <v>1053</v>
      </c>
      <c r="AH31" s="106"/>
    </row>
    <row r="32" spans="1:34" x14ac:dyDescent="0.3">
      <c r="A32" t="s">
        <v>75</v>
      </c>
      <c r="B32" t="s">
        <v>76</v>
      </c>
      <c r="C32" s="69">
        <v>8068033</v>
      </c>
      <c r="D32" s="13" t="s">
        <v>1261</v>
      </c>
      <c r="E32" s="13" t="s">
        <v>1262</v>
      </c>
      <c r="F32" s="13" t="s">
        <v>1263</v>
      </c>
      <c r="G32" s="13" t="s">
        <v>1053</v>
      </c>
      <c r="H32" s="13" t="s">
        <v>1053</v>
      </c>
      <c r="I32" s="13" t="s">
        <v>1053</v>
      </c>
      <c r="J32" s="13" t="s">
        <v>1053</v>
      </c>
      <c r="K32" s="13" t="s">
        <v>1053</v>
      </c>
      <c r="L32" s="13" t="s">
        <v>1053</v>
      </c>
      <c r="M32" s="13" t="s">
        <v>1053</v>
      </c>
      <c r="N32" s="13" t="s">
        <v>1053</v>
      </c>
      <c r="O32" s="13" t="s">
        <v>1053</v>
      </c>
      <c r="P32" s="13" t="s">
        <v>1053</v>
      </c>
      <c r="Q32" s="13" t="s">
        <v>1053</v>
      </c>
      <c r="R32" s="13" t="s">
        <v>1053</v>
      </c>
      <c r="S32" s="13" t="s">
        <v>1053</v>
      </c>
      <c r="T32" s="13" t="s">
        <v>1053</v>
      </c>
      <c r="U32" s="13" t="s">
        <v>1053</v>
      </c>
      <c r="V32" s="13" t="s">
        <v>1053</v>
      </c>
      <c r="W32" s="13" t="s">
        <v>1053</v>
      </c>
      <c r="X32" s="13" t="s">
        <v>1053</v>
      </c>
      <c r="Y32" s="13" t="s">
        <v>1053</v>
      </c>
      <c r="Z32" s="13" t="s">
        <v>1053</v>
      </c>
      <c r="AA32" s="13" t="s">
        <v>1053</v>
      </c>
      <c r="AB32" s="13" t="s">
        <v>1053</v>
      </c>
      <c r="AC32" s="13" t="s">
        <v>1053</v>
      </c>
      <c r="AD32" s="13" t="s">
        <v>1053</v>
      </c>
      <c r="AE32" s="13" t="s">
        <v>1053</v>
      </c>
      <c r="AF32" s="13" t="s">
        <v>1053</v>
      </c>
      <c r="AH32" s="106"/>
    </row>
    <row r="33" spans="1:34" x14ac:dyDescent="0.3">
      <c r="A33" t="s">
        <v>77</v>
      </c>
      <c r="B33" t="s">
        <v>78</v>
      </c>
      <c r="C33" s="69">
        <v>4426103</v>
      </c>
      <c r="D33" s="13" t="s">
        <v>1217</v>
      </c>
      <c r="E33" s="13" t="s">
        <v>1218</v>
      </c>
      <c r="F33" s="13" t="s">
        <v>1219</v>
      </c>
      <c r="G33" s="13" t="s">
        <v>1220</v>
      </c>
      <c r="H33" s="13" t="s">
        <v>1221</v>
      </c>
      <c r="I33" s="13" t="s">
        <v>1222</v>
      </c>
      <c r="J33" s="13" t="s">
        <v>1053</v>
      </c>
      <c r="K33" s="13" t="s">
        <v>1053</v>
      </c>
      <c r="L33" s="13" t="s">
        <v>1053</v>
      </c>
      <c r="M33" s="13" t="s">
        <v>1053</v>
      </c>
      <c r="N33" s="13" t="s">
        <v>1053</v>
      </c>
      <c r="O33" s="13" t="s">
        <v>1053</v>
      </c>
      <c r="P33" s="13" t="s">
        <v>1053</v>
      </c>
      <c r="Q33" s="13" t="s">
        <v>1053</v>
      </c>
      <c r="R33" s="13" t="s">
        <v>1053</v>
      </c>
      <c r="S33" s="13" t="s">
        <v>1053</v>
      </c>
      <c r="T33" s="13" t="s">
        <v>1053</v>
      </c>
      <c r="U33" s="13" t="s">
        <v>1053</v>
      </c>
      <c r="V33" s="13" t="s">
        <v>1053</v>
      </c>
      <c r="W33" s="13" t="s">
        <v>1053</v>
      </c>
      <c r="X33" s="13" t="s">
        <v>1053</v>
      </c>
      <c r="Y33" s="13" t="s">
        <v>1053</v>
      </c>
      <c r="Z33" s="13" t="s">
        <v>1053</v>
      </c>
      <c r="AA33" s="13" t="s">
        <v>1053</v>
      </c>
      <c r="AB33" s="13" t="s">
        <v>1053</v>
      </c>
      <c r="AC33" s="13" t="s">
        <v>1053</v>
      </c>
      <c r="AD33" s="13" t="s">
        <v>1053</v>
      </c>
      <c r="AE33" s="13" t="s">
        <v>1053</v>
      </c>
      <c r="AF33" s="13" t="s">
        <v>1053</v>
      </c>
      <c r="AH33" s="106"/>
    </row>
    <row r="34" spans="1:34" x14ac:dyDescent="0.3">
      <c r="A34" t="s">
        <v>79</v>
      </c>
      <c r="B34" t="s">
        <v>80</v>
      </c>
      <c r="C34" s="69">
        <v>3967464</v>
      </c>
      <c r="D34" s="13" t="s">
        <v>1223</v>
      </c>
      <c r="E34" s="13" t="s">
        <v>1224</v>
      </c>
      <c r="F34" s="13" t="s">
        <v>1225</v>
      </c>
      <c r="G34" s="13" t="s">
        <v>1226</v>
      </c>
      <c r="H34" s="13" t="s">
        <v>1053</v>
      </c>
      <c r="I34" s="13" t="s">
        <v>1053</v>
      </c>
      <c r="J34" s="13" t="s">
        <v>1053</v>
      </c>
      <c r="K34" s="13" t="s">
        <v>1053</v>
      </c>
      <c r="L34" s="13" t="s">
        <v>1053</v>
      </c>
      <c r="M34" s="13" t="s">
        <v>1053</v>
      </c>
      <c r="N34" s="13" t="s">
        <v>1053</v>
      </c>
      <c r="O34" s="13" t="s">
        <v>1053</v>
      </c>
      <c r="P34" s="13" t="s">
        <v>1053</v>
      </c>
      <c r="Q34" s="13" t="s">
        <v>1053</v>
      </c>
      <c r="R34" s="13" t="s">
        <v>1053</v>
      </c>
      <c r="S34" s="13" t="s">
        <v>1053</v>
      </c>
      <c r="T34" s="13" t="s">
        <v>1053</v>
      </c>
      <c r="U34" s="13" t="s">
        <v>1053</v>
      </c>
      <c r="V34" s="13" t="s">
        <v>1053</v>
      </c>
      <c r="W34" s="13" t="s">
        <v>1053</v>
      </c>
      <c r="X34" s="13" t="s">
        <v>1053</v>
      </c>
      <c r="Y34" s="13" t="s">
        <v>1053</v>
      </c>
      <c r="Z34" s="13" t="s">
        <v>1053</v>
      </c>
      <c r="AA34" s="13" t="s">
        <v>1053</v>
      </c>
      <c r="AB34" s="13" t="s">
        <v>1053</v>
      </c>
      <c r="AC34" s="13" t="s">
        <v>1053</v>
      </c>
      <c r="AD34" s="13" t="s">
        <v>1053</v>
      </c>
      <c r="AE34" s="13" t="s">
        <v>1053</v>
      </c>
      <c r="AF34" s="13" t="s">
        <v>1053</v>
      </c>
      <c r="AH34" s="106"/>
    </row>
    <row r="35" spans="1:34" x14ac:dyDescent="0.3">
      <c r="A35" t="s">
        <v>81</v>
      </c>
      <c r="B35" t="s">
        <v>82</v>
      </c>
      <c r="C35" s="69">
        <v>7140805</v>
      </c>
      <c r="D35" s="13" t="s">
        <v>1227</v>
      </c>
      <c r="E35" s="13" t="s">
        <v>1228</v>
      </c>
      <c r="F35" s="13" t="s">
        <v>1229</v>
      </c>
      <c r="G35" s="13" t="s">
        <v>1230</v>
      </c>
      <c r="H35" s="13" t="s">
        <v>1053</v>
      </c>
      <c r="I35" s="13" t="s">
        <v>1053</v>
      </c>
      <c r="J35" s="13" t="s">
        <v>1053</v>
      </c>
      <c r="K35" s="13" t="s">
        <v>1053</v>
      </c>
      <c r="L35" s="13" t="s">
        <v>1053</v>
      </c>
      <c r="M35" s="13" t="s">
        <v>1053</v>
      </c>
      <c r="N35" s="13" t="s">
        <v>1053</v>
      </c>
      <c r="O35" s="13" t="s">
        <v>1053</v>
      </c>
      <c r="P35" s="13" t="s">
        <v>1053</v>
      </c>
      <c r="Q35" s="13" t="s">
        <v>1053</v>
      </c>
      <c r="R35" s="13" t="s">
        <v>1053</v>
      </c>
      <c r="S35" s="13" t="s">
        <v>1053</v>
      </c>
      <c r="T35" s="13" t="s">
        <v>1053</v>
      </c>
      <c r="U35" s="13" t="s">
        <v>1053</v>
      </c>
      <c r="V35" s="13" t="s">
        <v>1053</v>
      </c>
      <c r="W35" s="13" t="s">
        <v>1053</v>
      </c>
      <c r="X35" s="13" t="s">
        <v>1053</v>
      </c>
      <c r="Y35" s="13" t="s">
        <v>1053</v>
      </c>
      <c r="Z35" s="13" t="s">
        <v>1053</v>
      </c>
      <c r="AA35" s="13" t="s">
        <v>1053</v>
      </c>
      <c r="AB35" s="13" t="s">
        <v>1053</v>
      </c>
      <c r="AC35" s="13" t="s">
        <v>1053</v>
      </c>
      <c r="AD35" s="13" t="s">
        <v>1053</v>
      </c>
      <c r="AE35" s="13" t="s">
        <v>1053</v>
      </c>
      <c r="AF35" s="13" t="s">
        <v>1053</v>
      </c>
      <c r="AH35" s="106"/>
    </row>
    <row r="36" spans="1:34" x14ac:dyDescent="0.3">
      <c r="A36" t="s">
        <v>83</v>
      </c>
      <c r="B36" t="s">
        <v>84</v>
      </c>
      <c r="C36" s="69">
        <v>1425577</v>
      </c>
      <c r="D36" s="13" t="s">
        <v>1231</v>
      </c>
      <c r="E36" s="13" t="s">
        <v>354</v>
      </c>
      <c r="F36" s="13" t="s">
        <v>1232</v>
      </c>
      <c r="G36" s="13" t="s">
        <v>1233</v>
      </c>
      <c r="H36" s="13" t="s">
        <v>1234</v>
      </c>
      <c r="I36" s="13" t="s">
        <v>1235</v>
      </c>
      <c r="J36" s="13" t="s">
        <v>1053</v>
      </c>
      <c r="K36" s="13" t="s">
        <v>1053</v>
      </c>
      <c r="L36" s="13" t="s">
        <v>1053</v>
      </c>
      <c r="M36" s="13" t="s">
        <v>1053</v>
      </c>
      <c r="N36" s="13" t="s">
        <v>1053</v>
      </c>
      <c r="O36" s="13" t="s">
        <v>1053</v>
      </c>
      <c r="P36" s="13" t="s">
        <v>1053</v>
      </c>
      <c r="Q36" s="13" t="s">
        <v>1053</v>
      </c>
      <c r="R36" s="13" t="s">
        <v>1053</v>
      </c>
      <c r="S36" s="13" t="s">
        <v>1053</v>
      </c>
      <c r="T36" s="13" t="s">
        <v>1053</v>
      </c>
      <c r="U36" s="13" t="s">
        <v>1053</v>
      </c>
      <c r="V36" s="13" t="s">
        <v>1053</v>
      </c>
      <c r="W36" s="13" t="s">
        <v>1053</v>
      </c>
      <c r="X36" s="13" t="s">
        <v>1053</v>
      </c>
      <c r="Y36" s="13" t="s">
        <v>1053</v>
      </c>
      <c r="Z36" s="13" t="s">
        <v>1053</v>
      </c>
      <c r="AA36" s="13" t="s">
        <v>1053</v>
      </c>
      <c r="AB36" s="13" t="s">
        <v>1053</v>
      </c>
      <c r="AC36" s="13" t="s">
        <v>1053</v>
      </c>
      <c r="AD36" s="13" t="s">
        <v>1053</v>
      </c>
      <c r="AE36" s="13" t="s">
        <v>1053</v>
      </c>
      <c r="AF36" s="13" t="s">
        <v>1053</v>
      </c>
      <c r="AH36" s="106"/>
    </row>
    <row r="37" spans="1:34" x14ac:dyDescent="0.3">
      <c r="A37" t="s">
        <v>85</v>
      </c>
      <c r="B37" t="s">
        <v>86</v>
      </c>
      <c r="C37" s="69">
        <v>3279619</v>
      </c>
      <c r="D37" s="13" t="s">
        <v>1236</v>
      </c>
      <c r="E37" s="13" t="s">
        <v>1237</v>
      </c>
      <c r="F37" s="13" t="s">
        <v>1238</v>
      </c>
      <c r="G37" s="13" t="s">
        <v>1053</v>
      </c>
      <c r="H37" s="13" t="s">
        <v>1053</v>
      </c>
      <c r="I37" s="13" t="s">
        <v>1053</v>
      </c>
      <c r="J37" s="13" t="s">
        <v>1053</v>
      </c>
      <c r="K37" s="13" t="s">
        <v>1053</v>
      </c>
      <c r="L37" s="13" t="s">
        <v>1053</v>
      </c>
      <c r="M37" s="13" t="s">
        <v>1053</v>
      </c>
      <c r="N37" s="13" t="s">
        <v>1053</v>
      </c>
      <c r="O37" s="13" t="s">
        <v>1053</v>
      </c>
      <c r="P37" s="13" t="s">
        <v>1053</v>
      </c>
      <c r="Q37" s="13" t="s">
        <v>1053</v>
      </c>
      <c r="R37" s="13" t="s">
        <v>1053</v>
      </c>
      <c r="S37" s="13" t="s">
        <v>1053</v>
      </c>
      <c r="T37" s="13" t="s">
        <v>1053</v>
      </c>
      <c r="U37" s="13" t="s">
        <v>1053</v>
      </c>
      <c r="V37" s="13" t="s">
        <v>1053</v>
      </c>
      <c r="W37" s="13" t="s">
        <v>1053</v>
      </c>
      <c r="X37" s="13" t="s">
        <v>1053</v>
      </c>
      <c r="Y37" s="13" t="s">
        <v>1053</v>
      </c>
      <c r="Z37" s="13" t="s">
        <v>1053</v>
      </c>
      <c r="AA37" s="13" t="s">
        <v>1053</v>
      </c>
      <c r="AB37" s="13" t="s">
        <v>1053</v>
      </c>
      <c r="AC37" s="13" t="s">
        <v>1053</v>
      </c>
      <c r="AD37" s="13" t="s">
        <v>1053</v>
      </c>
      <c r="AE37" s="13" t="s">
        <v>1053</v>
      </c>
      <c r="AF37" s="13" t="s">
        <v>1053</v>
      </c>
      <c r="AH37" s="106"/>
    </row>
    <row r="38" spans="1:34" x14ac:dyDescent="0.3">
      <c r="A38" t="s">
        <v>87</v>
      </c>
      <c r="B38" t="s">
        <v>88</v>
      </c>
      <c r="C38" s="69">
        <v>10340023</v>
      </c>
      <c r="D38" s="13" t="s">
        <v>1239</v>
      </c>
      <c r="E38" s="13" t="s">
        <v>1240</v>
      </c>
      <c r="F38" s="13" t="s">
        <v>1241</v>
      </c>
      <c r="G38" s="13" t="s">
        <v>1242</v>
      </c>
      <c r="H38" s="13" t="s">
        <v>1243</v>
      </c>
      <c r="I38" s="13" t="s">
        <v>1053</v>
      </c>
      <c r="J38" s="13" t="s">
        <v>1053</v>
      </c>
      <c r="K38" s="13" t="s">
        <v>1053</v>
      </c>
      <c r="L38" s="13" t="s">
        <v>1053</v>
      </c>
      <c r="M38" s="13" t="s">
        <v>1053</v>
      </c>
      <c r="N38" s="13" t="s">
        <v>1053</v>
      </c>
      <c r="O38" s="13" t="s">
        <v>1053</v>
      </c>
      <c r="P38" s="13" t="s">
        <v>1053</v>
      </c>
      <c r="Q38" s="13" t="s">
        <v>1053</v>
      </c>
      <c r="R38" s="13" t="s">
        <v>1053</v>
      </c>
      <c r="S38" s="13" t="s">
        <v>1053</v>
      </c>
      <c r="T38" s="13" t="s">
        <v>1053</v>
      </c>
      <c r="U38" s="13" t="s">
        <v>1053</v>
      </c>
      <c r="V38" s="13" t="s">
        <v>1053</v>
      </c>
      <c r="W38" s="13" t="s">
        <v>1053</v>
      </c>
      <c r="X38" s="13" t="s">
        <v>1053</v>
      </c>
      <c r="Y38" s="13" t="s">
        <v>1053</v>
      </c>
      <c r="Z38" s="13" t="s">
        <v>1053</v>
      </c>
      <c r="AA38" s="13" t="s">
        <v>1053</v>
      </c>
      <c r="AB38" s="13" t="s">
        <v>1053</v>
      </c>
      <c r="AC38" s="13" t="s">
        <v>1053</v>
      </c>
      <c r="AD38" s="13" t="s">
        <v>1053</v>
      </c>
      <c r="AE38" s="13" t="s">
        <v>1053</v>
      </c>
      <c r="AF38" s="13" t="s">
        <v>1053</v>
      </c>
      <c r="AH38" s="106"/>
    </row>
    <row r="39" spans="1:34" x14ac:dyDescent="0.3">
      <c r="A39" t="s">
        <v>89</v>
      </c>
      <c r="B39" t="s">
        <v>90</v>
      </c>
      <c r="C39" s="69">
        <v>10147734</v>
      </c>
      <c r="D39" s="13" t="s">
        <v>1244</v>
      </c>
      <c r="E39" s="13" t="s">
        <v>1245</v>
      </c>
      <c r="F39" s="13" t="s">
        <v>1246</v>
      </c>
      <c r="G39" s="13" t="s">
        <v>1247</v>
      </c>
      <c r="H39" s="13" t="s">
        <v>1248</v>
      </c>
      <c r="I39" s="13" t="s">
        <v>1249</v>
      </c>
      <c r="J39" s="13" t="s">
        <v>1250</v>
      </c>
      <c r="K39" s="13" t="s">
        <v>1251</v>
      </c>
      <c r="L39" s="13" t="s">
        <v>1252</v>
      </c>
      <c r="M39" s="13" t="s">
        <v>1253</v>
      </c>
      <c r="N39" s="13" t="s">
        <v>1053</v>
      </c>
      <c r="O39" s="13" t="s">
        <v>1053</v>
      </c>
      <c r="P39" s="13" t="s">
        <v>1053</v>
      </c>
      <c r="Q39" s="13" t="s">
        <v>1053</v>
      </c>
      <c r="R39" s="13" t="s">
        <v>1053</v>
      </c>
      <c r="S39" s="13" t="s">
        <v>1053</v>
      </c>
      <c r="T39" s="13" t="s">
        <v>1053</v>
      </c>
      <c r="U39" s="13" t="s">
        <v>1053</v>
      </c>
      <c r="V39" s="13" t="s">
        <v>1053</v>
      </c>
      <c r="W39" s="13" t="s">
        <v>1053</v>
      </c>
      <c r="X39" s="13" t="s">
        <v>1053</v>
      </c>
      <c r="Y39" s="13" t="s">
        <v>1053</v>
      </c>
      <c r="Z39" s="13" t="s">
        <v>1053</v>
      </c>
      <c r="AA39" s="13" t="s">
        <v>1053</v>
      </c>
      <c r="AB39" s="13" t="s">
        <v>1053</v>
      </c>
      <c r="AC39" s="13" t="s">
        <v>1053</v>
      </c>
      <c r="AD39" s="13" t="s">
        <v>1053</v>
      </c>
      <c r="AE39" s="13" t="s">
        <v>1053</v>
      </c>
      <c r="AF39" s="13" t="s">
        <v>1053</v>
      </c>
      <c r="AH39" s="106"/>
    </row>
    <row r="40" spans="1:34" x14ac:dyDescent="0.3">
      <c r="A40" t="s">
        <v>91</v>
      </c>
      <c r="B40" t="s">
        <v>92</v>
      </c>
      <c r="C40" s="69">
        <v>4316171</v>
      </c>
      <c r="D40" s="13" t="s">
        <v>1254</v>
      </c>
      <c r="E40" s="13" t="s">
        <v>1255</v>
      </c>
      <c r="F40" s="13" t="s">
        <v>1256</v>
      </c>
      <c r="G40" s="13" t="s">
        <v>1053</v>
      </c>
      <c r="H40" s="13" t="s">
        <v>1053</v>
      </c>
      <c r="I40" s="13" t="s">
        <v>1053</v>
      </c>
      <c r="J40" s="13" t="s">
        <v>1053</v>
      </c>
      <c r="K40" s="13" t="s">
        <v>1053</v>
      </c>
      <c r="L40" s="13" t="s">
        <v>1053</v>
      </c>
      <c r="M40" s="13" t="s">
        <v>1053</v>
      </c>
      <c r="N40" s="13" t="s">
        <v>1053</v>
      </c>
      <c r="O40" s="13" t="s">
        <v>1053</v>
      </c>
      <c r="P40" s="13" t="s">
        <v>1053</v>
      </c>
      <c r="Q40" s="13" t="s">
        <v>1053</v>
      </c>
      <c r="R40" s="13" t="s">
        <v>1053</v>
      </c>
      <c r="S40" s="13" t="s">
        <v>1053</v>
      </c>
      <c r="T40" s="13" t="s">
        <v>1053</v>
      </c>
      <c r="U40" s="13" t="s">
        <v>1053</v>
      </c>
      <c r="V40" s="13" t="s">
        <v>1053</v>
      </c>
      <c r="W40" s="13" t="s">
        <v>1053</v>
      </c>
      <c r="X40" s="13" t="s">
        <v>1053</v>
      </c>
      <c r="Y40" s="13" t="s">
        <v>1053</v>
      </c>
      <c r="Z40" s="13" t="s">
        <v>1053</v>
      </c>
      <c r="AA40" s="13" t="s">
        <v>1053</v>
      </c>
      <c r="AB40" s="13" t="s">
        <v>1053</v>
      </c>
      <c r="AC40" s="13" t="s">
        <v>1053</v>
      </c>
      <c r="AD40" s="13" t="s">
        <v>1053</v>
      </c>
      <c r="AE40" s="13" t="s">
        <v>1053</v>
      </c>
      <c r="AF40" s="13" t="s">
        <v>1053</v>
      </c>
      <c r="AH40" s="106"/>
    </row>
    <row r="41" spans="1:34" x14ac:dyDescent="0.3">
      <c r="A41" t="s">
        <v>93</v>
      </c>
      <c r="B41" t="s">
        <v>94</v>
      </c>
      <c r="C41" s="69">
        <v>5478595</v>
      </c>
      <c r="D41" s="13" t="s">
        <v>1257</v>
      </c>
      <c r="E41" s="13" t="s">
        <v>1258</v>
      </c>
      <c r="F41" s="13" t="s">
        <v>1259</v>
      </c>
      <c r="G41" s="13" t="s">
        <v>1260</v>
      </c>
      <c r="H41" s="13" t="s">
        <v>1053</v>
      </c>
      <c r="I41" s="13" t="s">
        <v>1053</v>
      </c>
      <c r="J41" s="13" t="s">
        <v>1053</v>
      </c>
      <c r="K41" s="13" t="s">
        <v>1053</v>
      </c>
      <c r="L41" s="13" t="s">
        <v>1053</v>
      </c>
      <c r="M41" s="13" t="s">
        <v>1053</v>
      </c>
      <c r="N41" s="13" t="s">
        <v>1053</v>
      </c>
      <c r="O41" s="13" t="s">
        <v>1053</v>
      </c>
      <c r="P41" s="13" t="s">
        <v>1053</v>
      </c>
      <c r="Q41" s="13" t="s">
        <v>1053</v>
      </c>
      <c r="R41" s="13" t="s">
        <v>1053</v>
      </c>
      <c r="S41" s="13" t="s">
        <v>1053</v>
      </c>
      <c r="T41" s="13" t="s">
        <v>1053</v>
      </c>
      <c r="U41" s="13" t="s">
        <v>1053</v>
      </c>
      <c r="V41" s="13" t="s">
        <v>1053</v>
      </c>
      <c r="W41" s="13" t="s">
        <v>1053</v>
      </c>
      <c r="X41" s="13" t="s">
        <v>1053</v>
      </c>
      <c r="Y41" s="13" t="s">
        <v>1053</v>
      </c>
      <c r="Z41" s="13" t="s">
        <v>1053</v>
      </c>
      <c r="AA41" s="13" t="s">
        <v>1053</v>
      </c>
      <c r="AB41" s="13" t="s">
        <v>1053</v>
      </c>
      <c r="AC41" s="13" t="s">
        <v>1053</v>
      </c>
      <c r="AD41" s="13" t="s">
        <v>1053</v>
      </c>
      <c r="AE41" s="13" t="s">
        <v>1053</v>
      </c>
      <c r="AF41" s="13" t="s">
        <v>1053</v>
      </c>
      <c r="AH41" s="106"/>
    </row>
    <row r="42" spans="1:34" x14ac:dyDescent="0.3">
      <c r="A42" t="s">
        <v>95</v>
      </c>
      <c r="B42" t="s">
        <v>96</v>
      </c>
      <c r="C42" s="69">
        <v>4461449</v>
      </c>
      <c r="D42" s="13" t="s">
        <v>1739</v>
      </c>
      <c r="E42" s="13" t="s">
        <v>1740</v>
      </c>
      <c r="F42" s="13" t="s">
        <v>1741</v>
      </c>
      <c r="G42" s="13" t="s">
        <v>1742</v>
      </c>
      <c r="H42" s="13" t="s">
        <v>1743</v>
      </c>
      <c r="I42" s="13" t="s">
        <v>1053</v>
      </c>
      <c r="J42" s="13" t="s">
        <v>1053</v>
      </c>
      <c r="K42" s="13" t="s">
        <v>1053</v>
      </c>
      <c r="L42" s="13" t="s">
        <v>1053</v>
      </c>
      <c r="M42" s="13" t="s">
        <v>1053</v>
      </c>
      <c r="N42" s="13" t="s">
        <v>1053</v>
      </c>
      <c r="O42" s="13" t="s">
        <v>1053</v>
      </c>
      <c r="P42" s="13" t="s">
        <v>1053</v>
      </c>
      <c r="Q42" s="13" t="s">
        <v>1053</v>
      </c>
      <c r="R42" s="13" t="s">
        <v>1053</v>
      </c>
      <c r="S42" s="13" t="s">
        <v>1053</v>
      </c>
      <c r="T42" s="13" t="s">
        <v>1053</v>
      </c>
      <c r="U42" s="13" t="s">
        <v>1053</v>
      </c>
      <c r="V42" s="13" t="s">
        <v>1053</v>
      </c>
      <c r="W42" s="13" t="s">
        <v>1053</v>
      </c>
      <c r="X42" s="13" t="s">
        <v>1053</v>
      </c>
      <c r="Y42" s="13" t="s">
        <v>1053</v>
      </c>
      <c r="Z42" s="13" t="s">
        <v>1053</v>
      </c>
      <c r="AA42" s="13" t="s">
        <v>1053</v>
      </c>
      <c r="AB42" s="13" t="s">
        <v>1053</v>
      </c>
      <c r="AC42" s="13" t="s">
        <v>1053</v>
      </c>
      <c r="AD42" s="13" t="s">
        <v>1053</v>
      </c>
      <c r="AE42" s="13" t="s">
        <v>1053</v>
      </c>
      <c r="AF42" s="13" t="s">
        <v>1053</v>
      </c>
      <c r="AH42" s="106"/>
    </row>
    <row r="43" spans="1:34" x14ac:dyDescent="0.3">
      <c r="A43" t="s">
        <v>97</v>
      </c>
      <c r="B43" t="s">
        <v>98</v>
      </c>
      <c r="C43" s="69">
        <v>4032223</v>
      </c>
      <c r="D43" s="13" t="s">
        <v>1264</v>
      </c>
      <c r="E43" s="13" t="s">
        <v>1265</v>
      </c>
      <c r="F43" s="13" t="s">
        <v>1266</v>
      </c>
      <c r="G43" s="13" t="s">
        <v>1267</v>
      </c>
      <c r="H43" s="13" t="s">
        <v>1268</v>
      </c>
      <c r="I43" s="13" t="s">
        <v>1053</v>
      </c>
      <c r="J43" s="13" t="s">
        <v>1053</v>
      </c>
      <c r="K43" s="13" t="s">
        <v>1053</v>
      </c>
      <c r="L43" s="13" t="s">
        <v>1053</v>
      </c>
      <c r="M43" s="13" t="s">
        <v>1053</v>
      </c>
      <c r="N43" s="13" t="s">
        <v>1053</v>
      </c>
      <c r="O43" s="13" t="s">
        <v>1053</v>
      </c>
      <c r="P43" s="13" t="s">
        <v>1053</v>
      </c>
      <c r="Q43" s="13" t="s">
        <v>1053</v>
      </c>
      <c r="R43" s="13" t="s">
        <v>1053</v>
      </c>
      <c r="S43" s="13" t="s">
        <v>1053</v>
      </c>
      <c r="T43" s="13" t="s">
        <v>1053</v>
      </c>
      <c r="U43" s="13" t="s">
        <v>1053</v>
      </c>
      <c r="V43" s="13" t="s">
        <v>1053</v>
      </c>
      <c r="W43" s="13" t="s">
        <v>1053</v>
      </c>
      <c r="X43" s="13" t="s">
        <v>1053</v>
      </c>
      <c r="Y43" s="13" t="s">
        <v>1053</v>
      </c>
      <c r="Z43" s="13" t="s">
        <v>1053</v>
      </c>
      <c r="AA43" s="13" t="s">
        <v>1053</v>
      </c>
      <c r="AB43" s="13" t="s">
        <v>1053</v>
      </c>
      <c r="AC43" s="13" t="s">
        <v>1053</v>
      </c>
      <c r="AD43" s="13" t="s">
        <v>1053</v>
      </c>
      <c r="AE43" s="13" t="s">
        <v>1053</v>
      </c>
      <c r="AF43" s="13" t="s">
        <v>1053</v>
      </c>
      <c r="AH43" s="106"/>
    </row>
    <row r="44" spans="1:34" x14ac:dyDescent="0.3">
      <c r="A44" t="s">
        <v>99</v>
      </c>
      <c r="B44" t="s">
        <v>100</v>
      </c>
      <c r="C44" s="69">
        <v>4102151</v>
      </c>
      <c r="D44" s="13" t="s">
        <v>1744</v>
      </c>
      <c r="E44" s="13" t="s">
        <v>1745</v>
      </c>
      <c r="F44" s="13" t="s">
        <v>1746</v>
      </c>
      <c r="G44" s="13" t="s">
        <v>1747</v>
      </c>
      <c r="H44" s="13" t="s">
        <v>1053</v>
      </c>
      <c r="I44" s="13" t="s">
        <v>1053</v>
      </c>
      <c r="J44" s="13" t="s">
        <v>1053</v>
      </c>
      <c r="K44" s="13" t="s">
        <v>1053</v>
      </c>
      <c r="L44" s="13" t="s">
        <v>1053</v>
      </c>
      <c r="M44" s="13" t="s">
        <v>1053</v>
      </c>
      <c r="N44" s="13" t="s">
        <v>1053</v>
      </c>
      <c r="O44" s="13" t="s">
        <v>1053</v>
      </c>
      <c r="P44" s="13" t="s">
        <v>1053</v>
      </c>
      <c r="Q44" s="13" t="s">
        <v>1053</v>
      </c>
      <c r="R44" s="13" t="s">
        <v>1053</v>
      </c>
      <c r="S44" s="13" t="s">
        <v>1053</v>
      </c>
      <c r="T44" s="13" t="s">
        <v>1053</v>
      </c>
      <c r="U44" s="13" t="s">
        <v>1053</v>
      </c>
      <c r="V44" s="13" t="s">
        <v>1053</v>
      </c>
      <c r="W44" s="13" t="s">
        <v>1053</v>
      </c>
      <c r="X44" s="13" t="s">
        <v>1053</v>
      </c>
      <c r="Y44" s="13" t="s">
        <v>1053</v>
      </c>
      <c r="Z44" s="13" t="s">
        <v>1053</v>
      </c>
      <c r="AA44" s="13" t="s">
        <v>1053</v>
      </c>
      <c r="AB44" s="13" t="s">
        <v>1053</v>
      </c>
      <c r="AC44" s="13" t="s">
        <v>1053</v>
      </c>
      <c r="AD44" s="13" t="s">
        <v>1053</v>
      </c>
      <c r="AE44" s="13" t="s">
        <v>1053</v>
      </c>
      <c r="AF44" s="13" t="s">
        <v>1053</v>
      </c>
    </row>
    <row r="45" spans="1:34" x14ac:dyDescent="0.3">
      <c r="A45" t="s">
        <v>101</v>
      </c>
      <c r="B45" t="s">
        <v>102</v>
      </c>
      <c r="C45" s="69">
        <v>7342732</v>
      </c>
      <c r="D45" s="13" t="s">
        <v>1788</v>
      </c>
      <c r="E45" s="13" t="s">
        <v>1303</v>
      </c>
      <c r="F45" s="13" t="s">
        <v>1664</v>
      </c>
      <c r="G45" s="13" t="s">
        <v>1053</v>
      </c>
      <c r="H45" s="13" t="s">
        <v>1053</v>
      </c>
      <c r="I45" s="13" t="s">
        <v>1053</v>
      </c>
      <c r="J45" s="13" t="s">
        <v>1053</v>
      </c>
      <c r="K45" s="13" t="s">
        <v>1053</v>
      </c>
      <c r="L45" s="13" t="s">
        <v>1053</v>
      </c>
      <c r="M45" s="13" t="s">
        <v>1053</v>
      </c>
      <c r="N45" s="13" t="s">
        <v>1053</v>
      </c>
      <c r="O45" s="13" t="s">
        <v>1053</v>
      </c>
      <c r="P45" s="13" t="s">
        <v>1053</v>
      </c>
      <c r="Q45" s="13" t="s">
        <v>1053</v>
      </c>
      <c r="R45" s="13" t="s">
        <v>1053</v>
      </c>
      <c r="S45" s="13" t="s">
        <v>1053</v>
      </c>
      <c r="T45" s="13" t="s">
        <v>1053</v>
      </c>
      <c r="U45" s="13" t="s">
        <v>1053</v>
      </c>
      <c r="V45" s="13" t="s">
        <v>1053</v>
      </c>
      <c r="W45" s="13" t="s">
        <v>1053</v>
      </c>
      <c r="X45" s="13" t="s">
        <v>1053</v>
      </c>
      <c r="Y45" s="13" t="s">
        <v>1053</v>
      </c>
      <c r="Z45" s="13" t="s">
        <v>1053</v>
      </c>
      <c r="AA45" s="13" t="s">
        <v>1053</v>
      </c>
      <c r="AB45" s="13" t="s">
        <v>1053</v>
      </c>
      <c r="AC45" s="13" t="s">
        <v>1053</v>
      </c>
      <c r="AD45" s="13" t="s">
        <v>1053</v>
      </c>
      <c r="AE45" s="13" t="s">
        <v>1053</v>
      </c>
      <c r="AF45" s="13" t="s">
        <v>1053</v>
      </c>
    </row>
    <row r="46" spans="1:34" x14ac:dyDescent="0.3">
      <c r="A46" t="s">
        <v>103</v>
      </c>
      <c r="B46" t="s">
        <v>104</v>
      </c>
      <c r="C46" s="69">
        <v>3694655</v>
      </c>
      <c r="D46" s="13" t="s">
        <v>1269</v>
      </c>
      <c r="E46" s="13" t="s">
        <v>1270</v>
      </c>
      <c r="F46" s="13" t="s">
        <v>1271</v>
      </c>
      <c r="G46" s="13" t="s">
        <v>1272</v>
      </c>
      <c r="H46" s="13" t="s">
        <v>1273</v>
      </c>
      <c r="I46" s="13" t="s">
        <v>1053</v>
      </c>
      <c r="J46" s="13" t="s">
        <v>1053</v>
      </c>
      <c r="K46" s="13" t="s">
        <v>1053</v>
      </c>
      <c r="L46" s="13" t="s">
        <v>1053</v>
      </c>
      <c r="M46" s="13" t="s">
        <v>1053</v>
      </c>
      <c r="N46" s="13" t="s">
        <v>1053</v>
      </c>
      <c r="O46" s="13" t="s">
        <v>1053</v>
      </c>
      <c r="P46" s="13" t="s">
        <v>1053</v>
      </c>
      <c r="Q46" s="13" t="s">
        <v>1053</v>
      </c>
      <c r="R46" s="13" t="s">
        <v>1053</v>
      </c>
      <c r="S46" s="13" t="s">
        <v>1053</v>
      </c>
      <c r="T46" s="13" t="s">
        <v>1053</v>
      </c>
      <c r="U46" s="13" t="s">
        <v>1053</v>
      </c>
      <c r="V46" s="13" t="s">
        <v>1053</v>
      </c>
      <c r="W46" s="13" t="s">
        <v>1053</v>
      </c>
      <c r="X46" s="13" t="s">
        <v>1053</v>
      </c>
      <c r="Y46" s="13" t="s">
        <v>1053</v>
      </c>
      <c r="Z46" s="13" t="s">
        <v>1053</v>
      </c>
      <c r="AA46" s="13" t="s">
        <v>1053</v>
      </c>
      <c r="AB46" s="13" t="s">
        <v>1053</v>
      </c>
      <c r="AC46" s="13" t="s">
        <v>1053</v>
      </c>
      <c r="AD46" s="13" t="s">
        <v>1053</v>
      </c>
      <c r="AE46" s="13" t="s">
        <v>1053</v>
      </c>
      <c r="AF46" s="13" t="s">
        <v>1053</v>
      </c>
      <c r="AH46" s="106"/>
    </row>
    <row r="47" spans="1:34" x14ac:dyDescent="0.3">
      <c r="A47" t="s">
        <v>105</v>
      </c>
      <c r="B47" t="s">
        <v>106</v>
      </c>
      <c r="C47" s="69">
        <v>16787284</v>
      </c>
      <c r="D47" s="13" t="s">
        <v>1274</v>
      </c>
      <c r="E47" s="13" t="s">
        <v>1215</v>
      </c>
      <c r="F47" s="13" t="s">
        <v>1275</v>
      </c>
      <c r="G47" s="13" t="s">
        <v>1276</v>
      </c>
      <c r="H47" s="13" t="s">
        <v>1277</v>
      </c>
      <c r="I47" s="13" t="s">
        <v>1053</v>
      </c>
      <c r="J47" s="13" t="s">
        <v>1053</v>
      </c>
      <c r="K47" s="13" t="s">
        <v>1053</v>
      </c>
      <c r="L47" s="13" t="s">
        <v>1053</v>
      </c>
      <c r="M47" s="13" t="s">
        <v>1053</v>
      </c>
      <c r="N47" s="13" t="s">
        <v>1053</v>
      </c>
      <c r="O47" s="13" t="s">
        <v>1053</v>
      </c>
      <c r="P47" s="13" t="s">
        <v>1053</v>
      </c>
      <c r="Q47" s="13" t="s">
        <v>1053</v>
      </c>
      <c r="R47" s="13" t="s">
        <v>1053</v>
      </c>
      <c r="S47" s="13" t="s">
        <v>1053</v>
      </c>
      <c r="T47" s="13" t="s">
        <v>1053</v>
      </c>
      <c r="U47" s="13" t="s">
        <v>1053</v>
      </c>
      <c r="V47" s="13" t="s">
        <v>1053</v>
      </c>
      <c r="W47" s="13" t="s">
        <v>1053</v>
      </c>
      <c r="X47" s="13" t="s">
        <v>1053</v>
      </c>
      <c r="Y47" s="13" t="s">
        <v>1053</v>
      </c>
      <c r="Z47" s="13" t="s">
        <v>1053</v>
      </c>
      <c r="AA47" s="13" t="s">
        <v>1053</v>
      </c>
      <c r="AB47" s="13" t="s">
        <v>1053</v>
      </c>
      <c r="AC47" s="13" t="s">
        <v>1053</v>
      </c>
      <c r="AD47" s="13" t="s">
        <v>1053</v>
      </c>
      <c r="AE47" s="13" t="s">
        <v>1053</v>
      </c>
      <c r="AF47" s="13" t="s">
        <v>1053</v>
      </c>
      <c r="AH47" s="106"/>
    </row>
    <row r="48" spans="1:34" x14ac:dyDescent="0.3">
      <c r="A48" t="s">
        <v>107</v>
      </c>
      <c r="B48" t="s">
        <v>108</v>
      </c>
      <c r="C48" s="69">
        <v>3233333</v>
      </c>
      <c r="D48" s="13" t="s">
        <v>1278</v>
      </c>
      <c r="E48" s="13" t="s">
        <v>1279</v>
      </c>
      <c r="F48" s="13" t="s">
        <v>1280</v>
      </c>
      <c r="G48" s="13" t="s">
        <v>1281</v>
      </c>
      <c r="H48" s="13" t="s">
        <v>1053</v>
      </c>
      <c r="I48" s="13" t="s">
        <v>1053</v>
      </c>
      <c r="J48" s="13" t="s">
        <v>1053</v>
      </c>
      <c r="K48" s="13" t="s">
        <v>1053</v>
      </c>
      <c r="L48" s="13" t="s">
        <v>1053</v>
      </c>
      <c r="M48" s="13" t="s">
        <v>1053</v>
      </c>
      <c r="N48" s="13" t="s">
        <v>1053</v>
      </c>
      <c r="O48" s="13" t="s">
        <v>1053</v>
      </c>
      <c r="P48" s="13" t="s">
        <v>1053</v>
      </c>
      <c r="Q48" s="13" t="s">
        <v>1053</v>
      </c>
      <c r="R48" s="13" t="s">
        <v>1053</v>
      </c>
      <c r="S48" s="13" t="s">
        <v>1053</v>
      </c>
      <c r="T48" s="13" t="s">
        <v>1053</v>
      </c>
      <c r="U48" s="13" t="s">
        <v>1053</v>
      </c>
      <c r="V48" s="13" t="s">
        <v>1053</v>
      </c>
      <c r="W48" s="13" t="s">
        <v>1053</v>
      </c>
      <c r="X48" s="13" t="s">
        <v>1053</v>
      </c>
      <c r="Y48" s="13" t="s">
        <v>1053</v>
      </c>
      <c r="Z48" s="13" t="s">
        <v>1053</v>
      </c>
      <c r="AA48" s="13" t="s">
        <v>1053</v>
      </c>
      <c r="AB48" s="13" t="s">
        <v>1053</v>
      </c>
      <c r="AC48" s="13" t="s">
        <v>1053</v>
      </c>
      <c r="AD48" s="13" t="s">
        <v>1053</v>
      </c>
      <c r="AE48" s="13" t="s">
        <v>1053</v>
      </c>
      <c r="AF48" s="13" t="s">
        <v>1053</v>
      </c>
      <c r="AH48" s="106"/>
    </row>
    <row r="49" spans="1:82" x14ac:dyDescent="0.3">
      <c r="A49" t="s">
        <v>109</v>
      </c>
      <c r="B49" t="s">
        <v>110</v>
      </c>
      <c r="C49" s="69">
        <v>7175870</v>
      </c>
      <c r="D49" s="13" t="s">
        <v>1282</v>
      </c>
      <c r="E49" s="13" t="s">
        <v>1283</v>
      </c>
      <c r="F49" s="13" t="s">
        <v>1284</v>
      </c>
      <c r="G49" s="13" t="s">
        <v>1285</v>
      </c>
      <c r="H49" s="13" t="s">
        <v>1053</v>
      </c>
      <c r="I49" s="13" t="s">
        <v>1053</v>
      </c>
      <c r="J49" s="13" t="s">
        <v>1053</v>
      </c>
      <c r="K49" s="13" t="s">
        <v>1053</v>
      </c>
      <c r="L49" s="13" t="s">
        <v>1053</v>
      </c>
      <c r="M49" s="13" t="s">
        <v>1053</v>
      </c>
      <c r="N49" s="13" t="s">
        <v>1053</v>
      </c>
      <c r="O49" s="13" t="s">
        <v>1053</v>
      </c>
      <c r="P49" s="13" t="s">
        <v>1053</v>
      </c>
      <c r="Q49" s="13" t="s">
        <v>1053</v>
      </c>
      <c r="R49" s="13" t="s">
        <v>1053</v>
      </c>
      <c r="S49" s="13" t="s">
        <v>1053</v>
      </c>
      <c r="T49" s="13" t="s">
        <v>1053</v>
      </c>
      <c r="U49" s="13" t="s">
        <v>1053</v>
      </c>
      <c r="V49" s="13" t="s">
        <v>1053</v>
      </c>
      <c r="W49" s="13" t="s">
        <v>1053</v>
      </c>
      <c r="X49" s="13" t="s">
        <v>1053</v>
      </c>
      <c r="Y49" s="13" t="s">
        <v>1053</v>
      </c>
      <c r="Z49" s="13" t="s">
        <v>1053</v>
      </c>
      <c r="AA49" s="13" t="s">
        <v>1053</v>
      </c>
      <c r="AB49" s="13" t="s">
        <v>1053</v>
      </c>
      <c r="AC49" s="13" t="s">
        <v>1053</v>
      </c>
      <c r="AD49" s="13" t="s">
        <v>1053</v>
      </c>
      <c r="AE49" s="13" t="s">
        <v>1053</v>
      </c>
      <c r="AF49" s="13" t="s">
        <v>1053</v>
      </c>
      <c r="AH49" s="106"/>
    </row>
    <row r="50" spans="1:82" x14ac:dyDescent="0.3">
      <c r="A50" t="s">
        <v>111</v>
      </c>
      <c r="B50" t="s">
        <v>112</v>
      </c>
      <c r="C50" s="69">
        <v>3810141</v>
      </c>
      <c r="D50" s="13" t="s">
        <v>1286</v>
      </c>
      <c r="E50" s="13" t="s">
        <v>1287</v>
      </c>
      <c r="F50" s="13" t="s">
        <v>1288</v>
      </c>
      <c r="G50" s="13" t="s">
        <v>1289</v>
      </c>
      <c r="H50" s="13" t="s">
        <v>1290</v>
      </c>
      <c r="I50" s="13" t="s">
        <v>1053</v>
      </c>
      <c r="J50" s="13" t="s">
        <v>1053</v>
      </c>
      <c r="K50" s="13" t="s">
        <v>1053</v>
      </c>
      <c r="L50" s="13" t="s">
        <v>1053</v>
      </c>
      <c r="M50" s="13" t="s">
        <v>1053</v>
      </c>
      <c r="N50" s="13" t="s">
        <v>1053</v>
      </c>
      <c r="O50" s="13" t="s">
        <v>1053</v>
      </c>
      <c r="P50" s="13" t="s">
        <v>1053</v>
      </c>
      <c r="Q50" s="13" t="s">
        <v>1053</v>
      </c>
      <c r="R50" s="13" t="s">
        <v>1053</v>
      </c>
      <c r="S50" s="13" t="s">
        <v>1053</v>
      </c>
      <c r="T50" s="13" t="s">
        <v>1053</v>
      </c>
      <c r="U50" s="13" t="s">
        <v>1053</v>
      </c>
      <c r="V50" s="13" t="s">
        <v>1053</v>
      </c>
      <c r="W50" s="13" t="s">
        <v>1053</v>
      </c>
      <c r="X50" s="13" t="s">
        <v>1053</v>
      </c>
      <c r="Y50" s="13" t="s">
        <v>1053</v>
      </c>
      <c r="Z50" s="13" t="s">
        <v>1053</v>
      </c>
      <c r="AA50" s="13" t="s">
        <v>1053</v>
      </c>
      <c r="AB50" s="13" t="s">
        <v>1053</v>
      </c>
      <c r="AC50" s="13" t="s">
        <v>1053</v>
      </c>
      <c r="AD50" s="13" t="s">
        <v>1053</v>
      </c>
      <c r="AE50" s="13" t="s">
        <v>1053</v>
      </c>
      <c r="AF50" s="13" t="s">
        <v>1053</v>
      </c>
      <c r="AH50" s="106"/>
    </row>
    <row r="51" spans="1:82" x14ac:dyDescent="0.3">
      <c r="A51" t="s">
        <v>113</v>
      </c>
      <c r="B51" t="s">
        <v>114</v>
      </c>
      <c r="C51" s="69">
        <v>4027606</v>
      </c>
      <c r="D51" s="13" t="s">
        <v>1291</v>
      </c>
      <c r="E51" s="13" t="s">
        <v>1292</v>
      </c>
      <c r="F51" s="13" t="s">
        <v>1293</v>
      </c>
      <c r="G51" s="13" t="s">
        <v>1053</v>
      </c>
      <c r="H51" s="13" t="s">
        <v>1053</v>
      </c>
      <c r="I51" s="13" t="s">
        <v>1053</v>
      </c>
      <c r="J51" s="13" t="s">
        <v>1053</v>
      </c>
      <c r="K51" s="13" t="s">
        <v>1053</v>
      </c>
      <c r="L51" s="13" t="s">
        <v>1053</v>
      </c>
      <c r="M51" s="13" t="s">
        <v>1053</v>
      </c>
      <c r="N51" s="13" t="s">
        <v>1053</v>
      </c>
      <c r="O51" s="13" t="s">
        <v>1053</v>
      </c>
      <c r="P51" s="13" t="s">
        <v>1053</v>
      </c>
      <c r="Q51" s="13" t="s">
        <v>1053</v>
      </c>
      <c r="R51" s="13" t="s">
        <v>1053</v>
      </c>
      <c r="S51" s="13" t="s">
        <v>1053</v>
      </c>
      <c r="T51" s="13" t="s">
        <v>1053</v>
      </c>
      <c r="U51" s="13" t="s">
        <v>1053</v>
      </c>
      <c r="V51" s="13" t="s">
        <v>1053</v>
      </c>
      <c r="W51" s="13" t="s">
        <v>1053</v>
      </c>
      <c r="X51" s="13" t="s">
        <v>1053</v>
      </c>
      <c r="Y51" s="13" t="s">
        <v>1053</v>
      </c>
      <c r="Z51" s="13" t="s">
        <v>1053</v>
      </c>
      <c r="AA51" s="13" t="s">
        <v>1053</v>
      </c>
      <c r="AB51" s="13" t="s">
        <v>1053</v>
      </c>
      <c r="AC51" s="13" t="s">
        <v>1053</v>
      </c>
      <c r="AD51" s="13" t="s">
        <v>1053</v>
      </c>
      <c r="AE51" s="13" t="s">
        <v>1053</v>
      </c>
      <c r="AF51" s="13" t="s">
        <v>1053</v>
      </c>
      <c r="AH51" s="106"/>
    </row>
    <row r="52" spans="1:82" x14ac:dyDescent="0.3">
      <c r="A52" t="s">
        <v>115</v>
      </c>
      <c r="B52" t="s">
        <v>116</v>
      </c>
      <c r="C52" s="69">
        <v>1827114</v>
      </c>
      <c r="D52" s="13" t="s">
        <v>1294</v>
      </c>
      <c r="E52" s="13" t="s">
        <v>1295</v>
      </c>
      <c r="F52" s="13" t="s">
        <v>1296</v>
      </c>
      <c r="G52" s="13" t="s">
        <v>1215</v>
      </c>
      <c r="H52" s="13" t="s">
        <v>1249</v>
      </c>
      <c r="I52" s="13" t="s">
        <v>1297</v>
      </c>
      <c r="J52" s="13" t="s">
        <v>1298</v>
      </c>
      <c r="K52" s="13" t="s">
        <v>1053</v>
      </c>
      <c r="L52" s="13" t="s">
        <v>1053</v>
      </c>
      <c r="M52" s="13" t="s">
        <v>1053</v>
      </c>
      <c r="N52" s="13" t="s">
        <v>1053</v>
      </c>
      <c r="O52" s="13" t="s">
        <v>1053</v>
      </c>
      <c r="P52" s="13" t="s">
        <v>1053</v>
      </c>
      <c r="Q52" s="13" t="s">
        <v>1053</v>
      </c>
      <c r="R52" s="13" t="s">
        <v>1053</v>
      </c>
      <c r="S52" s="13" t="s">
        <v>1053</v>
      </c>
      <c r="T52" s="13" t="s">
        <v>1053</v>
      </c>
      <c r="U52" s="13" t="s">
        <v>1053</v>
      </c>
      <c r="V52" s="13" t="s">
        <v>1053</v>
      </c>
      <c r="W52" s="13" t="s">
        <v>1053</v>
      </c>
      <c r="X52" s="13" t="s">
        <v>1053</v>
      </c>
      <c r="Y52" s="13" t="s">
        <v>1053</v>
      </c>
      <c r="Z52" s="13" t="s">
        <v>1053</v>
      </c>
      <c r="AA52" s="13" t="s">
        <v>1053</v>
      </c>
      <c r="AB52" s="13" t="s">
        <v>1053</v>
      </c>
      <c r="AC52" s="13" t="s">
        <v>1053</v>
      </c>
      <c r="AD52" s="13" t="s">
        <v>1053</v>
      </c>
      <c r="AE52" s="13" t="s">
        <v>1053</v>
      </c>
      <c r="AF52" s="13" t="s">
        <v>1053</v>
      </c>
      <c r="AH52" s="106"/>
    </row>
    <row r="53" spans="1:82" x14ac:dyDescent="0.3">
      <c r="A53" t="s">
        <v>117</v>
      </c>
      <c r="B53" t="s">
        <v>118</v>
      </c>
      <c r="C53" s="69">
        <v>2625958</v>
      </c>
      <c r="D53" s="13" t="s">
        <v>1299</v>
      </c>
      <c r="E53" s="13" t="s">
        <v>1300</v>
      </c>
      <c r="F53" s="13" t="s">
        <v>1301</v>
      </c>
      <c r="G53" s="13" t="s">
        <v>1302</v>
      </c>
      <c r="H53" s="13" t="s">
        <v>1053</v>
      </c>
      <c r="I53" s="13" t="s">
        <v>1053</v>
      </c>
      <c r="J53" s="13" t="s">
        <v>1053</v>
      </c>
      <c r="K53" s="13" t="s">
        <v>1053</v>
      </c>
      <c r="L53" s="13" t="s">
        <v>1053</v>
      </c>
      <c r="M53" s="13" t="s">
        <v>1053</v>
      </c>
      <c r="N53" s="13" t="s">
        <v>1053</v>
      </c>
      <c r="O53" s="13" t="s">
        <v>1053</v>
      </c>
      <c r="P53" s="13" t="s">
        <v>1053</v>
      </c>
      <c r="Q53" s="13" t="s">
        <v>1053</v>
      </c>
      <c r="R53" s="13" t="s">
        <v>1053</v>
      </c>
      <c r="S53" s="13" t="s">
        <v>1053</v>
      </c>
      <c r="T53" s="13" t="s">
        <v>1053</v>
      </c>
      <c r="U53" s="13" t="s">
        <v>1053</v>
      </c>
      <c r="V53" s="13" t="s">
        <v>1053</v>
      </c>
      <c r="W53" s="13" t="s">
        <v>1053</v>
      </c>
      <c r="X53" s="13" t="s">
        <v>1053</v>
      </c>
      <c r="Y53" s="13" t="s">
        <v>1053</v>
      </c>
      <c r="Z53" s="13" t="s">
        <v>1053</v>
      </c>
      <c r="AA53" s="13" t="s">
        <v>1053</v>
      </c>
      <c r="AB53" s="13" t="s">
        <v>1053</v>
      </c>
      <c r="AC53" s="13" t="s">
        <v>1053</v>
      </c>
      <c r="AD53" s="13" t="s">
        <v>1053</v>
      </c>
      <c r="AE53" s="13" t="s">
        <v>1053</v>
      </c>
      <c r="AF53" s="13" t="s">
        <v>1053</v>
      </c>
      <c r="AH53" s="106"/>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row>
    <row r="54" spans="1:82" x14ac:dyDescent="0.3">
      <c r="A54" t="s">
        <v>119</v>
      </c>
      <c r="B54" t="s">
        <v>120</v>
      </c>
      <c r="C54" s="69">
        <v>13437051</v>
      </c>
      <c r="D54" s="13" t="s">
        <v>1303</v>
      </c>
      <c r="E54" s="13" t="s">
        <v>1304</v>
      </c>
      <c r="F54" s="13" t="s">
        <v>1305</v>
      </c>
      <c r="G54" s="13" t="s">
        <v>1053</v>
      </c>
      <c r="H54" s="13" t="s">
        <v>1053</v>
      </c>
      <c r="I54" s="13" t="s">
        <v>1053</v>
      </c>
      <c r="J54" s="13" t="s">
        <v>1053</v>
      </c>
      <c r="K54" s="13" t="s">
        <v>1053</v>
      </c>
      <c r="L54" s="13" t="s">
        <v>1053</v>
      </c>
      <c r="M54" s="13" t="s">
        <v>1053</v>
      </c>
      <c r="N54" s="13" t="s">
        <v>1053</v>
      </c>
      <c r="O54" s="13" t="s">
        <v>1053</v>
      </c>
      <c r="P54" s="13" t="s">
        <v>1053</v>
      </c>
      <c r="Q54" s="13" t="s">
        <v>1053</v>
      </c>
      <c r="R54" s="13" t="s">
        <v>1053</v>
      </c>
      <c r="S54" s="13" t="s">
        <v>1053</v>
      </c>
      <c r="T54" s="13" t="s">
        <v>1053</v>
      </c>
      <c r="U54" s="13" t="s">
        <v>1053</v>
      </c>
      <c r="V54" s="13" t="s">
        <v>1053</v>
      </c>
      <c r="W54" s="13" t="s">
        <v>1053</v>
      </c>
      <c r="X54" s="13" t="s">
        <v>1053</v>
      </c>
      <c r="Y54" s="13" t="s">
        <v>1053</v>
      </c>
      <c r="Z54" s="13" t="s">
        <v>1053</v>
      </c>
      <c r="AA54" s="13" t="s">
        <v>1053</v>
      </c>
      <c r="AB54" s="13" t="s">
        <v>1053</v>
      </c>
      <c r="AC54" s="13" t="s">
        <v>1053</v>
      </c>
      <c r="AD54" s="13" t="s">
        <v>1053</v>
      </c>
      <c r="AE54" s="13" t="s">
        <v>1053</v>
      </c>
      <c r="AF54" s="13" t="s">
        <v>1053</v>
      </c>
      <c r="AH54" s="106"/>
    </row>
    <row r="55" spans="1:82" x14ac:dyDescent="0.3">
      <c r="A55" t="s">
        <v>121</v>
      </c>
      <c r="B55" t="s">
        <v>122</v>
      </c>
      <c r="C55" s="69">
        <v>3264610</v>
      </c>
      <c r="D55" s="13" t="s">
        <v>1306</v>
      </c>
      <c r="E55" s="13" t="s">
        <v>1307</v>
      </c>
      <c r="F55" s="13" t="s">
        <v>1308</v>
      </c>
      <c r="G55" s="13" t="s">
        <v>1309</v>
      </c>
      <c r="H55" s="13" t="s">
        <v>1053</v>
      </c>
      <c r="I55" s="13" t="s">
        <v>1053</v>
      </c>
      <c r="J55" s="13" t="s">
        <v>1053</v>
      </c>
      <c r="K55" s="13" t="s">
        <v>1053</v>
      </c>
      <c r="L55" s="13" t="s">
        <v>1053</v>
      </c>
      <c r="M55" s="13" t="s">
        <v>1053</v>
      </c>
      <c r="N55" s="13" t="s">
        <v>1053</v>
      </c>
      <c r="O55" s="13" t="s">
        <v>1053</v>
      </c>
      <c r="P55" s="13" t="s">
        <v>1053</v>
      </c>
      <c r="Q55" s="13" t="s">
        <v>1053</v>
      </c>
      <c r="R55" s="13" t="s">
        <v>1053</v>
      </c>
      <c r="S55" s="13" t="s">
        <v>1053</v>
      </c>
      <c r="T55" s="13" t="s">
        <v>1053</v>
      </c>
      <c r="U55" s="13" t="s">
        <v>1053</v>
      </c>
      <c r="V55" s="13" t="s">
        <v>1053</v>
      </c>
      <c r="W55" s="13" t="s">
        <v>1053</v>
      </c>
      <c r="X55" s="13" t="s">
        <v>1053</v>
      </c>
      <c r="Y55" s="13" t="s">
        <v>1053</v>
      </c>
      <c r="Z55" s="13" t="s">
        <v>1053</v>
      </c>
      <c r="AA55" s="13" t="s">
        <v>1053</v>
      </c>
      <c r="AB55" s="13" t="s">
        <v>1053</v>
      </c>
      <c r="AC55" s="13" t="s">
        <v>1053</v>
      </c>
      <c r="AD55" s="13" t="s">
        <v>1053</v>
      </c>
      <c r="AE55" s="13" t="s">
        <v>1053</v>
      </c>
      <c r="AF55" s="13" t="s">
        <v>1053</v>
      </c>
      <c r="AH55" s="106"/>
    </row>
    <row r="56" spans="1:82" x14ac:dyDescent="0.3">
      <c r="A56" t="s">
        <v>123</v>
      </c>
      <c r="B56" t="s">
        <v>124</v>
      </c>
      <c r="C56" s="69">
        <v>2743300</v>
      </c>
      <c r="D56" s="13" t="s">
        <v>1310</v>
      </c>
      <c r="E56" s="13" t="s">
        <v>1311</v>
      </c>
      <c r="F56" s="13" t="s">
        <v>1312</v>
      </c>
      <c r="G56" s="13" t="s">
        <v>1313</v>
      </c>
      <c r="H56" s="13" t="s">
        <v>1053</v>
      </c>
      <c r="I56" s="13" t="s">
        <v>1053</v>
      </c>
      <c r="J56" s="13" t="s">
        <v>1053</v>
      </c>
      <c r="K56" s="13" t="s">
        <v>1053</v>
      </c>
      <c r="L56" s="13" t="s">
        <v>1053</v>
      </c>
      <c r="M56" s="13" t="s">
        <v>1053</v>
      </c>
      <c r="N56" s="13" t="s">
        <v>1053</v>
      </c>
      <c r="O56" s="13" t="s">
        <v>1053</v>
      </c>
      <c r="P56" s="13" t="s">
        <v>1053</v>
      </c>
      <c r="Q56" s="13" t="s">
        <v>1053</v>
      </c>
      <c r="R56" s="13" t="s">
        <v>1053</v>
      </c>
      <c r="S56" s="13" t="s">
        <v>1053</v>
      </c>
      <c r="T56" s="13" t="s">
        <v>1053</v>
      </c>
      <c r="U56" s="13" t="s">
        <v>1053</v>
      </c>
      <c r="V56" s="13" t="s">
        <v>1053</v>
      </c>
      <c r="W56" s="13" t="s">
        <v>1053</v>
      </c>
      <c r="X56" s="13" t="s">
        <v>1053</v>
      </c>
      <c r="Y56" s="13" t="s">
        <v>1053</v>
      </c>
      <c r="Z56" s="13" t="s">
        <v>1053</v>
      </c>
      <c r="AA56" s="13" t="s">
        <v>1053</v>
      </c>
      <c r="AB56" s="13" t="s">
        <v>1053</v>
      </c>
      <c r="AC56" s="13" t="s">
        <v>1053</v>
      </c>
      <c r="AD56" s="13" t="s">
        <v>1053</v>
      </c>
      <c r="AE56" s="13" t="s">
        <v>1053</v>
      </c>
      <c r="AF56" s="13" t="s">
        <v>1053</v>
      </c>
      <c r="AH56" s="106"/>
    </row>
    <row r="57" spans="1:82" x14ac:dyDescent="0.3">
      <c r="A57" t="s">
        <v>125</v>
      </c>
      <c r="B57" t="s">
        <v>126</v>
      </c>
      <c r="C57" s="69">
        <v>1431692</v>
      </c>
      <c r="D57" s="13" t="s">
        <v>1748</v>
      </c>
      <c r="E57" s="13" t="s">
        <v>1749</v>
      </c>
      <c r="F57" s="13" t="s">
        <v>1750</v>
      </c>
      <c r="G57" s="13" t="s">
        <v>1053</v>
      </c>
      <c r="H57" s="13" t="s">
        <v>1053</v>
      </c>
      <c r="I57" s="13" t="s">
        <v>1053</v>
      </c>
      <c r="J57" s="13" t="s">
        <v>1053</v>
      </c>
      <c r="K57" s="13" t="s">
        <v>1053</v>
      </c>
      <c r="L57" s="13" t="s">
        <v>1053</v>
      </c>
      <c r="M57" s="13" t="s">
        <v>1053</v>
      </c>
      <c r="N57" s="13" t="s">
        <v>1053</v>
      </c>
      <c r="O57" s="13" t="s">
        <v>1053</v>
      </c>
      <c r="P57" s="13" t="s">
        <v>1053</v>
      </c>
      <c r="Q57" s="13" t="s">
        <v>1053</v>
      </c>
      <c r="R57" s="13" t="s">
        <v>1053</v>
      </c>
      <c r="S57" s="13" t="s">
        <v>1053</v>
      </c>
      <c r="T57" s="13" t="s">
        <v>1053</v>
      </c>
      <c r="U57" s="13" t="s">
        <v>1053</v>
      </c>
      <c r="V57" s="13" t="s">
        <v>1053</v>
      </c>
      <c r="W57" s="13" t="s">
        <v>1053</v>
      </c>
      <c r="X57" s="13" t="s">
        <v>1053</v>
      </c>
      <c r="Y57" s="13" t="s">
        <v>1053</v>
      </c>
      <c r="Z57" s="13" t="s">
        <v>1053</v>
      </c>
      <c r="AA57" s="13" t="s">
        <v>1053</v>
      </c>
      <c r="AB57" s="13" t="s">
        <v>1053</v>
      </c>
      <c r="AC57" s="13" t="s">
        <v>1053</v>
      </c>
      <c r="AD57" s="13" t="s">
        <v>1053</v>
      </c>
      <c r="AE57" s="13" t="s">
        <v>1053</v>
      </c>
      <c r="AF57" s="13" t="s">
        <v>1053</v>
      </c>
    </row>
    <row r="58" spans="1:82" x14ac:dyDescent="0.3">
      <c r="A58" t="s">
        <v>127</v>
      </c>
      <c r="B58" t="s">
        <v>128</v>
      </c>
      <c r="C58" s="69">
        <v>2844394</v>
      </c>
      <c r="D58" s="13" t="s">
        <v>1314</v>
      </c>
      <c r="E58" s="13" t="s">
        <v>1315</v>
      </c>
      <c r="F58" s="13" t="s">
        <v>1316</v>
      </c>
      <c r="G58" s="13" t="s">
        <v>1317</v>
      </c>
      <c r="H58" s="13" t="s">
        <v>1053</v>
      </c>
      <c r="I58" s="13" t="s">
        <v>1053</v>
      </c>
      <c r="J58" s="13" t="s">
        <v>1053</v>
      </c>
      <c r="K58" s="13" t="s">
        <v>1053</v>
      </c>
      <c r="L58" s="13" t="s">
        <v>1053</v>
      </c>
      <c r="M58" s="13" t="s">
        <v>1053</v>
      </c>
      <c r="N58" s="13" t="s">
        <v>1053</v>
      </c>
      <c r="O58" s="13" t="s">
        <v>1053</v>
      </c>
      <c r="P58" s="13" t="s">
        <v>1053</v>
      </c>
      <c r="Q58" s="13" t="s">
        <v>1053</v>
      </c>
      <c r="R58" s="13" t="s">
        <v>1053</v>
      </c>
      <c r="S58" s="13" t="s">
        <v>1053</v>
      </c>
      <c r="T58" s="13" t="s">
        <v>1053</v>
      </c>
      <c r="U58" s="13" t="s">
        <v>1053</v>
      </c>
      <c r="V58" s="13" t="s">
        <v>1053</v>
      </c>
      <c r="W58" s="13" t="s">
        <v>1053</v>
      </c>
      <c r="X58" s="13" t="s">
        <v>1053</v>
      </c>
      <c r="Y58" s="13" t="s">
        <v>1053</v>
      </c>
      <c r="Z58" s="13" t="s">
        <v>1053</v>
      </c>
      <c r="AA58" s="13" t="s">
        <v>1053</v>
      </c>
      <c r="AB58" s="13" t="s">
        <v>1053</v>
      </c>
      <c r="AC58" s="13" t="s">
        <v>1053</v>
      </c>
      <c r="AD58" s="13" t="s">
        <v>1053</v>
      </c>
      <c r="AE58" s="13" t="s">
        <v>1053</v>
      </c>
      <c r="AF58" s="13" t="s">
        <v>1053</v>
      </c>
    </row>
    <row r="59" spans="1:82" x14ac:dyDescent="0.3">
      <c r="A59" t="s">
        <v>129</v>
      </c>
      <c r="B59" t="s">
        <v>130</v>
      </c>
      <c r="C59" s="69">
        <v>2496032</v>
      </c>
      <c r="D59" s="13" t="s">
        <v>1318</v>
      </c>
      <c r="E59" s="13" t="s">
        <v>1319</v>
      </c>
      <c r="F59" s="13" t="s">
        <v>1320</v>
      </c>
      <c r="G59" s="13" t="s">
        <v>1321</v>
      </c>
      <c r="H59" s="13" t="s">
        <v>1322</v>
      </c>
      <c r="I59" s="13" t="s">
        <v>1323</v>
      </c>
      <c r="J59" s="13" t="s">
        <v>1324</v>
      </c>
      <c r="K59" s="13" t="s">
        <v>1325</v>
      </c>
      <c r="L59" s="13" t="s">
        <v>1326</v>
      </c>
      <c r="M59" s="13" t="s">
        <v>1327</v>
      </c>
      <c r="N59" s="13" t="s">
        <v>1053</v>
      </c>
      <c r="O59" s="13" t="s">
        <v>1053</v>
      </c>
      <c r="P59" s="13" t="s">
        <v>1053</v>
      </c>
      <c r="Q59" s="13" t="s">
        <v>1053</v>
      </c>
      <c r="R59" s="13" t="s">
        <v>1053</v>
      </c>
      <c r="S59" s="13" t="s">
        <v>1053</v>
      </c>
      <c r="T59" s="13" t="s">
        <v>1053</v>
      </c>
      <c r="U59" s="13" t="s">
        <v>1053</v>
      </c>
      <c r="V59" s="13" t="s">
        <v>1053</v>
      </c>
      <c r="W59" s="13" t="s">
        <v>1053</v>
      </c>
      <c r="X59" s="13" t="s">
        <v>1053</v>
      </c>
      <c r="Y59" s="13" t="s">
        <v>1053</v>
      </c>
      <c r="Z59" s="13" t="s">
        <v>1053</v>
      </c>
      <c r="AA59" s="13" t="s">
        <v>1053</v>
      </c>
      <c r="AB59" s="13" t="s">
        <v>1053</v>
      </c>
      <c r="AC59" s="13" t="s">
        <v>1053</v>
      </c>
      <c r="AD59" s="13" t="s">
        <v>1053</v>
      </c>
      <c r="AE59" s="13" t="s">
        <v>1053</v>
      </c>
      <c r="AF59" s="13" t="s">
        <v>1053</v>
      </c>
    </row>
    <row r="60" spans="1:82" x14ac:dyDescent="0.3">
      <c r="A60" t="s">
        <v>131</v>
      </c>
      <c r="B60" t="s">
        <v>132</v>
      </c>
      <c r="C60" s="69">
        <v>11656444</v>
      </c>
      <c r="D60" s="13" t="s">
        <v>1328</v>
      </c>
      <c r="E60" s="13" t="s">
        <v>1275</v>
      </c>
      <c r="F60" s="13" t="s">
        <v>1329</v>
      </c>
      <c r="G60" s="13" t="s">
        <v>1330</v>
      </c>
      <c r="H60" s="13" t="s">
        <v>1331</v>
      </c>
      <c r="I60" s="13" t="s">
        <v>1053</v>
      </c>
      <c r="J60" s="13" t="s">
        <v>1053</v>
      </c>
      <c r="K60" s="13" t="s">
        <v>1053</v>
      </c>
      <c r="L60" s="13" t="s">
        <v>1053</v>
      </c>
      <c r="M60" s="13" t="s">
        <v>1053</v>
      </c>
      <c r="N60" s="13" t="s">
        <v>1053</v>
      </c>
      <c r="O60" s="13" t="s">
        <v>1053</v>
      </c>
      <c r="P60" s="13" t="s">
        <v>1053</v>
      </c>
      <c r="Q60" s="13" t="s">
        <v>1053</v>
      </c>
      <c r="R60" s="13" t="s">
        <v>1053</v>
      </c>
      <c r="S60" s="13" t="s">
        <v>1053</v>
      </c>
      <c r="T60" s="13" t="s">
        <v>1053</v>
      </c>
      <c r="U60" s="13" t="s">
        <v>1053</v>
      </c>
      <c r="V60" s="13" t="s">
        <v>1053</v>
      </c>
      <c r="W60" s="13" t="s">
        <v>1053</v>
      </c>
      <c r="X60" s="13" t="s">
        <v>1053</v>
      </c>
      <c r="Y60" s="13" t="s">
        <v>1053</v>
      </c>
      <c r="Z60" s="13" t="s">
        <v>1053</v>
      </c>
      <c r="AA60" s="13" t="s">
        <v>1053</v>
      </c>
      <c r="AB60" s="13" t="s">
        <v>1053</v>
      </c>
      <c r="AC60" s="13" t="s">
        <v>1053</v>
      </c>
      <c r="AD60" s="13" t="s">
        <v>1053</v>
      </c>
      <c r="AE60" s="13" t="s">
        <v>1053</v>
      </c>
      <c r="AF60" s="13" t="s">
        <v>1053</v>
      </c>
    </row>
    <row r="61" spans="1:82" x14ac:dyDescent="0.3">
      <c r="A61" t="s">
        <v>133</v>
      </c>
      <c r="B61" t="s">
        <v>134</v>
      </c>
      <c r="C61" s="69">
        <v>2947447</v>
      </c>
      <c r="D61" s="13" t="s">
        <v>1227</v>
      </c>
      <c r="E61" s="13" t="s">
        <v>1751</v>
      </c>
      <c r="F61" s="13" t="s">
        <v>1752</v>
      </c>
      <c r="G61" s="13" t="s">
        <v>1053</v>
      </c>
      <c r="H61" s="13" t="s">
        <v>1053</v>
      </c>
      <c r="I61" s="13" t="s">
        <v>1053</v>
      </c>
      <c r="J61" s="13" t="s">
        <v>1053</v>
      </c>
      <c r="K61" s="13" t="s">
        <v>1053</v>
      </c>
      <c r="L61" s="13" t="s">
        <v>1053</v>
      </c>
      <c r="M61" s="13" t="s">
        <v>1053</v>
      </c>
      <c r="N61" s="13" t="s">
        <v>1053</v>
      </c>
      <c r="O61" s="13" t="s">
        <v>1053</v>
      </c>
      <c r="P61" s="13" t="s">
        <v>1053</v>
      </c>
      <c r="Q61" s="13" t="s">
        <v>1053</v>
      </c>
      <c r="R61" s="13" t="s">
        <v>1053</v>
      </c>
      <c r="S61" s="13" t="s">
        <v>1053</v>
      </c>
      <c r="T61" s="13" t="s">
        <v>1053</v>
      </c>
      <c r="U61" s="13" t="s">
        <v>1053</v>
      </c>
      <c r="V61" s="13" t="s">
        <v>1053</v>
      </c>
      <c r="W61" s="13" t="s">
        <v>1053</v>
      </c>
      <c r="X61" s="13" t="s">
        <v>1053</v>
      </c>
      <c r="Y61" s="13" t="s">
        <v>1053</v>
      </c>
      <c r="Z61" s="13" t="s">
        <v>1053</v>
      </c>
      <c r="AA61" s="13" t="s">
        <v>1053</v>
      </c>
      <c r="AB61" s="13" t="s">
        <v>1053</v>
      </c>
      <c r="AC61" s="13" t="s">
        <v>1053</v>
      </c>
      <c r="AD61" s="13" t="s">
        <v>1053</v>
      </c>
      <c r="AE61" s="13" t="s">
        <v>1053</v>
      </c>
      <c r="AF61" s="13" t="s">
        <v>1053</v>
      </c>
    </row>
    <row r="62" spans="1:82" x14ac:dyDescent="0.3">
      <c r="A62" t="s">
        <v>135</v>
      </c>
      <c r="B62" t="s">
        <v>136</v>
      </c>
      <c r="C62" s="69">
        <v>2837074</v>
      </c>
      <c r="D62" s="13" t="s">
        <v>1332</v>
      </c>
      <c r="E62" s="13" t="s">
        <v>1333</v>
      </c>
      <c r="F62" s="13" t="s">
        <v>1334</v>
      </c>
      <c r="G62" s="13" t="s">
        <v>1335</v>
      </c>
      <c r="H62" s="13" t="s">
        <v>1336</v>
      </c>
      <c r="I62" s="13" t="s">
        <v>1337</v>
      </c>
      <c r="J62" s="13" t="s">
        <v>1053</v>
      </c>
      <c r="K62" s="13" t="s">
        <v>1053</v>
      </c>
      <c r="L62" s="13" t="s">
        <v>1053</v>
      </c>
      <c r="M62" s="13" t="s">
        <v>1053</v>
      </c>
      <c r="N62" s="13" t="s">
        <v>1053</v>
      </c>
      <c r="O62" s="13" t="s">
        <v>1053</v>
      </c>
      <c r="P62" s="13" t="s">
        <v>1053</v>
      </c>
      <c r="Q62" s="13" t="s">
        <v>1053</v>
      </c>
      <c r="R62" s="13" t="s">
        <v>1053</v>
      </c>
      <c r="S62" s="13" t="s">
        <v>1053</v>
      </c>
      <c r="T62" s="13" t="s">
        <v>1053</v>
      </c>
      <c r="U62" s="13" t="s">
        <v>1053</v>
      </c>
      <c r="V62" s="13" t="s">
        <v>1053</v>
      </c>
      <c r="W62" s="13" t="s">
        <v>1053</v>
      </c>
      <c r="X62" s="13" t="s">
        <v>1053</v>
      </c>
      <c r="Y62" s="13" t="s">
        <v>1053</v>
      </c>
      <c r="Z62" s="13" t="s">
        <v>1053</v>
      </c>
      <c r="AA62" s="13" t="s">
        <v>1053</v>
      </c>
      <c r="AB62" s="13" t="s">
        <v>1053</v>
      </c>
      <c r="AC62" s="13" t="s">
        <v>1053</v>
      </c>
      <c r="AD62" s="13" t="s">
        <v>1053</v>
      </c>
      <c r="AE62" s="13" t="s">
        <v>1053</v>
      </c>
      <c r="AF62" s="13" t="s">
        <v>1053</v>
      </c>
    </row>
    <row r="63" spans="1:82" x14ac:dyDescent="0.3">
      <c r="A63" t="s">
        <v>137</v>
      </c>
      <c r="B63" t="s">
        <v>138</v>
      </c>
      <c r="C63" s="69">
        <v>2175088</v>
      </c>
      <c r="D63" s="13" t="s">
        <v>1338</v>
      </c>
      <c r="E63" s="13" t="s">
        <v>1339</v>
      </c>
      <c r="F63" s="13" t="s">
        <v>1340</v>
      </c>
      <c r="G63" s="13" t="s">
        <v>1341</v>
      </c>
      <c r="H63" s="13" t="s">
        <v>1342</v>
      </c>
      <c r="I63" s="13" t="s">
        <v>1343</v>
      </c>
      <c r="J63" s="13" t="s">
        <v>1053</v>
      </c>
      <c r="K63" s="13" t="s">
        <v>1053</v>
      </c>
      <c r="L63" s="13" t="s">
        <v>1053</v>
      </c>
      <c r="M63" s="13" t="s">
        <v>1053</v>
      </c>
      <c r="N63" s="13" t="s">
        <v>1053</v>
      </c>
      <c r="O63" s="13" t="s">
        <v>1053</v>
      </c>
      <c r="P63" s="13" t="s">
        <v>1053</v>
      </c>
      <c r="Q63" s="13" t="s">
        <v>1053</v>
      </c>
      <c r="R63" s="13" t="s">
        <v>1053</v>
      </c>
      <c r="S63" s="13" t="s">
        <v>1053</v>
      </c>
      <c r="T63" s="13" t="s">
        <v>1053</v>
      </c>
      <c r="U63" s="13" t="s">
        <v>1053</v>
      </c>
      <c r="V63" s="13" t="s">
        <v>1053</v>
      </c>
      <c r="W63" s="13" t="s">
        <v>1053</v>
      </c>
      <c r="X63" s="13" t="s">
        <v>1053</v>
      </c>
      <c r="Y63" s="13" t="s">
        <v>1053</v>
      </c>
      <c r="Z63" s="13" t="s">
        <v>1053</v>
      </c>
      <c r="AA63" s="13" t="s">
        <v>1053</v>
      </c>
      <c r="AB63" s="13" t="s">
        <v>1053</v>
      </c>
      <c r="AC63" s="13" t="s">
        <v>1053</v>
      </c>
      <c r="AD63" s="13" t="s">
        <v>1053</v>
      </c>
      <c r="AE63" s="13" t="s">
        <v>1053</v>
      </c>
      <c r="AF63" s="13" t="s">
        <v>1053</v>
      </c>
    </row>
    <row r="64" spans="1:82" x14ac:dyDescent="0.3">
      <c r="A64" t="s">
        <v>139</v>
      </c>
      <c r="B64" t="s">
        <v>140</v>
      </c>
      <c r="C64" s="69">
        <v>3679858</v>
      </c>
      <c r="D64" s="13" t="s">
        <v>1344</v>
      </c>
      <c r="E64" s="13" t="s">
        <v>1345</v>
      </c>
      <c r="F64" s="13" t="s">
        <v>1346</v>
      </c>
      <c r="G64" s="13" t="s">
        <v>1347</v>
      </c>
      <c r="H64" s="13" t="s">
        <v>1348</v>
      </c>
      <c r="I64" s="13" t="s">
        <v>1053</v>
      </c>
      <c r="J64" s="13" t="s">
        <v>1053</v>
      </c>
      <c r="K64" s="13" t="s">
        <v>1053</v>
      </c>
      <c r="L64" s="13" t="s">
        <v>1053</v>
      </c>
      <c r="M64" s="13" t="s">
        <v>1053</v>
      </c>
      <c r="N64" s="13" t="s">
        <v>1053</v>
      </c>
      <c r="O64" s="13" t="s">
        <v>1053</v>
      </c>
      <c r="P64" s="13" t="s">
        <v>1053</v>
      </c>
      <c r="Q64" s="13" t="s">
        <v>1053</v>
      </c>
      <c r="R64" s="13" t="s">
        <v>1053</v>
      </c>
      <c r="S64" s="13" t="s">
        <v>1053</v>
      </c>
      <c r="T64" s="13" t="s">
        <v>1053</v>
      </c>
      <c r="U64" s="13" t="s">
        <v>1053</v>
      </c>
      <c r="V64" s="13" t="s">
        <v>1053</v>
      </c>
      <c r="W64" s="13" t="s">
        <v>1053</v>
      </c>
      <c r="X64" s="13" t="s">
        <v>1053</v>
      </c>
      <c r="Y64" s="13" t="s">
        <v>1053</v>
      </c>
      <c r="Z64" s="13" t="s">
        <v>1053</v>
      </c>
      <c r="AA64" s="13" t="s">
        <v>1053</v>
      </c>
      <c r="AB64" s="13" t="s">
        <v>1053</v>
      </c>
      <c r="AC64" s="13" t="s">
        <v>1053</v>
      </c>
      <c r="AD64" s="13" t="s">
        <v>1053</v>
      </c>
      <c r="AE64" s="13" t="s">
        <v>1053</v>
      </c>
      <c r="AF64" s="13" t="s">
        <v>1053</v>
      </c>
      <c r="AH64" s="106"/>
    </row>
    <row r="65" spans="1:32" x14ac:dyDescent="0.3">
      <c r="A65" t="s">
        <v>141</v>
      </c>
      <c r="B65" t="s">
        <v>142</v>
      </c>
      <c r="C65" s="69">
        <v>2464225</v>
      </c>
      <c r="D65" s="13" t="s">
        <v>1299</v>
      </c>
      <c r="E65" s="13" t="s">
        <v>1300</v>
      </c>
      <c r="F65" s="13" t="s">
        <v>1301</v>
      </c>
      <c r="G65" s="13" t="s">
        <v>1302</v>
      </c>
      <c r="H65" s="13" t="s">
        <v>1053</v>
      </c>
      <c r="I65" s="13" t="s">
        <v>1053</v>
      </c>
      <c r="J65" s="13" t="s">
        <v>1053</v>
      </c>
      <c r="K65" s="13" t="s">
        <v>1053</v>
      </c>
      <c r="L65" s="13" t="s">
        <v>1053</v>
      </c>
      <c r="M65" s="13" t="s">
        <v>1053</v>
      </c>
      <c r="N65" s="13" t="s">
        <v>1053</v>
      </c>
      <c r="O65" s="13" t="s">
        <v>1053</v>
      </c>
      <c r="P65" s="13" t="s">
        <v>1053</v>
      </c>
      <c r="Q65" s="13" t="s">
        <v>1053</v>
      </c>
      <c r="R65" s="13" t="s">
        <v>1053</v>
      </c>
      <c r="S65" s="13" t="s">
        <v>1053</v>
      </c>
      <c r="T65" s="13" t="s">
        <v>1053</v>
      </c>
      <c r="U65" s="13" t="s">
        <v>1053</v>
      </c>
      <c r="V65" s="13" t="s">
        <v>1053</v>
      </c>
      <c r="W65" s="13" t="s">
        <v>1053</v>
      </c>
      <c r="X65" s="13" t="s">
        <v>1053</v>
      </c>
      <c r="Y65" s="13" t="s">
        <v>1053</v>
      </c>
      <c r="Z65" s="13" t="s">
        <v>1053</v>
      </c>
      <c r="AA65" s="13" t="s">
        <v>1053</v>
      </c>
      <c r="AB65" s="13" t="s">
        <v>1053</v>
      </c>
      <c r="AC65" s="13" t="s">
        <v>1053</v>
      </c>
      <c r="AD65" s="13" t="s">
        <v>1053</v>
      </c>
      <c r="AE65" s="13" t="s">
        <v>1053</v>
      </c>
      <c r="AF65" s="13" t="s">
        <v>1053</v>
      </c>
    </row>
    <row r="66" spans="1:32" x14ac:dyDescent="0.3">
      <c r="A66" t="s">
        <v>143</v>
      </c>
      <c r="B66" t="s">
        <v>144</v>
      </c>
      <c r="C66" s="69">
        <v>17493757</v>
      </c>
      <c r="D66" s="13" t="s">
        <v>1768</v>
      </c>
      <c r="E66" s="13" t="s">
        <v>1769</v>
      </c>
      <c r="F66" s="13" t="s">
        <v>1770</v>
      </c>
      <c r="G66" s="13" t="s">
        <v>1771</v>
      </c>
      <c r="H66" s="13" t="s">
        <v>1772</v>
      </c>
      <c r="I66" s="13" t="s">
        <v>1773</v>
      </c>
      <c r="J66" s="13" t="s">
        <v>1774</v>
      </c>
      <c r="K66" s="13" t="s">
        <v>1775</v>
      </c>
      <c r="L66" s="13" t="s">
        <v>1776</v>
      </c>
      <c r="M66" s="13" t="s">
        <v>1777</v>
      </c>
      <c r="N66" s="13" t="s">
        <v>1053</v>
      </c>
      <c r="O66" s="13" t="s">
        <v>1053</v>
      </c>
      <c r="P66" s="13" t="s">
        <v>1053</v>
      </c>
      <c r="Q66" s="13" t="s">
        <v>1053</v>
      </c>
      <c r="R66" s="13" t="s">
        <v>1053</v>
      </c>
      <c r="S66" s="13" t="s">
        <v>1053</v>
      </c>
      <c r="T66" s="13" t="s">
        <v>1053</v>
      </c>
      <c r="U66" s="13" t="s">
        <v>1053</v>
      </c>
      <c r="V66" s="13" t="s">
        <v>1053</v>
      </c>
      <c r="W66" s="13" t="s">
        <v>1053</v>
      </c>
      <c r="X66" s="13" t="s">
        <v>1053</v>
      </c>
      <c r="Y66" s="13" t="s">
        <v>1053</v>
      </c>
      <c r="Z66" s="13" t="s">
        <v>1053</v>
      </c>
      <c r="AA66" s="13" t="s">
        <v>1053</v>
      </c>
      <c r="AB66" s="13" t="s">
        <v>1053</v>
      </c>
      <c r="AC66" s="13" t="s">
        <v>1053</v>
      </c>
      <c r="AD66" s="13" t="s">
        <v>1053</v>
      </c>
      <c r="AE66" s="13" t="s">
        <v>1053</v>
      </c>
      <c r="AF66" s="13" t="s">
        <v>1053</v>
      </c>
    </row>
    <row r="67" spans="1:32" x14ac:dyDescent="0.3">
      <c r="A67" t="s">
        <v>145</v>
      </c>
      <c r="B67" t="s">
        <v>146</v>
      </c>
      <c r="C67" s="69">
        <v>4169424</v>
      </c>
      <c r="D67" s="13" t="s">
        <v>1349</v>
      </c>
      <c r="E67" s="13" t="s">
        <v>1350</v>
      </c>
      <c r="F67" s="13" t="s">
        <v>1351</v>
      </c>
      <c r="G67" s="13" t="s">
        <v>1053</v>
      </c>
      <c r="H67" s="13" t="s">
        <v>1053</v>
      </c>
      <c r="I67" s="13" t="s">
        <v>1053</v>
      </c>
      <c r="J67" s="13" t="s">
        <v>1053</v>
      </c>
      <c r="K67" s="13" t="s">
        <v>1053</v>
      </c>
      <c r="L67" s="13" t="s">
        <v>1053</v>
      </c>
      <c r="M67" s="13" t="s">
        <v>1053</v>
      </c>
      <c r="N67" s="13" t="s">
        <v>1053</v>
      </c>
      <c r="O67" s="13" t="s">
        <v>1053</v>
      </c>
      <c r="P67" s="13" t="s">
        <v>1053</v>
      </c>
      <c r="Q67" s="13" t="s">
        <v>1053</v>
      </c>
      <c r="R67" s="13" t="s">
        <v>1053</v>
      </c>
      <c r="S67" s="13" t="s">
        <v>1053</v>
      </c>
      <c r="T67" s="13" t="s">
        <v>1053</v>
      </c>
      <c r="U67" s="13" t="s">
        <v>1053</v>
      </c>
      <c r="V67" s="13" t="s">
        <v>1053</v>
      </c>
      <c r="W67" s="13" t="s">
        <v>1053</v>
      </c>
      <c r="X67" s="13" t="s">
        <v>1053</v>
      </c>
      <c r="Y67" s="13" t="s">
        <v>1053</v>
      </c>
      <c r="Z67" s="13" t="s">
        <v>1053</v>
      </c>
      <c r="AA67" s="13" t="s">
        <v>1053</v>
      </c>
      <c r="AB67" s="13" t="s">
        <v>1053</v>
      </c>
      <c r="AC67" s="13" t="s">
        <v>1053</v>
      </c>
      <c r="AD67" s="13" t="s">
        <v>1053</v>
      </c>
      <c r="AE67" s="13" t="s">
        <v>1053</v>
      </c>
      <c r="AF67" s="13" t="s">
        <v>1053</v>
      </c>
    </row>
    <row r="68" spans="1:32" x14ac:dyDescent="0.3">
      <c r="A68" t="s">
        <v>147</v>
      </c>
      <c r="B68" t="s">
        <v>148</v>
      </c>
      <c r="C68" s="69">
        <v>1278372</v>
      </c>
      <c r="D68" s="13" t="s">
        <v>1154</v>
      </c>
      <c r="E68" s="13" t="s">
        <v>1352</v>
      </c>
      <c r="F68" s="13" t="s">
        <v>1353</v>
      </c>
      <c r="G68" s="13" t="s">
        <v>1354</v>
      </c>
      <c r="H68" s="13" t="s">
        <v>1053</v>
      </c>
      <c r="I68" s="13" t="s">
        <v>1053</v>
      </c>
      <c r="J68" s="13" t="s">
        <v>1053</v>
      </c>
      <c r="K68" s="13" t="s">
        <v>1053</v>
      </c>
      <c r="L68" s="13" t="s">
        <v>1053</v>
      </c>
      <c r="M68" s="13" t="s">
        <v>1053</v>
      </c>
      <c r="N68" s="13" t="s">
        <v>1053</v>
      </c>
      <c r="O68" s="13" t="s">
        <v>1053</v>
      </c>
      <c r="P68" s="13" t="s">
        <v>1053</v>
      </c>
      <c r="Q68" s="13" t="s">
        <v>1053</v>
      </c>
      <c r="R68" s="13" t="s">
        <v>1053</v>
      </c>
      <c r="S68" s="13" t="s">
        <v>1053</v>
      </c>
      <c r="T68" s="13" t="s">
        <v>1053</v>
      </c>
      <c r="U68" s="13" t="s">
        <v>1053</v>
      </c>
      <c r="V68" s="13" t="s">
        <v>1053</v>
      </c>
      <c r="W68" s="13" t="s">
        <v>1053</v>
      </c>
      <c r="X68" s="13" t="s">
        <v>1053</v>
      </c>
      <c r="Y68" s="13" t="s">
        <v>1053</v>
      </c>
      <c r="Z68" s="13" t="s">
        <v>1053</v>
      </c>
      <c r="AA68" s="13" t="s">
        <v>1053</v>
      </c>
      <c r="AB68" s="13" t="s">
        <v>1053</v>
      </c>
      <c r="AC68" s="13" t="s">
        <v>1053</v>
      </c>
      <c r="AD68" s="13" t="s">
        <v>1053</v>
      </c>
      <c r="AE68" s="13" t="s">
        <v>1053</v>
      </c>
      <c r="AF68" s="13" t="s">
        <v>1053</v>
      </c>
    </row>
    <row r="69" spans="1:32" x14ac:dyDescent="0.3">
      <c r="A69" t="s">
        <v>149</v>
      </c>
      <c r="B69" t="s">
        <v>150</v>
      </c>
      <c r="C69" s="69">
        <v>5297822</v>
      </c>
      <c r="D69" s="13" t="s">
        <v>1355</v>
      </c>
      <c r="E69" s="13" t="s">
        <v>1356</v>
      </c>
      <c r="F69" s="13" t="s">
        <v>1357</v>
      </c>
      <c r="G69" s="13" t="s">
        <v>1358</v>
      </c>
      <c r="H69" s="13" t="s">
        <v>1359</v>
      </c>
      <c r="I69" s="13" t="s">
        <v>1360</v>
      </c>
      <c r="J69" s="13" t="s">
        <v>1361</v>
      </c>
      <c r="K69" s="13" t="s">
        <v>1362</v>
      </c>
      <c r="L69" s="13" t="s">
        <v>1363</v>
      </c>
      <c r="M69" s="13" t="s">
        <v>1364</v>
      </c>
      <c r="N69" s="13" t="s">
        <v>1053</v>
      </c>
      <c r="O69" s="13" t="s">
        <v>1053</v>
      </c>
      <c r="P69" s="13" t="s">
        <v>1053</v>
      </c>
      <c r="Q69" s="13" t="s">
        <v>1053</v>
      </c>
      <c r="R69" s="13" t="s">
        <v>1053</v>
      </c>
      <c r="S69" s="13" t="s">
        <v>1053</v>
      </c>
      <c r="T69" s="13" t="s">
        <v>1053</v>
      </c>
      <c r="U69" s="13" t="s">
        <v>1053</v>
      </c>
      <c r="V69" s="13" t="s">
        <v>1053</v>
      </c>
      <c r="W69" s="13" t="s">
        <v>1053</v>
      </c>
      <c r="X69" s="13" t="s">
        <v>1053</v>
      </c>
      <c r="Y69" s="13" t="s">
        <v>1053</v>
      </c>
      <c r="Z69" s="13" t="s">
        <v>1053</v>
      </c>
      <c r="AA69" s="13" t="s">
        <v>1053</v>
      </c>
      <c r="AB69" s="13" t="s">
        <v>1053</v>
      </c>
      <c r="AC69" s="13" t="s">
        <v>1053</v>
      </c>
      <c r="AD69" s="13" t="s">
        <v>1053</v>
      </c>
      <c r="AE69" s="13" t="s">
        <v>1053</v>
      </c>
      <c r="AF69" s="13" t="s">
        <v>1053</v>
      </c>
    </row>
    <row r="70" spans="1:32" x14ac:dyDescent="0.3">
      <c r="A70" t="s">
        <v>151</v>
      </c>
      <c r="B70" t="s">
        <v>152</v>
      </c>
      <c r="C70" s="69">
        <v>2804648</v>
      </c>
      <c r="D70" s="13" t="s">
        <v>1365</v>
      </c>
      <c r="E70" s="13" t="s">
        <v>1366</v>
      </c>
      <c r="F70" s="13" t="s">
        <v>1367</v>
      </c>
      <c r="G70" s="13" t="s">
        <v>1368</v>
      </c>
      <c r="H70" s="13" t="s">
        <v>1369</v>
      </c>
      <c r="I70" s="13" t="s">
        <v>1053</v>
      </c>
      <c r="J70" s="13" t="s">
        <v>1053</v>
      </c>
      <c r="K70" s="13" t="s">
        <v>1053</v>
      </c>
      <c r="L70" s="13" t="s">
        <v>1053</v>
      </c>
      <c r="M70" s="13" t="s">
        <v>1053</v>
      </c>
      <c r="N70" s="13" t="s">
        <v>1053</v>
      </c>
      <c r="O70" s="13" t="s">
        <v>1053</v>
      </c>
      <c r="P70" s="13" t="s">
        <v>1053</v>
      </c>
      <c r="Q70" s="13" t="s">
        <v>1053</v>
      </c>
      <c r="R70" s="13" t="s">
        <v>1053</v>
      </c>
      <c r="S70" s="13" t="s">
        <v>1053</v>
      </c>
      <c r="T70" s="13" t="s">
        <v>1053</v>
      </c>
      <c r="U70" s="13" t="s">
        <v>1053</v>
      </c>
      <c r="V70" s="13" t="s">
        <v>1053</v>
      </c>
      <c r="W70" s="13" t="s">
        <v>1053</v>
      </c>
      <c r="X70" s="13" t="s">
        <v>1053</v>
      </c>
      <c r="Y70" s="13" t="s">
        <v>1053</v>
      </c>
      <c r="Z70" s="13" t="s">
        <v>1053</v>
      </c>
      <c r="AA70" s="13" t="s">
        <v>1053</v>
      </c>
      <c r="AB70" s="13" t="s">
        <v>1053</v>
      </c>
      <c r="AC70" s="13" t="s">
        <v>1053</v>
      </c>
      <c r="AD70" s="13" t="s">
        <v>1053</v>
      </c>
      <c r="AE70" s="13" t="s">
        <v>1053</v>
      </c>
      <c r="AF70" s="13" t="s">
        <v>1053</v>
      </c>
    </row>
    <row r="71" spans="1:32" x14ac:dyDescent="0.3">
      <c r="A71" t="s">
        <v>153</v>
      </c>
      <c r="B71" t="s">
        <v>154</v>
      </c>
      <c r="C71" s="69">
        <v>4304927</v>
      </c>
      <c r="D71" s="13" t="s">
        <v>1370</v>
      </c>
      <c r="E71" s="13" t="s">
        <v>1053</v>
      </c>
      <c r="F71" s="13" t="s">
        <v>1053</v>
      </c>
      <c r="G71" s="13" t="s">
        <v>1053</v>
      </c>
      <c r="H71" s="13" t="s">
        <v>1053</v>
      </c>
      <c r="I71" s="13" t="s">
        <v>1053</v>
      </c>
      <c r="J71" s="13" t="s">
        <v>1053</v>
      </c>
      <c r="K71" s="13" t="s">
        <v>1053</v>
      </c>
      <c r="L71" s="13" t="s">
        <v>1053</v>
      </c>
      <c r="M71" s="13" t="s">
        <v>1053</v>
      </c>
      <c r="N71" s="13" t="s">
        <v>1053</v>
      </c>
      <c r="O71" s="13" t="s">
        <v>1053</v>
      </c>
      <c r="P71" s="13" t="s">
        <v>1053</v>
      </c>
      <c r="Q71" s="13" t="s">
        <v>1053</v>
      </c>
      <c r="R71" s="13" t="s">
        <v>1053</v>
      </c>
      <c r="S71" s="13" t="s">
        <v>1053</v>
      </c>
      <c r="T71" s="13" t="s">
        <v>1053</v>
      </c>
      <c r="U71" s="13" t="s">
        <v>1053</v>
      </c>
      <c r="V71" s="13" t="s">
        <v>1053</v>
      </c>
      <c r="W71" s="13" t="s">
        <v>1053</v>
      </c>
      <c r="X71" s="13" t="s">
        <v>1053</v>
      </c>
      <c r="Y71" s="13" t="s">
        <v>1053</v>
      </c>
      <c r="Z71" s="13" t="s">
        <v>1053</v>
      </c>
      <c r="AA71" s="13" t="s">
        <v>1053</v>
      </c>
      <c r="AB71" s="13" t="s">
        <v>1053</v>
      </c>
      <c r="AC71" s="13" t="s">
        <v>1053</v>
      </c>
      <c r="AD71" s="13" t="s">
        <v>1053</v>
      </c>
      <c r="AE71" s="13" t="s">
        <v>1053</v>
      </c>
      <c r="AF71" s="13" t="s">
        <v>1053</v>
      </c>
    </row>
    <row r="72" spans="1:32" x14ac:dyDescent="0.3">
      <c r="A72" t="s">
        <v>155</v>
      </c>
      <c r="B72" t="s">
        <v>156</v>
      </c>
      <c r="C72" s="69">
        <v>15735483</v>
      </c>
      <c r="D72" s="13" t="s">
        <v>1371</v>
      </c>
      <c r="E72" s="13" t="s">
        <v>1372</v>
      </c>
      <c r="F72" s="13" t="s">
        <v>1373</v>
      </c>
      <c r="G72" s="13" t="s">
        <v>1374</v>
      </c>
      <c r="H72" s="13" t="s">
        <v>1375</v>
      </c>
      <c r="I72" s="13" t="s">
        <v>1053</v>
      </c>
      <c r="J72" s="13" t="s">
        <v>1053</v>
      </c>
      <c r="K72" s="13" t="s">
        <v>1053</v>
      </c>
      <c r="L72" s="13" t="s">
        <v>1053</v>
      </c>
      <c r="M72" s="13" t="s">
        <v>1053</v>
      </c>
      <c r="N72" s="13" t="s">
        <v>1053</v>
      </c>
      <c r="O72" s="13" t="s">
        <v>1053</v>
      </c>
      <c r="P72" s="13" t="s">
        <v>1053</v>
      </c>
      <c r="Q72" s="13" t="s">
        <v>1053</v>
      </c>
      <c r="R72" s="13" t="s">
        <v>1053</v>
      </c>
      <c r="S72" s="13" t="s">
        <v>1053</v>
      </c>
      <c r="T72" s="13" t="s">
        <v>1053</v>
      </c>
      <c r="U72" s="13" t="s">
        <v>1053</v>
      </c>
      <c r="V72" s="13" t="s">
        <v>1053</v>
      </c>
      <c r="W72" s="13" t="s">
        <v>1053</v>
      </c>
      <c r="X72" s="13" t="s">
        <v>1053</v>
      </c>
      <c r="Y72" s="13" t="s">
        <v>1053</v>
      </c>
      <c r="Z72" s="13" t="s">
        <v>1053</v>
      </c>
      <c r="AA72" s="13" t="s">
        <v>1053</v>
      </c>
      <c r="AB72" s="13" t="s">
        <v>1053</v>
      </c>
      <c r="AC72" s="13" t="s">
        <v>1053</v>
      </c>
      <c r="AD72" s="13" t="s">
        <v>1053</v>
      </c>
      <c r="AE72" s="13" t="s">
        <v>1053</v>
      </c>
      <c r="AF72" s="13" t="s">
        <v>1053</v>
      </c>
    </row>
    <row r="73" spans="1:32" x14ac:dyDescent="0.3">
      <c r="A73" t="s">
        <v>157</v>
      </c>
      <c r="B73" t="s">
        <v>158</v>
      </c>
      <c r="C73" s="69">
        <v>9430235</v>
      </c>
      <c r="D73" s="13" t="s">
        <v>1376</v>
      </c>
      <c r="E73" s="13" t="s">
        <v>1377</v>
      </c>
      <c r="F73" s="13" t="s">
        <v>1378</v>
      </c>
      <c r="G73" s="13" t="s">
        <v>1379</v>
      </c>
      <c r="H73" s="13" t="s">
        <v>1380</v>
      </c>
      <c r="I73" s="13" t="s">
        <v>1381</v>
      </c>
      <c r="J73" s="13" t="s">
        <v>1382</v>
      </c>
      <c r="K73" s="13" t="s">
        <v>1383</v>
      </c>
      <c r="L73" s="13" t="s">
        <v>1384</v>
      </c>
      <c r="M73" s="13" t="s">
        <v>1385</v>
      </c>
      <c r="N73" s="13" t="s">
        <v>1386</v>
      </c>
      <c r="O73" s="13" t="s">
        <v>1387</v>
      </c>
      <c r="P73" s="13" t="s">
        <v>1388</v>
      </c>
      <c r="Q73" s="13" t="s">
        <v>1389</v>
      </c>
      <c r="R73" s="13" t="s">
        <v>1390</v>
      </c>
      <c r="S73" s="13" t="s">
        <v>1391</v>
      </c>
      <c r="T73" s="13" t="s">
        <v>1392</v>
      </c>
      <c r="U73" s="13" t="s">
        <v>1393</v>
      </c>
      <c r="V73" s="13" t="s">
        <v>1394</v>
      </c>
      <c r="W73" s="13" t="s">
        <v>1395</v>
      </c>
      <c r="X73" s="13" t="s">
        <v>1396</v>
      </c>
      <c r="Y73" s="13" t="s">
        <v>1397</v>
      </c>
      <c r="Z73" s="13" t="s">
        <v>1398</v>
      </c>
      <c r="AA73" s="13" t="s">
        <v>1399</v>
      </c>
      <c r="AB73" s="13" t="s">
        <v>1400</v>
      </c>
      <c r="AC73" s="13" t="s">
        <v>1401</v>
      </c>
      <c r="AD73" s="13" t="s">
        <v>1402</v>
      </c>
      <c r="AE73" s="13" t="s">
        <v>1403</v>
      </c>
      <c r="AF73" s="13" t="s">
        <v>1404</v>
      </c>
    </row>
    <row r="74" spans="1:32" x14ac:dyDescent="0.3">
      <c r="A74" t="s">
        <v>159</v>
      </c>
      <c r="B74" t="s">
        <v>160</v>
      </c>
      <c r="C74" s="69">
        <v>4502650</v>
      </c>
      <c r="D74" s="13" t="s">
        <v>1405</v>
      </c>
      <c r="E74" s="13" t="s">
        <v>1406</v>
      </c>
      <c r="F74" s="13" t="s">
        <v>1100</v>
      </c>
      <c r="G74" s="13" t="s">
        <v>1407</v>
      </c>
      <c r="H74" s="13" t="s">
        <v>1155</v>
      </c>
      <c r="I74" s="13" t="s">
        <v>1053</v>
      </c>
      <c r="J74" s="13" t="s">
        <v>1053</v>
      </c>
      <c r="K74" s="13" t="s">
        <v>1053</v>
      </c>
      <c r="L74" s="13" t="s">
        <v>1053</v>
      </c>
      <c r="M74" s="13" t="s">
        <v>1053</v>
      </c>
      <c r="N74" s="13" t="s">
        <v>1053</v>
      </c>
      <c r="O74" s="13" t="s">
        <v>1053</v>
      </c>
      <c r="P74" s="13" t="s">
        <v>1053</v>
      </c>
      <c r="Q74" s="13" t="s">
        <v>1053</v>
      </c>
      <c r="R74" s="13" t="s">
        <v>1053</v>
      </c>
      <c r="S74" s="13" t="s">
        <v>1053</v>
      </c>
      <c r="T74" s="13" t="s">
        <v>1053</v>
      </c>
      <c r="U74" s="13" t="s">
        <v>1053</v>
      </c>
      <c r="V74" s="13" t="s">
        <v>1053</v>
      </c>
      <c r="W74" s="13" t="s">
        <v>1053</v>
      </c>
      <c r="X74" s="13" t="s">
        <v>1053</v>
      </c>
      <c r="Y74" s="13" t="s">
        <v>1053</v>
      </c>
      <c r="Z74" s="13" t="s">
        <v>1053</v>
      </c>
      <c r="AA74" s="13" t="s">
        <v>1053</v>
      </c>
      <c r="AB74" s="13" t="s">
        <v>1053</v>
      </c>
      <c r="AC74" s="13" t="s">
        <v>1053</v>
      </c>
      <c r="AD74" s="13" t="s">
        <v>1053</v>
      </c>
      <c r="AE74" s="13" t="s">
        <v>1053</v>
      </c>
      <c r="AF74" s="13" t="s">
        <v>1053</v>
      </c>
    </row>
    <row r="75" spans="1:32" x14ac:dyDescent="0.3">
      <c r="A75" t="s">
        <v>161</v>
      </c>
      <c r="B75" t="s">
        <v>162</v>
      </c>
      <c r="C75" s="69">
        <v>6837344</v>
      </c>
      <c r="D75" s="13" t="s">
        <v>1408</v>
      </c>
      <c r="E75" s="13" t="s">
        <v>1409</v>
      </c>
      <c r="F75" s="13" t="s">
        <v>1410</v>
      </c>
      <c r="G75" s="13" t="s">
        <v>1411</v>
      </c>
      <c r="H75" s="13" t="s">
        <v>1053</v>
      </c>
      <c r="I75" s="13" t="s">
        <v>1053</v>
      </c>
      <c r="J75" s="13" t="s">
        <v>1053</v>
      </c>
      <c r="K75" s="13" t="s">
        <v>1053</v>
      </c>
      <c r="L75" s="13" t="s">
        <v>1053</v>
      </c>
      <c r="M75" s="13" t="s">
        <v>1053</v>
      </c>
      <c r="N75" s="13" t="s">
        <v>1053</v>
      </c>
      <c r="O75" s="13" t="s">
        <v>1053</v>
      </c>
      <c r="P75" s="13" t="s">
        <v>1053</v>
      </c>
      <c r="Q75" s="13" t="s">
        <v>1053</v>
      </c>
      <c r="R75" s="13" t="s">
        <v>1053</v>
      </c>
      <c r="S75" s="13" t="s">
        <v>1053</v>
      </c>
      <c r="T75" s="13" t="s">
        <v>1053</v>
      </c>
      <c r="U75" s="13" t="s">
        <v>1053</v>
      </c>
      <c r="V75" s="13" t="s">
        <v>1053</v>
      </c>
      <c r="W75" s="13" t="s">
        <v>1053</v>
      </c>
      <c r="X75" s="13" t="s">
        <v>1053</v>
      </c>
      <c r="Y75" s="13" t="s">
        <v>1053</v>
      </c>
      <c r="Z75" s="13" t="s">
        <v>1053</v>
      </c>
      <c r="AA75" s="13" t="s">
        <v>1053</v>
      </c>
      <c r="AB75" s="13" t="s">
        <v>1053</v>
      </c>
      <c r="AC75" s="13" t="s">
        <v>1053</v>
      </c>
      <c r="AD75" s="13" t="s">
        <v>1053</v>
      </c>
      <c r="AE75" s="13" t="s">
        <v>1053</v>
      </c>
      <c r="AF75" s="13" t="s">
        <v>1053</v>
      </c>
    </row>
    <row r="76" spans="1:32" x14ac:dyDescent="0.3">
      <c r="A76" t="s">
        <v>163</v>
      </c>
      <c r="B76" t="s">
        <v>164</v>
      </c>
      <c r="C76" s="69">
        <v>3910889</v>
      </c>
      <c r="D76" s="13" t="s">
        <v>1412</v>
      </c>
      <c r="E76" s="13" t="s">
        <v>1413</v>
      </c>
      <c r="F76" s="13" t="s">
        <v>1414</v>
      </c>
      <c r="G76" s="13" t="s">
        <v>1415</v>
      </c>
      <c r="H76" s="13" t="s">
        <v>1416</v>
      </c>
      <c r="I76" s="13" t="s">
        <v>1053</v>
      </c>
      <c r="J76" s="13" t="s">
        <v>1053</v>
      </c>
      <c r="K76" s="13" t="s">
        <v>1053</v>
      </c>
      <c r="L76" s="13" t="s">
        <v>1053</v>
      </c>
      <c r="M76" s="13" t="s">
        <v>1053</v>
      </c>
      <c r="N76" s="13" t="s">
        <v>1053</v>
      </c>
      <c r="O76" s="13" t="s">
        <v>1053</v>
      </c>
      <c r="P76" s="13" t="s">
        <v>1053</v>
      </c>
      <c r="Q76" s="13" t="s">
        <v>1053</v>
      </c>
      <c r="R76" s="13" t="s">
        <v>1053</v>
      </c>
      <c r="S76" s="13" t="s">
        <v>1053</v>
      </c>
      <c r="T76" s="13" t="s">
        <v>1053</v>
      </c>
      <c r="U76" s="13" t="s">
        <v>1053</v>
      </c>
      <c r="V76" s="13" t="s">
        <v>1053</v>
      </c>
      <c r="W76" s="13" t="s">
        <v>1053</v>
      </c>
      <c r="X76" s="13" t="s">
        <v>1053</v>
      </c>
      <c r="Y76" s="13" t="s">
        <v>1053</v>
      </c>
      <c r="Z76" s="13" t="s">
        <v>1053</v>
      </c>
      <c r="AA76" s="13" t="s">
        <v>1053</v>
      </c>
      <c r="AB76" s="13" t="s">
        <v>1053</v>
      </c>
      <c r="AC76" s="13" t="s">
        <v>1053</v>
      </c>
      <c r="AD76" s="13" t="s">
        <v>1053</v>
      </c>
      <c r="AE76" s="13" t="s">
        <v>1053</v>
      </c>
      <c r="AF76" s="13" t="s">
        <v>1053</v>
      </c>
    </row>
    <row r="77" spans="1:32" x14ac:dyDescent="0.3">
      <c r="A77" t="s">
        <v>165</v>
      </c>
      <c r="B77" t="s">
        <v>166</v>
      </c>
      <c r="C77" s="69">
        <v>9608577</v>
      </c>
      <c r="D77" s="13" t="s">
        <v>1417</v>
      </c>
      <c r="E77" s="13" t="s">
        <v>1418</v>
      </c>
      <c r="F77" s="13" t="s">
        <v>1419</v>
      </c>
      <c r="G77" s="13" t="s">
        <v>1420</v>
      </c>
      <c r="H77" s="13" t="s">
        <v>1053</v>
      </c>
      <c r="I77" s="13" t="s">
        <v>1053</v>
      </c>
      <c r="J77" s="13" t="s">
        <v>1053</v>
      </c>
      <c r="K77" s="13" t="s">
        <v>1053</v>
      </c>
      <c r="L77" s="13" t="s">
        <v>1053</v>
      </c>
      <c r="M77" s="13" t="s">
        <v>1053</v>
      </c>
      <c r="N77" s="13" t="s">
        <v>1053</v>
      </c>
      <c r="O77" s="13" t="s">
        <v>1053</v>
      </c>
      <c r="P77" s="13" t="s">
        <v>1053</v>
      </c>
      <c r="Q77" s="13" t="s">
        <v>1053</v>
      </c>
      <c r="R77" s="13" t="s">
        <v>1053</v>
      </c>
      <c r="S77" s="13" t="s">
        <v>1053</v>
      </c>
      <c r="T77" s="13" t="s">
        <v>1053</v>
      </c>
      <c r="U77" s="13" t="s">
        <v>1053</v>
      </c>
      <c r="V77" s="13" t="s">
        <v>1053</v>
      </c>
      <c r="W77" s="13" t="s">
        <v>1053</v>
      </c>
      <c r="X77" s="13" t="s">
        <v>1053</v>
      </c>
      <c r="Y77" s="13" t="s">
        <v>1053</v>
      </c>
      <c r="Z77" s="13" t="s">
        <v>1053</v>
      </c>
      <c r="AA77" s="13" t="s">
        <v>1053</v>
      </c>
      <c r="AB77" s="13" t="s">
        <v>1053</v>
      </c>
      <c r="AC77" s="13" t="s">
        <v>1053</v>
      </c>
      <c r="AD77" s="13" t="s">
        <v>1053</v>
      </c>
      <c r="AE77" s="13" t="s">
        <v>1053</v>
      </c>
      <c r="AF77" s="13" t="s">
        <v>1053</v>
      </c>
    </row>
    <row r="78" spans="1:32" x14ac:dyDescent="0.3">
      <c r="A78" t="s">
        <v>167</v>
      </c>
      <c r="B78" t="s">
        <v>168</v>
      </c>
      <c r="C78" s="69">
        <v>8482974</v>
      </c>
      <c r="D78" s="13" t="s">
        <v>1421</v>
      </c>
      <c r="E78" s="13" t="s">
        <v>1422</v>
      </c>
      <c r="F78" s="13" t="s">
        <v>1423</v>
      </c>
      <c r="G78" s="13" t="s">
        <v>1424</v>
      </c>
      <c r="H78" s="13" t="s">
        <v>1425</v>
      </c>
      <c r="I78" s="13" t="s">
        <v>1426</v>
      </c>
      <c r="J78" s="13" t="s">
        <v>1427</v>
      </c>
      <c r="K78" s="13" t="s">
        <v>1428</v>
      </c>
      <c r="L78" s="13" t="s">
        <v>1429</v>
      </c>
      <c r="M78" s="13" t="s">
        <v>1053</v>
      </c>
      <c r="N78" s="13" t="s">
        <v>1053</v>
      </c>
      <c r="O78" s="13" t="s">
        <v>1053</v>
      </c>
      <c r="P78" s="13" t="s">
        <v>1053</v>
      </c>
      <c r="Q78" s="13" t="s">
        <v>1053</v>
      </c>
      <c r="R78" s="13" t="s">
        <v>1053</v>
      </c>
      <c r="S78" s="13" t="s">
        <v>1053</v>
      </c>
      <c r="T78" s="13" t="s">
        <v>1053</v>
      </c>
      <c r="U78" s="13" t="s">
        <v>1053</v>
      </c>
      <c r="V78" s="13" t="s">
        <v>1053</v>
      </c>
      <c r="W78" s="13" t="s">
        <v>1053</v>
      </c>
      <c r="X78" s="13" t="s">
        <v>1053</v>
      </c>
      <c r="Y78" s="13" t="s">
        <v>1053</v>
      </c>
      <c r="Z78" s="13" t="s">
        <v>1053</v>
      </c>
      <c r="AA78" s="13" t="s">
        <v>1053</v>
      </c>
      <c r="AB78" s="13" t="s">
        <v>1053</v>
      </c>
      <c r="AC78" s="13" t="s">
        <v>1053</v>
      </c>
      <c r="AD78" s="13" t="s">
        <v>1053</v>
      </c>
      <c r="AE78" s="13" t="s">
        <v>1053</v>
      </c>
      <c r="AF78" s="13" t="s">
        <v>1053</v>
      </c>
    </row>
    <row r="79" spans="1:32" x14ac:dyDescent="0.3">
      <c r="A79" t="s">
        <v>169</v>
      </c>
      <c r="B79" t="s">
        <v>170</v>
      </c>
      <c r="C79" s="69">
        <v>2244865</v>
      </c>
      <c r="D79" s="13" t="s">
        <v>1430</v>
      </c>
      <c r="E79" s="13" t="s">
        <v>1431</v>
      </c>
      <c r="F79" s="13" t="s">
        <v>1432</v>
      </c>
      <c r="G79" s="13" t="s">
        <v>1214</v>
      </c>
      <c r="H79" s="13" t="s">
        <v>1433</v>
      </c>
      <c r="I79" s="13" t="s">
        <v>1053</v>
      </c>
      <c r="J79" s="13" t="s">
        <v>1053</v>
      </c>
      <c r="K79" s="13" t="s">
        <v>1053</v>
      </c>
      <c r="L79" s="13" t="s">
        <v>1053</v>
      </c>
      <c r="M79" s="13" t="s">
        <v>1053</v>
      </c>
      <c r="N79" s="13" t="s">
        <v>1053</v>
      </c>
      <c r="O79" s="13" t="s">
        <v>1053</v>
      </c>
      <c r="P79" s="13" t="s">
        <v>1053</v>
      </c>
      <c r="Q79" s="13" t="s">
        <v>1053</v>
      </c>
      <c r="R79" s="13" t="s">
        <v>1053</v>
      </c>
      <c r="S79" s="13" t="s">
        <v>1053</v>
      </c>
      <c r="T79" s="13" t="s">
        <v>1053</v>
      </c>
      <c r="U79" s="13" t="s">
        <v>1053</v>
      </c>
      <c r="V79" s="13" t="s">
        <v>1053</v>
      </c>
      <c r="W79" s="13" t="s">
        <v>1053</v>
      </c>
      <c r="X79" s="13" t="s">
        <v>1053</v>
      </c>
      <c r="Y79" s="13" t="s">
        <v>1053</v>
      </c>
      <c r="Z79" s="13" t="s">
        <v>1053</v>
      </c>
      <c r="AA79" s="13" t="s">
        <v>1053</v>
      </c>
      <c r="AB79" s="13" t="s">
        <v>1053</v>
      </c>
      <c r="AC79" s="13" t="s">
        <v>1053</v>
      </c>
      <c r="AD79" s="13" t="s">
        <v>1053</v>
      </c>
      <c r="AE79" s="13" t="s">
        <v>1053</v>
      </c>
      <c r="AF79" s="13" t="s">
        <v>1053</v>
      </c>
    </row>
    <row r="80" spans="1:32" x14ac:dyDescent="0.3">
      <c r="A80" t="s">
        <v>171</v>
      </c>
      <c r="B80" t="s">
        <v>172</v>
      </c>
      <c r="C80" s="69">
        <v>7643966</v>
      </c>
      <c r="D80" s="13" t="s">
        <v>1094</v>
      </c>
      <c r="E80" s="13" t="s">
        <v>1095</v>
      </c>
      <c r="F80" s="13" t="s">
        <v>1096</v>
      </c>
      <c r="G80" s="13" t="s">
        <v>1097</v>
      </c>
      <c r="H80" s="13" t="s">
        <v>1098</v>
      </c>
      <c r="I80" s="13" t="s">
        <v>1053</v>
      </c>
      <c r="J80" s="13" t="s">
        <v>1053</v>
      </c>
      <c r="K80" s="13" t="s">
        <v>1053</v>
      </c>
      <c r="L80" s="13" t="s">
        <v>1053</v>
      </c>
      <c r="M80" s="13" t="s">
        <v>1053</v>
      </c>
      <c r="N80" s="13" t="s">
        <v>1053</v>
      </c>
      <c r="O80" s="13" t="s">
        <v>1053</v>
      </c>
      <c r="P80" s="13" t="s">
        <v>1053</v>
      </c>
      <c r="Q80" s="13" t="s">
        <v>1053</v>
      </c>
      <c r="R80" s="13" t="s">
        <v>1053</v>
      </c>
      <c r="S80" s="13" t="s">
        <v>1053</v>
      </c>
      <c r="T80" s="13" t="s">
        <v>1053</v>
      </c>
      <c r="U80" s="13" t="s">
        <v>1053</v>
      </c>
      <c r="V80" s="13" t="s">
        <v>1053</v>
      </c>
      <c r="W80" s="13" t="s">
        <v>1053</v>
      </c>
      <c r="X80" s="13" t="s">
        <v>1053</v>
      </c>
      <c r="Y80" s="13" t="s">
        <v>1053</v>
      </c>
      <c r="Z80" s="13" t="s">
        <v>1053</v>
      </c>
      <c r="AA80" s="13" t="s">
        <v>1053</v>
      </c>
      <c r="AB80" s="13" t="s">
        <v>1053</v>
      </c>
      <c r="AC80" s="13" t="s">
        <v>1053</v>
      </c>
      <c r="AD80" s="13" t="s">
        <v>1053</v>
      </c>
      <c r="AE80" s="13" t="s">
        <v>1053</v>
      </c>
      <c r="AF80" s="13" t="s">
        <v>1053</v>
      </c>
    </row>
    <row r="81" spans="1:32" x14ac:dyDescent="0.3">
      <c r="A81" t="s">
        <v>173</v>
      </c>
      <c r="B81" t="s">
        <v>174</v>
      </c>
      <c r="C81" s="69">
        <v>2826249</v>
      </c>
      <c r="D81" s="13" t="s">
        <v>1637</v>
      </c>
      <c r="E81" s="13" t="s">
        <v>1676</v>
      </c>
      <c r="F81" s="13" t="s">
        <v>1677</v>
      </c>
      <c r="G81" s="13" t="s">
        <v>1678</v>
      </c>
      <c r="H81" s="13" t="s">
        <v>1053</v>
      </c>
      <c r="I81" s="13" t="s">
        <v>1053</v>
      </c>
      <c r="J81" s="13" t="s">
        <v>1053</v>
      </c>
      <c r="K81" s="13" t="s">
        <v>1053</v>
      </c>
      <c r="L81" s="13" t="s">
        <v>1053</v>
      </c>
      <c r="M81" s="13" t="s">
        <v>1053</v>
      </c>
      <c r="N81" s="13" t="s">
        <v>1053</v>
      </c>
      <c r="O81" s="13" t="s">
        <v>1053</v>
      </c>
      <c r="P81" s="13" t="s">
        <v>1053</v>
      </c>
      <c r="Q81" s="13" t="s">
        <v>1053</v>
      </c>
      <c r="R81" s="13" t="s">
        <v>1053</v>
      </c>
      <c r="S81" s="13" t="s">
        <v>1053</v>
      </c>
      <c r="T81" s="13" t="s">
        <v>1053</v>
      </c>
      <c r="U81" s="13" t="s">
        <v>1053</v>
      </c>
      <c r="V81" s="13" t="s">
        <v>1053</v>
      </c>
      <c r="W81" s="13" t="s">
        <v>1053</v>
      </c>
      <c r="X81" s="13" t="s">
        <v>1053</v>
      </c>
      <c r="Y81" s="13" t="s">
        <v>1053</v>
      </c>
      <c r="Z81" s="13" t="s">
        <v>1053</v>
      </c>
      <c r="AA81" s="13" t="s">
        <v>1053</v>
      </c>
      <c r="AB81" s="13" t="s">
        <v>1053</v>
      </c>
      <c r="AC81" s="13" t="s">
        <v>1053</v>
      </c>
      <c r="AD81" s="13" t="s">
        <v>1053</v>
      </c>
      <c r="AE81" s="13" t="s">
        <v>1053</v>
      </c>
      <c r="AF81" s="13" t="s">
        <v>1053</v>
      </c>
    </row>
    <row r="82" spans="1:32" x14ac:dyDescent="0.3">
      <c r="A82" t="s">
        <v>175</v>
      </c>
      <c r="B82" t="s">
        <v>176</v>
      </c>
      <c r="C82" s="69">
        <v>2114651</v>
      </c>
      <c r="D82" s="13" t="s">
        <v>1434</v>
      </c>
      <c r="E82" s="13" t="s">
        <v>1435</v>
      </c>
      <c r="F82" s="13" t="s">
        <v>1053</v>
      </c>
      <c r="G82" s="13" t="s">
        <v>1053</v>
      </c>
      <c r="H82" s="13" t="s">
        <v>1053</v>
      </c>
      <c r="I82" s="13" t="s">
        <v>1053</v>
      </c>
      <c r="J82" s="13" t="s">
        <v>1053</v>
      </c>
      <c r="K82" s="13" t="s">
        <v>1053</v>
      </c>
      <c r="L82" s="13" t="s">
        <v>1053</v>
      </c>
      <c r="M82" s="13" t="s">
        <v>1053</v>
      </c>
      <c r="N82" s="13" t="s">
        <v>1053</v>
      </c>
      <c r="O82" s="13" t="s">
        <v>1053</v>
      </c>
      <c r="P82" s="13" t="s">
        <v>1053</v>
      </c>
      <c r="Q82" s="13" t="s">
        <v>1053</v>
      </c>
      <c r="R82" s="13" t="s">
        <v>1053</v>
      </c>
      <c r="S82" s="13" t="s">
        <v>1053</v>
      </c>
      <c r="T82" s="13" t="s">
        <v>1053</v>
      </c>
      <c r="U82" s="13" t="s">
        <v>1053</v>
      </c>
      <c r="V82" s="13" t="s">
        <v>1053</v>
      </c>
      <c r="W82" s="13" t="s">
        <v>1053</v>
      </c>
      <c r="X82" s="13" t="s">
        <v>1053</v>
      </c>
      <c r="Y82" s="13" t="s">
        <v>1053</v>
      </c>
      <c r="Z82" s="13" t="s">
        <v>1053</v>
      </c>
      <c r="AA82" s="13" t="s">
        <v>1053</v>
      </c>
      <c r="AB82" s="13" t="s">
        <v>1053</v>
      </c>
      <c r="AC82" s="13" t="s">
        <v>1053</v>
      </c>
      <c r="AD82" s="13" t="s">
        <v>1053</v>
      </c>
      <c r="AE82" s="13" t="s">
        <v>1053</v>
      </c>
      <c r="AF82" s="13" t="s">
        <v>1053</v>
      </c>
    </row>
    <row r="83" spans="1:32" x14ac:dyDescent="0.3">
      <c r="A83" t="s">
        <v>177</v>
      </c>
      <c r="B83" t="s">
        <v>178</v>
      </c>
      <c r="C83" s="69">
        <v>2169389</v>
      </c>
      <c r="D83" s="13" t="s">
        <v>1436</v>
      </c>
      <c r="E83" s="13" t="s">
        <v>1437</v>
      </c>
      <c r="F83" s="13" t="s">
        <v>1438</v>
      </c>
      <c r="G83" s="13" t="s">
        <v>1439</v>
      </c>
      <c r="H83" s="13" t="s">
        <v>1053</v>
      </c>
      <c r="I83" s="13" t="s">
        <v>1053</v>
      </c>
      <c r="J83" s="13" t="s">
        <v>1053</v>
      </c>
      <c r="K83" s="13" t="s">
        <v>1053</v>
      </c>
      <c r="L83" s="13" t="s">
        <v>1053</v>
      </c>
      <c r="M83" s="13" t="s">
        <v>1053</v>
      </c>
      <c r="N83" s="13" t="s">
        <v>1053</v>
      </c>
      <c r="O83" s="13" t="s">
        <v>1053</v>
      </c>
      <c r="P83" s="13" t="s">
        <v>1053</v>
      </c>
      <c r="Q83" s="13" t="s">
        <v>1053</v>
      </c>
      <c r="R83" s="13" t="s">
        <v>1053</v>
      </c>
      <c r="S83" s="13" t="s">
        <v>1053</v>
      </c>
      <c r="T83" s="13" t="s">
        <v>1053</v>
      </c>
      <c r="U83" s="13" t="s">
        <v>1053</v>
      </c>
      <c r="V83" s="13" t="s">
        <v>1053</v>
      </c>
      <c r="W83" s="13" t="s">
        <v>1053</v>
      </c>
      <c r="X83" s="13" t="s">
        <v>1053</v>
      </c>
      <c r="Y83" s="13" t="s">
        <v>1053</v>
      </c>
      <c r="Z83" s="13" t="s">
        <v>1053</v>
      </c>
      <c r="AA83" s="13" t="s">
        <v>1053</v>
      </c>
      <c r="AB83" s="13" t="s">
        <v>1053</v>
      </c>
      <c r="AC83" s="13" t="s">
        <v>1053</v>
      </c>
      <c r="AD83" s="13" t="s">
        <v>1053</v>
      </c>
      <c r="AE83" s="13" t="s">
        <v>1053</v>
      </c>
      <c r="AF83" s="13" t="s">
        <v>1053</v>
      </c>
    </row>
    <row r="84" spans="1:32" x14ac:dyDescent="0.3">
      <c r="A84" t="s">
        <v>179</v>
      </c>
      <c r="B84" t="s">
        <v>180</v>
      </c>
      <c r="C84" s="69">
        <v>2568486</v>
      </c>
      <c r="D84" s="13" t="s">
        <v>1440</v>
      </c>
      <c r="E84" s="13" t="s">
        <v>1441</v>
      </c>
      <c r="F84" s="13" t="s">
        <v>1442</v>
      </c>
      <c r="G84" s="13" t="s">
        <v>1443</v>
      </c>
      <c r="H84" s="13" t="s">
        <v>1444</v>
      </c>
      <c r="I84" s="13" t="s">
        <v>1053</v>
      </c>
      <c r="J84" s="13" t="s">
        <v>1053</v>
      </c>
      <c r="K84" s="13" t="s">
        <v>1053</v>
      </c>
      <c r="L84" s="13" t="s">
        <v>1053</v>
      </c>
      <c r="M84" s="13" t="s">
        <v>1053</v>
      </c>
      <c r="N84" s="13" t="s">
        <v>1053</v>
      </c>
      <c r="O84" s="13" t="s">
        <v>1053</v>
      </c>
      <c r="P84" s="13" t="s">
        <v>1053</v>
      </c>
      <c r="Q84" s="13" t="s">
        <v>1053</v>
      </c>
      <c r="R84" s="13" t="s">
        <v>1053</v>
      </c>
      <c r="S84" s="13" t="s">
        <v>1053</v>
      </c>
      <c r="T84" s="13" t="s">
        <v>1053</v>
      </c>
      <c r="U84" s="13" t="s">
        <v>1053</v>
      </c>
      <c r="V84" s="13" t="s">
        <v>1053</v>
      </c>
      <c r="W84" s="13" t="s">
        <v>1053</v>
      </c>
      <c r="X84" s="13" t="s">
        <v>1053</v>
      </c>
      <c r="Y84" s="13" t="s">
        <v>1053</v>
      </c>
      <c r="Z84" s="13" t="s">
        <v>1053</v>
      </c>
      <c r="AA84" s="13" t="s">
        <v>1053</v>
      </c>
      <c r="AB84" s="13" t="s">
        <v>1053</v>
      </c>
      <c r="AC84" s="13" t="s">
        <v>1053</v>
      </c>
      <c r="AD84" s="13" t="s">
        <v>1053</v>
      </c>
      <c r="AE84" s="13" t="s">
        <v>1053</v>
      </c>
      <c r="AF84" s="13" t="s">
        <v>1053</v>
      </c>
    </row>
    <row r="85" spans="1:32" x14ac:dyDescent="0.3">
      <c r="A85" t="s">
        <v>181</v>
      </c>
      <c r="B85" t="s">
        <v>182</v>
      </c>
      <c r="C85" s="69">
        <v>4293913</v>
      </c>
      <c r="D85" s="13" t="s">
        <v>1445</v>
      </c>
      <c r="E85" s="13" t="s">
        <v>1446</v>
      </c>
      <c r="F85" s="13" t="s">
        <v>1447</v>
      </c>
      <c r="G85" s="13" t="s">
        <v>1448</v>
      </c>
      <c r="H85" s="13" t="s">
        <v>1449</v>
      </c>
      <c r="I85" s="13" t="s">
        <v>1450</v>
      </c>
      <c r="J85" s="13" t="s">
        <v>1053</v>
      </c>
      <c r="K85" s="13" t="s">
        <v>1053</v>
      </c>
      <c r="L85" s="13" t="s">
        <v>1053</v>
      </c>
      <c r="M85" s="13" t="s">
        <v>1053</v>
      </c>
      <c r="N85" s="13" t="s">
        <v>1053</v>
      </c>
      <c r="O85" s="13" t="s">
        <v>1053</v>
      </c>
      <c r="P85" s="13" t="s">
        <v>1053</v>
      </c>
      <c r="Q85" s="13" t="s">
        <v>1053</v>
      </c>
      <c r="R85" s="13" t="s">
        <v>1053</v>
      </c>
      <c r="S85" s="13" t="s">
        <v>1053</v>
      </c>
      <c r="T85" s="13" t="s">
        <v>1053</v>
      </c>
      <c r="U85" s="13" t="s">
        <v>1053</v>
      </c>
      <c r="V85" s="13" t="s">
        <v>1053</v>
      </c>
      <c r="W85" s="13" t="s">
        <v>1053</v>
      </c>
      <c r="X85" s="13" t="s">
        <v>1053</v>
      </c>
      <c r="Y85" s="13" t="s">
        <v>1053</v>
      </c>
      <c r="Z85" s="13" t="s">
        <v>1053</v>
      </c>
      <c r="AA85" s="13" t="s">
        <v>1053</v>
      </c>
      <c r="AB85" s="13" t="s">
        <v>1053</v>
      </c>
      <c r="AC85" s="13" t="s">
        <v>1053</v>
      </c>
      <c r="AD85" s="13" t="s">
        <v>1053</v>
      </c>
      <c r="AE85" s="13" t="s">
        <v>1053</v>
      </c>
      <c r="AF85" s="13" t="s">
        <v>1053</v>
      </c>
    </row>
    <row r="86" spans="1:32" x14ac:dyDescent="0.3">
      <c r="A86" t="s">
        <v>183</v>
      </c>
      <c r="B86" t="s">
        <v>184</v>
      </c>
      <c r="C86" s="69">
        <v>4208962</v>
      </c>
      <c r="D86" s="13" t="s">
        <v>1451</v>
      </c>
      <c r="E86" s="13" t="s">
        <v>1452</v>
      </c>
      <c r="F86" s="13" t="s">
        <v>1453</v>
      </c>
      <c r="G86" s="13" t="s">
        <v>1454</v>
      </c>
      <c r="H86" s="13" t="s">
        <v>1455</v>
      </c>
      <c r="I86" s="13" t="s">
        <v>1053</v>
      </c>
      <c r="J86" s="13" t="s">
        <v>1053</v>
      </c>
      <c r="K86" s="13" t="s">
        <v>1053</v>
      </c>
      <c r="L86" s="13" t="s">
        <v>1053</v>
      </c>
      <c r="M86" s="13" t="s">
        <v>1053</v>
      </c>
      <c r="N86" s="13" t="s">
        <v>1053</v>
      </c>
      <c r="O86" s="13" t="s">
        <v>1053</v>
      </c>
      <c r="P86" s="13" t="s">
        <v>1053</v>
      </c>
      <c r="Q86" s="13" t="s">
        <v>1053</v>
      </c>
      <c r="R86" s="13" t="s">
        <v>1053</v>
      </c>
      <c r="S86" s="13" t="s">
        <v>1053</v>
      </c>
      <c r="T86" s="13" t="s">
        <v>1053</v>
      </c>
      <c r="U86" s="13" t="s">
        <v>1053</v>
      </c>
      <c r="V86" s="13" t="s">
        <v>1053</v>
      </c>
      <c r="W86" s="13" t="s">
        <v>1053</v>
      </c>
      <c r="X86" s="13" t="s">
        <v>1053</v>
      </c>
      <c r="Y86" s="13" t="s">
        <v>1053</v>
      </c>
      <c r="Z86" s="13" t="s">
        <v>1053</v>
      </c>
      <c r="AA86" s="13" t="s">
        <v>1053</v>
      </c>
      <c r="AB86" s="13" t="s">
        <v>1053</v>
      </c>
      <c r="AC86" s="13" t="s">
        <v>1053</v>
      </c>
      <c r="AD86" s="13" t="s">
        <v>1053</v>
      </c>
      <c r="AE86" s="13" t="s">
        <v>1053</v>
      </c>
      <c r="AF86" s="13" t="s">
        <v>1053</v>
      </c>
    </row>
    <row r="87" spans="1:32" x14ac:dyDescent="0.3">
      <c r="A87" t="s">
        <v>185</v>
      </c>
      <c r="B87" t="s">
        <v>186</v>
      </c>
      <c r="C87" s="69">
        <v>11901414</v>
      </c>
      <c r="D87" s="13" t="s">
        <v>1456</v>
      </c>
      <c r="E87" s="13" t="s">
        <v>1457</v>
      </c>
      <c r="F87" s="13" t="s">
        <v>1458</v>
      </c>
      <c r="G87" s="13" t="s">
        <v>1459</v>
      </c>
      <c r="H87" s="13" t="s">
        <v>1460</v>
      </c>
      <c r="I87" s="13" t="s">
        <v>1053</v>
      </c>
      <c r="J87" s="13" t="s">
        <v>1053</v>
      </c>
      <c r="K87" s="13" t="s">
        <v>1053</v>
      </c>
      <c r="L87" s="13" t="s">
        <v>1053</v>
      </c>
      <c r="M87" s="13" t="s">
        <v>1053</v>
      </c>
      <c r="N87" s="13" t="s">
        <v>1053</v>
      </c>
      <c r="O87" s="13" t="s">
        <v>1053</v>
      </c>
      <c r="P87" s="13" t="s">
        <v>1053</v>
      </c>
      <c r="Q87" s="13" t="s">
        <v>1053</v>
      </c>
      <c r="R87" s="13" t="s">
        <v>1053</v>
      </c>
      <c r="S87" s="13" t="s">
        <v>1053</v>
      </c>
      <c r="T87" s="13" t="s">
        <v>1053</v>
      </c>
      <c r="U87" s="13" t="s">
        <v>1053</v>
      </c>
      <c r="V87" s="13" t="s">
        <v>1053</v>
      </c>
      <c r="W87" s="13" t="s">
        <v>1053</v>
      </c>
      <c r="X87" s="13" t="s">
        <v>1053</v>
      </c>
      <c r="Y87" s="13" t="s">
        <v>1053</v>
      </c>
      <c r="Z87" s="13" t="s">
        <v>1053</v>
      </c>
      <c r="AA87" s="13" t="s">
        <v>1053</v>
      </c>
      <c r="AB87" s="13" t="s">
        <v>1053</v>
      </c>
      <c r="AC87" s="13" t="s">
        <v>1053</v>
      </c>
      <c r="AD87" s="13" t="s">
        <v>1053</v>
      </c>
      <c r="AE87" s="13" t="s">
        <v>1053</v>
      </c>
      <c r="AF87" s="13" t="s">
        <v>1053</v>
      </c>
    </row>
    <row r="88" spans="1:32" x14ac:dyDescent="0.3">
      <c r="A88" t="s">
        <v>187</v>
      </c>
      <c r="B88" t="s">
        <v>188</v>
      </c>
      <c r="C88" s="69">
        <v>2225535</v>
      </c>
      <c r="D88" s="13" t="s">
        <v>1461</v>
      </c>
      <c r="E88" s="13" t="s">
        <v>1462</v>
      </c>
      <c r="F88" s="13" t="s">
        <v>1463</v>
      </c>
      <c r="G88" s="13" t="s">
        <v>1464</v>
      </c>
      <c r="H88" s="13" t="s">
        <v>1053</v>
      </c>
      <c r="I88" s="13" t="s">
        <v>1053</v>
      </c>
      <c r="J88" s="13" t="s">
        <v>1053</v>
      </c>
      <c r="K88" s="13" t="s">
        <v>1053</v>
      </c>
      <c r="L88" s="13" t="s">
        <v>1053</v>
      </c>
      <c r="M88" s="13" t="s">
        <v>1053</v>
      </c>
      <c r="N88" s="13" t="s">
        <v>1053</v>
      </c>
      <c r="O88" s="13" t="s">
        <v>1053</v>
      </c>
      <c r="P88" s="13" t="s">
        <v>1053</v>
      </c>
      <c r="Q88" s="13" t="s">
        <v>1053</v>
      </c>
      <c r="R88" s="13" t="s">
        <v>1053</v>
      </c>
      <c r="S88" s="13" t="s">
        <v>1053</v>
      </c>
      <c r="T88" s="13" t="s">
        <v>1053</v>
      </c>
      <c r="U88" s="13" t="s">
        <v>1053</v>
      </c>
      <c r="V88" s="13" t="s">
        <v>1053</v>
      </c>
      <c r="W88" s="13" t="s">
        <v>1053</v>
      </c>
      <c r="X88" s="13" t="s">
        <v>1053</v>
      </c>
      <c r="Y88" s="13" t="s">
        <v>1053</v>
      </c>
      <c r="Z88" s="13" t="s">
        <v>1053</v>
      </c>
      <c r="AA88" s="13" t="s">
        <v>1053</v>
      </c>
      <c r="AB88" s="13" t="s">
        <v>1053</v>
      </c>
      <c r="AC88" s="13" t="s">
        <v>1053</v>
      </c>
      <c r="AD88" s="13" t="s">
        <v>1053</v>
      </c>
      <c r="AE88" s="13" t="s">
        <v>1053</v>
      </c>
      <c r="AF88" s="13" t="s">
        <v>1053</v>
      </c>
    </row>
    <row r="89" spans="1:32" x14ac:dyDescent="0.3">
      <c r="A89" t="s">
        <v>189</v>
      </c>
      <c r="B89" t="s">
        <v>190</v>
      </c>
      <c r="C89" s="69">
        <v>2167113</v>
      </c>
      <c r="D89" s="13" t="s">
        <v>1465</v>
      </c>
      <c r="E89" s="13" t="s">
        <v>1466</v>
      </c>
      <c r="F89" s="13" t="s">
        <v>1467</v>
      </c>
      <c r="G89" s="13" t="s">
        <v>1468</v>
      </c>
      <c r="H89" s="13" t="s">
        <v>1469</v>
      </c>
      <c r="I89" s="13" t="s">
        <v>1470</v>
      </c>
      <c r="J89" s="13" t="s">
        <v>1471</v>
      </c>
      <c r="K89" s="13" t="s">
        <v>1472</v>
      </c>
      <c r="L89" s="13" t="s">
        <v>1473</v>
      </c>
      <c r="M89" s="13" t="s">
        <v>1474</v>
      </c>
      <c r="N89" s="13" t="s">
        <v>1053</v>
      </c>
      <c r="O89" s="13" t="s">
        <v>1053</v>
      </c>
      <c r="P89" s="13" t="s">
        <v>1053</v>
      </c>
      <c r="Q89" s="13" t="s">
        <v>1053</v>
      </c>
      <c r="R89" s="13" t="s">
        <v>1053</v>
      </c>
      <c r="S89" s="13" t="s">
        <v>1053</v>
      </c>
      <c r="T89" s="13" t="s">
        <v>1053</v>
      </c>
      <c r="U89" s="13" t="s">
        <v>1053</v>
      </c>
      <c r="V89" s="13" t="s">
        <v>1053</v>
      </c>
      <c r="W89" s="13" t="s">
        <v>1053</v>
      </c>
      <c r="X89" s="13" t="s">
        <v>1053</v>
      </c>
      <c r="Y89" s="13" t="s">
        <v>1053</v>
      </c>
      <c r="Z89" s="13" t="s">
        <v>1053</v>
      </c>
      <c r="AA89" s="13" t="s">
        <v>1053</v>
      </c>
      <c r="AB89" s="13" t="s">
        <v>1053</v>
      </c>
      <c r="AC89" s="13" t="s">
        <v>1053</v>
      </c>
      <c r="AD89" s="13" t="s">
        <v>1053</v>
      </c>
      <c r="AE89" s="13" t="s">
        <v>1053</v>
      </c>
      <c r="AF89" s="13" t="s">
        <v>1053</v>
      </c>
    </row>
    <row r="90" spans="1:32" x14ac:dyDescent="0.3">
      <c r="A90" t="s">
        <v>191</v>
      </c>
      <c r="B90" t="s">
        <v>192</v>
      </c>
      <c r="C90" s="69">
        <v>2618460</v>
      </c>
      <c r="D90" s="13" t="s">
        <v>1475</v>
      </c>
      <c r="E90" s="13" t="s">
        <v>1476</v>
      </c>
      <c r="F90" s="13" t="s">
        <v>1219</v>
      </c>
      <c r="G90" s="13" t="s">
        <v>1477</v>
      </c>
      <c r="H90" s="13" t="s">
        <v>1478</v>
      </c>
      <c r="I90" s="13" t="s">
        <v>1479</v>
      </c>
      <c r="J90" s="13" t="s">
        <v>1480</v>
      </c>
      <c r="K90" s="13" t="s">
        <v>1481</v>
      </c>
      <c r="L90" s="13" t="s">
        <v>1482</v>
      </c>
      <c r="M90" s="13" t="s">
        <v>1483</v>
      </c>
      <c r="N90" s="13" t="s">
        <v>1053</v>
      </c>
      <c r="O90" s="13" t="s">
        <v>1053</v>
      </c>
      <c r="P90" s="13" t="s">
        <v>1053</v>
      </c>
      <c r="Q90" s="13" t="s">
        <v>1053</v>
      </c>
      <c r="R90" s="13" t="s">
        <v>1053</v>
      </c>
      <c r="S90" s="13" t="s">
        <v>1053</v>
      </c>
      <c r="T90" s="13" t="s">
        <v>1053</v>
      </c>
      <c r="U90" s="13" t="s">
        <v>1053</v>
      </c>
      <c r="V90" s="13" t="s">
        <v>1053</v>
      </c>
      <c r="W90" s="13" t="s">
        <v>1053</v>
      </c>
      <c r="X90" s="13" t="s">
        <v>1053</v>
      </c>
      <c r="Y90" s="13" t="s">
        <v>1053</v>
      </c>
      <c r="Z90" s="13" t="s">
        <v>1053</v>
      </c>
      <c r="AA90" s="13" t="s">
        <v>1053</v>
      </c>
      <c r="AB90" s="13" t="s">
        <v>1053</v>
      </c>
      <c r="AC90" s="13" t="s">
        <v>1053</v>
      </c>
      <c r="AD90" s="13" t="s">
        <v>1053</v>
      </c>
      <c r="AE90" s="13" t="s">
        <v>1053</v>
      </c>
      <c r="AF90" s="13" t="s">
        <v>1053</v>
      </c>
    </row>
    <row r="91" spans="1:32" x14ac:dyDescent="0.3">
      <c r="A91" t="s">
        <v>193</v>
      </c>
      <c r="B91" t="s">
        <v>194</v>
      </c>
      <c r="C91" s="69">
        <v>2935891</v>
      </c>
      <c r="D91" s="13" t="s">
        <v>1484</v>
      </c>
      <c r="E91" s="13" t="s">
        <v>1485</v>
      </c>
      <c r="F91" s="13" t="s">
        <v>1486</v>
      </c>
      <c r="G91" s="13" t="s">
        <v>1487</v>
      </c>
      <c r="H91" s="13" t="s">
        <v>1488</v>
      </c>
      <c r="I91" s="13" t="s">
        <v>1053</v>
      </c>
      <c r="J91" s="13" t="s">
        <v>1053</v>
      </c>
      <c r="K91" s="13" t="s">
        <v>1053</v>
      </c>
      <c r="L91" s="13" t="s">
        <v>1053</v>
      </c>
      <c r="M91" s="13" t="s">
        <v>1053</v>
      </c>
      <c r="N91" s="13" t="s">
        <v>1053</v>
      </c>
      <c r="O91" s="13" t="s">
        <v>1053</v>
      </c>
      <c r="P91" s="13" t="s">
        <v>1053</v>
      </c>
      <c r="Q91" s="13" t="s">
        <v>1053</v>
      </c>
      <c r="R91" s="13" t="s">
        <v>1053</v>
      </c>
      <c r="S91" s="13" t="s">
        <v>1053</v>
      </c>
      <c r="T91" s="13" t="s">
        <v>1053</v>
      </c>
      <c r="U91" s="13" t="s">
        <v>1053</v>
      </c>
      <c r="V91" s="13" t="s">
        <v>1053</v>
      </c>
      <c r="W91" s="13" t="s">
        <v>1053</v>
      </c>
      <c r="X91" s="13" t="s">
        <v>1053</v>
      </c>
      <c r="Y91" s="13" t="s">
        <v>1053</v>
      </c>
      <c r="Z91" s="13" t="s">
        <v>1053</v>
      </c>
      <c r="AA91" s="13" t="s">
        <v>1053</v>
      </c>
      <c r="AB91" s="13" t="s">
        <v>1053</v>
      </c>
      <c r="AC91" s="13" t="s">
        <v>1053</v>
      </c>
      <c r="AD91" s="13" t="s">
        <v>1053</v>
      </c>
      <c r="AE91" s="13" t="s">
        <v>1053</v>
      </c>
      <c r="AF91" s="13" t="s">
        <v>1053</v>
      </c>
    </row>
    <row r="92" spans="1:32" x14ac:dyDescent="0.3">
      <c r="A92" t="s">
        <v>195</v>
      </c>
      <c r="B92" t="s">
        <v>196</v>
      </c>
      <c r="C92" s="69">
        <v>6860077</v>
      </c>
      <c r="D92" s="13" t="s">
        <v>1489</v>
      </c>
      <c r="E92" s="13" t="s">
        <v>1490</v>
      </c>
      <c r="F92" s="13" t="s">
        <v>1491</v>
      </c>
      <c r="G92" s="13" t="s">
        <v>1492</v>
      </c>
      <c r="H92" s="13" t="s">
        <v>1493</v>
      </c>
      <c r="I92" s="13" t="s">
        <v>1053</v>
      </c>
      <c r="J92" s="13" t="s">
        <v>1053</v>
      </c>
      <c r="K92" s="13" t="s">
        <v>1053</v>
      </c>
      <c r="L92" s="13" t="s">
        <v>1053</v>
      </c>
      <c r="M92" s="13" t="s">
        <v>1053</v>
      </c>
      <c r="N92" s="13" t="s">
        <v>1053</v>
      </c>
      <c r="O92" s="13" t="s">
        <v>1053</v>
      </c>
      <c r="P92" s="13" t="s">
        <v>1053</v>
      </c>
      <c r="Q92" s="13" t="s">
        <v>1053</v>
      </c>
      <c r="R92" s="13" t="s">
        <v>1053</v>
      </c>
      <c r="S92" s="13" t="s">
        <v>1053</v>
      </c>
      <c r="T92" s="13" t="s">
        <v>1053</v>
      </c>
      <c r="U92" s="13" t="s">
        <v>1053</v>
      </c>
      <c r="V92" s="13" t="s">
        <v>1053</v>
      </c>
      <c r="W92" s="13" t="s">
        <v>1053</v>
      </c>
      <c r="X92" s="13" t="s">
        <v>1053</v>
      </c>
      <c r="Y92" s="13" t="s">
        <v>1053</v>
      </c>
      <c r="Z92" s="13" t="s">
        <v>1053</v>
      </c>
      <c r="AA92" s="13" t="s">
        <v>1053</v>
      </c>
      <c r="AB92" s="13" t="s">
        <v>1053</v>
      </c>
      <c r="AC92" s="13" t="s">
        <v>1053</v>
      </c>
      <c r="AD92" s="13" t="s">
        <v>1053</v>
      </c>
      <c r="AE92" s="13" t="s">
        <v>1053</v>
      </c>
      <c r="AF92" s="13" t="s">
        <v>1053</v>
      </c>
    </row>
    <row r="93" spans="1:32" x14ac:dyDescent="0.3">
      <c r="A93" t="s">
        <v>197</v>
      </c>
      <c r="B93" t="s">
        <v>198</v>
      </c>
      <c r="C93" s="69">
        <v>7708911</v>
      </c>
      <c r="D93" s="13" t="s">
        <v>1494</v>
      </c>
      <c r="E93" s="13" t="s">
        <v>1495</v>
      </c>
      <c r="F93" s="13" t="s">
        <v>1496</v>
      </c>
      <c r="G93" s="13" t="s">
        <v>1497</v>
      </c>
      <c r="H93" s="13" t="s">
        <v>1498</v>
      </c>
      <c r="I93" s="13" t="s">
        <v>1053</v>
      </c>
      <c r="J93" s="13" t="s">
        <v>1053</v>
      </c>
      <c r="K93" s="13" t="s">
        <v>1053</v>
      </c>
      <c r="L93" s="13" t="s">
        <v>1053</v>
      </c>
      <c r="M93" s="13" t="s">
        <v>1053</v>
      </c>
      <c r="N93" s="13" t="s">
        <v>1053</v>
      </c>
      <c r="O93" s="13" t="s">
        <v>1053</v>
      </c>
      <c r="P93" s="13" t="s">
        <v>1053</v>
      </c>
      <c r="Q93" s="13" t="s">
        <v>1053</v>
      </c>
      <c r="R93" s="13" t="s">
        <v>1053</v>
      </c>
      <c r="S93" s="13" t="s">
        <v>1053</v>
      </c>
      <c r="T93" s="13" t="s">
        <v>1053</v>
      </c>
      <c r="U93" s="13" t="s">
        <v>1053</v>
      </c>
      <c r="V93" s="13" t="s">
        <v>1053</v>
      </c>
      <c r="W93" s="13" t="s">
        <v>1053</v>
      </c>
      <c r="X93" s="13" t="s">
        <v>1053</v>
      </c>
      <c r="Y93" s="13" t="s">
        <v>1053</v>
      </c>
      <c r="Z93" s="13" t="s">
        <v>1053</v>
      </c>
      <c r="AA93" s="13" t="s">
        <v>1053</v>
      </c>
      <c r="AB93" s="13" t="s">
        <v>1053</v>
      </c>
      <c r="AC93" s="13" t="s">
        <v>1053</v>
      </c>
      <c r="AD93" s="13" t="s">
        <v>1053</v>
      </c>
      <c r="AE93" s="13" t="s">
        <v>1053</v>
      </c>
      <c r="AF93" s="13" t="s">
        <v>1053</v>
      </c>
    </row>
    <row r="94" spans="1:32" x14ac:dyDescent="0.3">
      <c r="A94" t="s">
        <v>199</v>
      </c>
      <c r="B94" t="s">
        <v>200</v>
      </c>
      <c r="C94" s="69">
        <v>4317803</v>
      </c>
      <c r="D94" s="13" t="s">
        <v>1753</v>
      </c>
      <c r="E94" s="13" t="s">
        <v>1754</v>
      </c>
      <c r="F94" s="13" t="s">
        <v>1755</v>
      </c>
      <c r="G94" s="13" t="s">
        <v>1756</v>
      </c>
      <c r="H94" s="13" t="s">
        <v>1757</v>
      </c>
      <c r="I94" s="13" t="s">
        <v>1053</v>
      </c>
      <c r="J94" s="13" t="s">
        <v>1053</v>
      </c>
      <c r="K94" s="13" t="s">
        <v>1053</v>
      </c>
      <c r="L94" s="13" t="s">
        <v>1053</v>
      </c>
      <c r="M94" s="13" t="s">
        <v>1053</v>
      </c>
      <c r="N94" s="13" t="s">
        <v>1053</v>
      </c>
      <c r="O94" s="13" t="s">
        <v>1053</v>
      </c>
      <c r="P94" s="13" t="s">
        <v>1053</v>
      </c>
      <c r="Q94" s="13" t="s">
        <v>1053</v>
      </c>
      <c r="R94" s="13" t="s">
        <v>1053</v>
      </c>
      <c r="S94" s="13" t="s">
        <v>1053</v>
      </c>
      <c r="T94" s="13" t="s">
        <v>1053</v>
      </c>
      <c r="U94" s="13" t="s">
        <v>1053</v>
      </c>
      <c r="V94" s="13" t="s">
        <v>1053</v>
      </c>
      <c r="W94" s="13" t="s">
        <v>1053</v>
      </c>
      <c r="X94" s="13" t="s">
        <v>1053</v>
      </c>
      <c r="Y94" s="13" t="s">
        <v>1053</v>
      </c>
      <c r="Z94" s="13" t="s">
        <v>1053</v>
      </c>
      <c r="AA94" s="13" t="s">
        <v>1053</v>
      </c>
      <c r="AB94" s="13" t="s">
        <v>1053</v>
      </c>
      <c r="AC94" s="13" t="s">
        <v>1053</v>
      </c>
      <c r="AD94" s="13" t="s">
        <v>1053</v>
      </c>
      <c r="AE94" s="13" t="s">
        <v>1053</v>
      </c>
      <c r="AF94" s="13" t="s">
        <v>1053</v>
      </c>
    </row>
    <row r="95" spans="1:32" x14ac:dyDescent="0.3">
      <c r="A95" t="s">
        <v>201</v>
      </c>
      <c r="B95" t="s">
        <v>202</v>
      </c>
      <c r="C95" s="69">
        <v>4430143</v>
      </c>
      <c r="D95" s="13" t="s">
        <v>1207</v>
      </c>
      <c r="E95" s="13" t="s">
        <v>1208</v>
      </c>
      <c r="F95" s="13" t="s">
        <v>1209</v>
      </c>
      <c r="G95" s="13" t="s">
        <v>1210</v>
      </c>
      <c r="H95" s="13" t="s">
        <v>1211</v>
      </c>
      <c r="I95" s="13" t="s">
        <v>1053</v>
      </c>
      <c r="J95" s="13" t="s">
        <v>1053</v>
      </c>
      <c r="K95" s="13" t="s">
        <v>1053</v>
      </c>
      <c r="L95" s="13" t="s">
        <v>1053</v>
      </c>
      <c r="M95" s="13" t="s">
        <v>1053</v>
      </c>
      <c r="N95" s="13" t="s">
        <v>1053</v>
      </c>
      <c r="O95" s="13" t="s">
        <v>1053</v>
      </c>
      <c r="P95" s="13" t="s">
        <v>1053</v>
      </c>
      <c r="Q95" s="13" t="s">
        <v>1053</v>
      </c>
      <c r="R95" s="13" t="s">
        <v>1053</v>
      </c>
      <c r="S95" s="13" t="s">
        <v>1053</v>
      </c>
      <c r="T95" s="13" t="s">
        <v>1053</v>
      </c>
      <c r="U95" s="13" t="s">
        <v>1053</v>
      </c>
      <c r="V95" s="13" t="s">
        <v>1053</v>
      </c>
      <c r="W95" s="13" t="s">
        <v>1053</v>
      </c>
      <c r="X95" s="13" t="s">
        <v>1053</v>
      </c>
      <c r="Y95" s="13" t="s">
        <v>1053</v>
      </c>
      <c r="Z95" s="13" t="s">
        <v>1053</v>
      </c>
      <c r="AA95" s="13" t="s">
        <v>1053</v>
      </c>
      <c r="AB95" s="13" t="s">
        <v>1053</v>
      </c>
      <c r="AC95" s="13" t="s">
        <v>1053</v>
      </c>
      <c r="AD95" s="13" t="s">
        <v>1053</v>
      </c>
      <c r="AE95" s="13" t="s">
        <v>1053</v>
      </c>
      <c r="AF95" s="13" t="s">
        <v>1053</v>
      </c>
    </row>
    <row r="96" spans="1:32" x14ac:dyDescent="0.3">
      <c r="A96" t="s">
        <v>203</v>
      </c>
      <c r="B96" t="s">
        <v>204</v>
      </c>
      <c r="C96" s="69">
        <v>10026024</v>
      </c>
      <c r="D96" s="13" t="s">
        <v>1499</v>
      </c>
      <c r="E96" s="13" t="s">
        <v>1500</v>
      </c>
      <c r="F96" s="13" t="s">
        <v>1501</v>
      </c>
      <c r="G96" s="13" t="s">
        <v>1502</v>
      </c>
      <c r="H96" s="13" t="s">
        <v>1503</v>
      </c>
      <c r="I96" s="13" t="s">
        <v>1504</v>
      </c>
      <c r="J96" s="13" t="s">
        <v>1505</v>
      </c>
      <c r="K96" s="13" t="s">
        <v>1506</v>
      </c>
      <c r="L96" s="13" t="s">
        <v>1507</v>
      </c>
      <c r="M96" s="13" t="s">
        <v>1508</v>
      </c>
      <c r="N96" s="13" t="s">
        <v>1053</v>
      </c>
      <c r="O96" s="13" t="s">
        <v>1053</v>
      </c>
      <c r="P96" s="13" t="s">
        <v>1053</v>
      </c>
      <c r="Q96" s="13" t="s">
        <v>1053</v>
      </c>
      <c r="R96" s="13" t="s">
        <v>1053</v>
      </c>
      <c r="S96" s="13" t="s">
        <v>1053</v>
      </c>
      <c r="T96" s="13" t="s">
        <v>1053</v>
      </c>
      <c r="U96" s="13" t="s">
        <v>1053</v>
      </c>
      <c r="V96" s="13" t="s">
        <v>1053</v>
      </c>
      <c r="W96" s="13" t="s">
        <v>1053</v>
      </c>
      <c r="X96" s="13" t="s">
        <v>1053</v>
      </c>
      <c r="Y96" s="13" t="s">
        <v>1053</v>
      </c>
      <c r="Z96" s="13" t="s">
        <v>1053</v>
      </c>
      <c r="AA96" s="13" t="s">
        <v>1053</v>
      </c>
      <c r="AB96" s="13" t="s">
        <v>1053</v>
      </c>
      <c r="AC96" s="13" t="s">
        <v>1053</v>
      </c>
      <c r="AD96" s="13" t="s">
        <v>1053</v>
      </c>
      <c r="AE96" s="13" t="s">
        <v>1053</v>
      </c>
      <c r="AF96" s="13" t="s">
        <v>1053</v>
      </c>
    </row>
    <row r="97" spans="1:34" x14ac:dyDescent="0.3">
      <c r="A97" t="s">
        <v>205</v>
      </c>
      <c r="B97" t="s">
        <v>206</v>
      </c>
      <c r="C97" s="69">
        <v>3201348</v>
      </c>
      <c r="D97" s="13" t="s">
        <v>1099</v>
      </c>
      <c r="E97" s="13" t="s">
        <v>1100</v>
      </c>
      <c r="F97" s="13" t="s">
        <v>1101</v>
      </c>
      <c r="G97" s="13" t="s">
        <v>1102</v>
      </c>
      <c r="H97" s="13" t="s">
        <v>1103</v>
      </c>
      <c r="I97" s="13" t="s">
        <v>1104</v>
      </c>
      <c r="J97" s="13" t="s">
        <v>1105</v>
      </c>
      <c r="K97" s="13" t="s">
        <v>1106</v>
      </c>
      <c r="L97" s="13" t="s">
        <v>1107</v>
      </c>
      <c r="M97" s="13" t="s">
        <v>1108</v>
      </c>
      <c r="N97" s="13" t="s">
        <v>1053</v>
      </c>
      <c r="O97" s="13" t="s">
        <v>1053</v>
      </c>
      <c r="P97" s="13" t="s">
        <v>1053</v>
      </c>
      <c r="Q97" s="13" t="s">
        <v>1053</v>
      </c>
      <c r="R97" s="13" t="s">
        <v>1053</v>
      </c>
      <c r="S97" s="13" t="s">
        <v>1053</v>
      </c>
      <c r="T97" s="13" t="s">
        <v>1053</v>
      </c>
      <c r="U97" s="13" t="s">
        <v>1053</v>
      </c>
      <c r="V97" s="13" t="s">
        <v>1053</v>
      </c>
      <c r="W97" s="13" t="s">
        <v>1053</v>
      </c>
      <c r="X97" s="13" t="s">
        <v>1053</v>
      </c>
      <c r="Y97" s="13" t="s">
        <v>1053</v>
      </c>
      <c r="Z97" s="13" t="s">
        <v>1053</v>
      </c>
      <c r="AA97" s="13" t="s">
        <v>1053</v>
      </c>
      <c r="AB97" s="13" t="s">
        <v>1053</v>
      </c>
      <c r="AC97" s="13" t="s">
        <v>1053</v>
      </c>
      <c r="AD97" s="13" t="s">
        <v>1053</v>
      </c>
      <c r="AE97" s="13" t="s">
        <v>1053</v>
      </c>
      <c r="AF97" s="13" t="s">
        <v>1053</v>
      </c>
    </row>
    <row r="98" spans="1:34" x14ac:dyDescent="0.3">
      <c r="A98" t="s">
        <v>207</v>
      </c>
      <c r="B98" t="s">
        <v>208</v>
      </c>
      <c r="C98" s="69">
        <v>6443777</v>
      </c>
      <c r="D98" s="13" t="s">
        <v>1509</v>
      </c>
      <c r="E98" s="13" t="s">
        <v>1510</v>
      </c>
      <c r="F98" s="13" t="s">
        <v>1511</v>
      </c>
      <c r="G98" s="13" t="s">
        <v>1512</v>
      </c>
      <c r="H98" s="13" t="s">
        <v>1053</v>
      </c>
      <c r="I98" s="13" t="s">
        <v>1053</v>
      </c>
      <c r="J98" s="13" t="s">
        <v>1053</v>
      </c>
      <c r="K98" s="13" t="s">
        <v>1053</v>
      </c>
      <c r="L98" s="13" t="s">
        <v>1053</v>
      </c>
      <c r="M98" s="13" t="s">
        <v>1053</v>
      </c>
      <c r="N98" s="13" t="s">
        <v>1053</v>
      </c>
      <c r="O98" s="13" t="s">
        <v>1053</v>
      </c>
      <c r="P98" s="13" t="s">
        <v>1053</v>
      </c>
      <c r="Q98" s="13" t="s">
        <v>1053</v>
      </c>
      <c r="R98" s="13" t="s">
        <v>1053</v>
      </c>
      <c r="S98" s="13" t="s">
        <v>1053</v>
      </c>
      <c r="T98" s="13" t="s">
        <v>1053</v>
      </c>
      <c r="U98" s="13" t="s">
        <v>1053</v>
      </c>
      <c r="V98" s="13" t="s">
        <v>1053</v>
      </c>
      <c r="W98" s="13" t="s">
        <v>1053</v>
      </c>
      <c r="X98" s="13" t="s">
        <v>1053</v>
      </c>
      <c r="Y98" s="13" t="s">
        <v>1053</v>
      </c>
      <c r="Z98" s="13" t="s">
        <v>1053</v>
      </c>
      <c r="AA98" s="13" t="s">
        <v>1053</v>
      </c>
      <c r="AB98" s="13" t="s">
        <v>1053</v>
      </c>
      <c r="AC98" s="13" t="s">
        <v>1053</v>
      </c>
      <c r="AD98" s="13" t="s">
        <v>1053</v>
      </c>
      <c r="AE98" s="13" t="s">
        <v>1053</v>
      </c>
      <c r="AF98" s="13" t="s">
        <v>1053</v>
      </c>
    </row>
    <row r="99" spans="1:34" x14ac:dyDescent="0.3">
      <c r="A99" t="s">
        <v>209</v>
      </c>
      <c r="B99" t="s">
        <v>210</v>
      </c>
      <c r="C99" s="69">
        <v>2260226</v>
      </c>
      <c r="D99" s="13" t="s">
        <v>1513</v>
      </c>
      <c r="E99" s="13" t="s">
        <v>1514</v>
      </c>
      <c r="F99" s="13" t="s">
        <v>1515</v>
      </c>
      <c r="G99" s="13" t="s">
        <v>1516</v>
      </c>
      <c r="H99" s="13" t="s">
        <v>1053</v>
      </c>
      <c r="I99" s="13" t="s">
        <v>1053</v>
      </c>
      <c r="J99" s="13" t="s">
        <v>1053</v>
      </c>
      <c r="K99" s="13" t="s">
        <v>1053</v>
      </c>
      <c r="L99" s="13" t="s">
        <v>1053</v>
      </c>
      <c r="M99" s="13" t="s">
        <v>1053</v>
      </c>
      <c r="N99" s="13" t="s">
        <v>1053</v>
      </c>
      <c r="O99" s="13" t="s">
        <v>1053</v>
      </c>
      <c r="P99" s="13" t="s">
        <v>1053</v>
      </c>
      <c r="Q99" s="13" t="s">
        <v>1053</v>
      </c>
      <c r="R99" s="13" t="s">
        <v>1053</v>
      </c>
      <c r="S99" s="13" t="s">
        <v>1053</v>
      </c>
      <c r="T99" s="13" t="s">
        <v>1053</v>
      </c>
      <c r="U99" s="13" t="s">
        <v>1053</v>
      </c>
      <c r="V99" s="13" t="s">
        <v>1053</v>
      </c>
      <c r="W99" s="13" t="s">
        <v>1053</v>
      </c>
      <c r="X99" s="13" t="s">
        <v>1053</v>
      </c>
      <c r="Y99" s="13" t="s">
        <v>1053</v>
      </c>
      <c r="Z99" s="13" t="s">
        <v>1053</v>
      </c>
      <c r="AA99" s="13" t="s">
        <v>1053</v>
      </c>
      <c r="AB99" s="13" t="s">
        <v>1053</v>
      </c>
      <c r="AC99" s="13" t="s">
        <v>1053</v>
      </c>
      <c r="AD99" s="13" t="s">
        <v>1053</v>
      </c>
      <c r="AE99" s="13" t="s">
        <v>1053</v>
      </c>
      <c r="AF99" s="13" t="s">
        <v>1053</v>
      </c>
    </row>
    <row r="100" spans="1:34" x14ac:dyDescent="0.3">
      <c r="A100" t="s">
        <v>211</v>
      </c>
      <c r="B100" t="s">
        <v>212</v>
      </c>
      <c r="C100" s="69">
        <v>3662501</v>
      </c>
      <c r="D100" s="13" t="s">
        <v>1517</v>
      </c>
      <c r="E100" s="13" t="s">
        <v>1518</v>
      </c>
      <c r="F100" s="13" t="s">
        <v>1519</v>
      </c>
      <c r="G100" s="13" t="s">
        <v>1053</v>
      </c>
      <c r="H100" s="13" t="s">
        <v>1053</v>
      </c>
      <c r="I100" s="13" t="s">
        <v>1053</v>
      </c>
      <c r="J100" s="13" t="s">
        <v>1053</v>
      </c>
      <c r="K100" s="13" t="s">
        <v>1053</v>
      </c>
      <c r="L100" s="13" t="s">
        <v>1053</v>
      </c>
      <c r="M100" s="13" t="s">
        <v>1053</v>
      </c>
      <c r="N100" s="13" t="s">
        <v>1053</v>
      </c>
      <c r="O100" s="13" t="s">
        <v>1053</v>
      </c>
      <c r="P100" s="13" t="s">
        <v>1053</v>
      </c>
      <c r="Q100" s="13" t="s">
        <v>1053</v>
      </c>
      <c r="R100" s="13" t="s">
        <v>1053</v>
      </c>
      <c r="S100" s="13" t="s">
        <v>1053</v>
      </c>
      <c r="T100" s="13" t="s">
        <v>1053</v>
      </c>
      <c r="U100" s="13" t="s">
        <v>1053</v>
      </c>
      <c r="V100" s="13" t="s">
        <v>1053</v>
      </c>
      <c r="W100" s="13" t="s">
        <v>1053</v>
      </c>
      <c r="X100" s="13" t="s">
        <v>1053</v>
      </c>
      <c r="Y100" s="13" t="s">
        <v>1053</v>
      </c>
      <c r="Z100" s="13" t="s">
        <v>1053</v>
      </c>
      <c r="AA100" s="13" t="s">
        <v>1053</v>
      </c>
      <c r="AB100" s="13" t="s">
        <v>1053</v>
      </c>
      <c r="AC100" s="13" t="s">
        <v>1053</v>
      </c>
      <c r="AD100" s="13" t="s">
        <v>1053</v>
      </c>
      <c r="AE100" s="13" t="s">
        <v>1053</v>
      </c>
      <c r="AF100" s="13" t="s">
        <v>1053</v>
      </c>
    </row>
    <row r="101" spans="1:34" x14ac:dyDescent="0.3">
      <c r="A101" t="s">
        <v>213</v>
      </c>
      <c r="B101" t="s">
        <v>214</v>
      </c>
      <c r="C101" s="69">
        <v>2537715</v>
      </c>
      <c r="D101" s="13" t="s">
        <v>1520</v>
      </c>
      <c r="E101" s="13" t="s">
        <v>1521</v>
      </c>
      <c r="F101" s="13" t="s">
        <v>1522</v>
      </c>
      <c r="G101" s="13" t="s">
        <v>1482</v>
      </c>
      <c r="H101" s="13" t="s">
        <v>1523</v>
      </c>
      <c r="I101" s="13" t="s">
        <v>1524</v>
      </c>
      <c r="J101" s="13" t="s">
        <v>1053</v>
      </c>
      <c r="K101" s="13" t="s">
        <v>1053</v>
      </c>
      <c r="L101" s="13" t="s">
        <v>1053</v>
      </c>
      <c r="M101" s="13" t="s">
        <v>1053</v>
      </c>
      <c r="N101" s="13" t="s">
        <v>1053</v>
      </c>
      <c r="O101" s="13" t="s">
        <v>1053</v>
      </c>
      <c r="P101" s="13" t="s">
        <v>1053</v>
      </c>
      <c r="Q101" s="13" t="s">
        <v>1053</v>
      </c>
      <c r="R101" s="13" t="s">
        <v>1053</v>
      </c>
      <c r="S101" s="13" t="s">
        <v>1053</v>
      </c>
      <c r="T101" s="13" t="s">
        <v>1053</v>
      </c>
      <c r="U101" s="13" t="s">
        <v>1053</v>
      </c>
      <c r="V101" s="13" t="s">
        <v>1053</v>
      </c>
      <c r="W101" s="13" t="s">
        <v>1053</v>
      </c>
      <c r="X101" s="13" t="s">
        <v>1053</v>
      </c>
      <c r="Y101" s="13" t="s">
        <v>1053</v>
      </c>
      <c r="Z101" s="13" t="s">
        <v>1053</v>
      </c>
      <c r="AA101" s="13" t="s">
        <v>1053</v>
      </c>
      <c r="AB101" s="13" t="s">
        <v>1053</v>
      </c>
      <c r="AC101" s="13" t="s">
        <v>1053</v>
      </c>
      <c r="AD101" s="13" t="s">
        <v>1053</v>
      </c>
      <c r="AE101" s="13" t="s">
        <v>1053</v>
      </c>
      <c r="AF101" s="13" t="s">
        <v>1053</v>
      </c>
    </row>
    <row r="102" spans="1:34" x14ac:dyDescent="0.3">
      <c r="A102" t="s">
        <v>215</v>
      </c>
      <c r="B102" t="s">
        <v>216</v>
      </c>
      <c r="C102" s="69">
        <v>1602176</v>
      </c>
      <c r="D102" s="13" t="s">
        <v>1525</v>
      </c>
      <c r="E102" s="13" t="s">
        <v>1526</v>
      </c>
      <c r="F102" s="13" t="s">
        <v>1527</v>
      </c>
      <c r="G102" s="13" t="s">
        <v>1528</v>
      </c>
      <c r="H102" s="13" t="s">
        <v>1053</v>
      </c>
      <c r="I102" s="13" t="s">
        <v>1053</v>
      </c>
      <c r="J102" s="13" t="s">
        <v>1053</v>
      </c>
      <c r="K102" s="13" t="s">
        <v>1053</v>
      </c>
      <c r="L102" s="13" t="s">
        <v>1053</v>
      </c>
      <c r="M102" s="13" t="s">
        <v>1053</v>
      </c>
      <c r="N102" s="13" t="s">
        <v>1053</v>
      </c>
      <c r="O102" s="13" t="s">
        <v>1053</v>
      </c>
      <c r="P102" s="13" t="s">
        <v>1053</v>
      </c>
      <c r="Q102" s="13" t="s">
        <v>1053</v>
      </c>
      <c r="R102" s="13" t="s">
        <v>1053</v>
      </c>
      <c r="S102" s="13" t="s">
        <v>1053</v>
      </c>
      <c r="T102" s="13" t="s">
        <v>1053</v>
      </c>
      <c r="U102" s="13" t="s">
        <v>1053</v>
      </c>
      <c r="V102" s="13" t="s">
        <v>1053</v>
      </c>
      <c r="W102" s="13" t="s">
        <v>1053</v>
      </c>
      <c r="X102" s="13" t="s">
        <v>1053</v>
      </c>
      <c r="Y102" s="13" t="s">
        <v>1053</v>
      </c>
      <c r="Z102" s="13" t="s">
        <v>1053</v>
      </c>
      <c r="AA102" s="13" t="s">
        <v>1053</v>
      </c>
      <c r="AB102" s="13" t="s">
        <v>1053</v>
      </c>
      <c r="AC102" s="13" t="s">
        <v>1053</v>
      </c>
      <c r="AD102" s="13" t="s">
        <v>1053</v>
      </c>
      <c r="AE102" s="13" t="s">
        <v>1053</v>
      </c>
      <c r="AF102" s="13" t="s">
        <v>1053</v>
      </c>
    </row>
    <row r="103" spans="1:34" x14ac:dyDescent="0.3">
      <c r="A103" t="s">
        <v>217</v>
      </c>
      <c r="B103" t="s">
        <v>218</v>
      </c>
      <c r="C103" s="69">
        <v>3174732</v>
      </c>
      <c r="D103" s="13" t="s">
        <v>1529</v>
      </c>
      <c r="E103" s="13" t="s">
        <v>1530</v>
      </c>
      <c r="F103" s="13" t="s">
        <v>1531</v>
      </c>
      <c r="G103" s="13" t="s">
        <v>1053</v>
      </c>
      <c r="H103" s="13" t="s">
        <v>1053</v>
      </c>
      <c r="I103" s="13" t="s">
        <v>1053</v>
      </c>
      <c r="J103" s="13" t="s">
        <v>1053</v>
      </c>
      <c r="K103" s="13" t="s">
        <v>1053</v>
      </c>
      <c r="L103" s="13" t="s">
        <v>1053</v>
      </c>
      <c r="M103" s="13" t="s">
        <v>1053</v>
      </c>
      <c r="N103" s="13" t="s">
        <v>1053</v>
      </c>
      <c r="O103" s="13" t="s">
        <v>1053</v>
      </c>
      <c r="P103" s="13" t="s">
        <v>1053</v>
      </c>
      <c r="Q103" s="13" t="s">
        <v>1053</v>
      </c>
      <c r="R103" s="13" t="s">
        <v>1053</v>
      </c>
      <c r="S103" s="13" t="s">
        <v>1053</v>
      </c>
      <c r="T103" s="13" t="s">
        <v>1053</v>
      </c>
      <c r="U103" s="13" t="s">
        <v>1053</v>
      </c>
      <c r="V103" s="13" t="s">
        <v>1053</v>
      </c>
      <c r="W103" s="13" t="s">
        <v>1053</v>
      </c>
      <c r="X103" s="13" t="s">
        <v>1053</v>
      </c>
      <c r="Y103" s="13" t="s">
        <v>1053</v>
      </c>
      <c r="Z103" s="13" t="s">
        <v>1053</v>
      </c>
      <c r="AA103" s="13" t="s">
        <v>1053</v>
      </c>
      <c r="AB103" s="13" t="s">
        <v>1053</v>
      </c>
      <c r="AC103" s="13" t="s">
        <v>1053</v>
      </c>
      <c r="AD103" s="13" t="s">
        <v>1053</v>
      </c>
      <c r="AE103" s="13" t="s">
        <v>1053</v>
      </c>
      <c r="AF103" s="13" t="s">
        <v>1053</v>
      </c>
    </row>
    <row r="104" spans="1:34" x14ac:dyDescent="0.3">
      <c r="A104" t="s">
        <v>219</v>
      </c>
      <c r="B104" t="s">
        <v>220</v>
      </c>
      <c r="C104" s="69">
        <v>2052265</v>
      </c>
      <c r="D104" s="13" t="s">
        <v>1532</v>
      </c>
      <c r="E104" s="13" t="s">
        <v>1533</v>
      </c>
      <c r="F104" s="13" t="s">
        <v>1534</v>
      </c>
      <c r="G104" s="13" t="s">
        <v>1053</v>
      </c>
      <c r="H104" s="13" t="s">
        <v>1053</v>
      </c>
      <c r="I104" s="13" t="s">
        <v>1053</v>
      </c>
      <c r="J104" s="13" t="s">
        <v>1053</v>
      </c>
      <c r="K104" s="13" t="s">
        <v>1053</v>
      </c>
      <c r="L104" s="13" t="s">
        <v>1053</v>
      </c>
      <c r="M104" s="13" t="s">
        <v>1053</v>
      </c>
      <c r="N104" s="13" t="s">
        <v>1053</v>
      </c>
      <c r="O104" s="13" t="s">
        <v>1053</v>
      </c>
      <c r="P104" s="13" t="s">
        <v>1053</v>
      </c>
      <c r="Q104" s="13" t="s">
        <v>1053</v>
      </c>
      <c r="R104" s="13" t="s">
        <v>1053</v>
      </c>
      <c r="S104" s="13" t="s">
        <v>1053</v>
      </c>
      <c r="T104" s="13" t="s">
        <v>1053</v>
      </c>
      <c r="U104" s="13" t="s">
        <v>1053</v>
      </c>
      <c r="V104" s="13" t="s">
        <v>1053</v>
      </c>
      <c r="W104" s="13" t="s">
        <v>1053</v>
      </c>
      <c r="X104" s="13" t="s">
        <v>1053</v>
      </c>
      <c r="Y104" s="13" t="s">
        <v>1053</v>
      </c>
      <c r="Z104" s="13" t="s">
        <v>1053</v>
      </c>
      <c r="AA104" s="13" t="s">
        <v>1053</v>
      </c>
      <c r="AB104" s="13" t="s">
        <v>1053</v>
      </c>
      <c r="AC104" s="13" t="s">
        <v>1053</v>
      </c>
      <c r="AD104" s="13" t="s">
        <v>1053</v>
      </c>
      <c r="AE104" s="13" t="s">
        <v>1053</v>
      </c>
      <c r="AF104" s="13" t="s">
        <v>1053</v>
      </c>
    </row>
    <row r="105" spans="1:34" x14ac:dyDescent="0.3">
      <c r="A105" t="s">
        <v>221</v>
      </c>
      <c r="B105" t="s">
        <v>222</v>
      </c>
      <c r="C105" s="69">
        <v>424713</v>
      </c>
      <c r="D105" s="13" t="s">
        <v>1535</v>
      </c>
      <c r="E105" s="13" t="s">
        <v>1536</v>
      </c>
      <c r="F105" s="13" t="s">
        <v>1537</v>
      </c>
      <c r="G105" s="13" t="s">
        <v>1053</v>
      </c>
      <c r="H105" s="13" t="s">
        <v>1053</v>
      </c>
      <c r="I105" s="13" t="s">
        <v>1053</v>
      </c>
      <c r="J105" s="13" t="s">
        <v>1053</v>
      </c>
      <c r="K105" s="13" t="s">
        <v>1053</v>
      </c>
      <c r="L105" s="13" t="s">
        <v>1053</v>
      </c>
      <c r="M105" s="13" t="s">
        <v>1053</v>
      </c>
      <c r="N105" s="13" t="s">
        <v>1053</v>
      </c>
      <c r="O105" s="13" t="s">
        <v>1053</v>
      </c>
      <c r="P105" s="13" t="s">
        <v>1053</v>
      </c>
      <c r="Q105" s="13" t="s">
        <v>1053</v>
      </c>
      <c r="R105" s="13" t="s">
        <v>1053</v>
      </c>
      <c r="S105" s="13" t="s">
        <v>1053</v>
      </c>
      <c r="T105" s="13" t="s">
        <v>1053</v>
      </c>
      <c r="U105" s="13" t="s">
        <v>1053</v>
      </c>
      <c r="V105" s="13" t="s">
        <v>1053</v>
      </c>
      <c r="W105" s="13" t="s">
        <v>1053</v>
      </c>
      <c r="X105" s="13" t="s">
        <v>1053</v>
      </c>
      <c r="Y105" s="13" t="s">
        <v>1053</v>
      </c>
      <c r="Z105" s="13" t="s">
        <v>1053</v>
      </c>
      <c r="AA105" s="13" t="s">
        <v>1053</v>
      </c>
      <c r="AB105" s="13" t="s">
        <v>1053</v>
      </c>
      <c r="AC105" s="13" t="s">
        <v>1053</v>
      </c>
      <c r="AD105" s="13" t="s">
        <v>1053</v>
      </c>
      <c r="AE105" s="13" t="s">
        <v>1053</v>
      </c>
      <c r="AF105" s="13" t="s">
        <v>1053</v>
      </c>
      <c r="AH105" s="106"/>
    </row>
    <row r="106" spans="1:34" x14ac:dyDescent="0.3">
      <c r="A106" t="s">
        <v>223</v>
      </c>
      <c r="B106" t="s">
        <v>224</v>
      </c>
      <c r="C106" s="69">
        <v>3169389</v>
      </c>
      <c r="D106" s="13" t="s">
        <v>1109</v>
      </c>
      <c r="E106" s="13" t="s">
        <v>1110</v>
      </c>
      <c r="F106" s="13" t="s">
        <v>1111</v>
      </c>
      <c r="G106" s="13" t="s">
        <v>1053</v>
      </c>
      <c r="H106" s="13" t="s">
        <v>1053</v>
      </c>
      <c r="I106" s="13" t="s">
        <v>1053</v>
      </c>
      <c r="J106" s="13" t="s">
        <v>1053</v>
      </c>
      <c r="K106" s="13" t="s">
        <v>1053</v>
      </c>
      <c r="L106" s="13" t="s">
        <v>1053</v>
      </c>
      <c r="M106" s="13" t="s">
        <v>1053</v>
      </c>
      <c r="N106" s="13" t="s">
        <v>1053</v>
      </c>
      <c r="O106" s="13" t="s">
        <v>1053</v>
      </c>
      <c r="P106" s="13" t="s">
        <v>1053</v>
      </c>
      <c r="Q106" s="13" t="s">
        <v>1053</v>
      </c>
      <c r="R106" s="13" t="s">
        <v>1053</v>
      </c>
      <c r="S106" s="13" t="s">
        <v>1053</v>
      </c>
      <c r="T106" s="13" t="s">
        <v>1053</v>
      </c>
      <c r="U106" s="13" t="s">
        <v>1053</v>
      </c>
      <c r="V106" s="13" t="s">
        <v>1053</v>
      </c>
      <c r="W106" s="13" t="s">
        <v>1053</v>
      </c>
      <c r="X106" s="13" t="s">
        <v>1053</v>
      </c>
      <c r="Y106" s="13" t="s">
        <v>1053</v>
      </c>
      <c r="Z106" s="13" t="s">
        <v>1053</v>
      </c>
      <c r="AA106" s="13" t="s">
        <v>1053</v>
      </c>
      <c r="AB106" s="13" t="s">
        <v>1053</v>
      </c>
      <c r="AC106" s="13" t="s">
        <v>1053</v>
      </c>
      <c r="AD106" s="13" t="s">
        <v>1053</v>
      </c>
      <c r="AE106" s="13" t="s">
        <v>1053</v>
      </c>
      <c r="AF106" s="13" t="s">
        <v>1053</v>
      </c>
      <c r="AH106" s="106"/>
    </row>
    <row r="107" spans="1:34" x14ac:dyDescent="0.3">
      <c r="A107" t="s">
        <v>225</v>
      </c>
      <c r="B107" t="s">
        <v>226</v>
      </c>
      <c r="C107" s="69">
        <v>3844207</v>
      </c>
      <c r="D107" s="13" t="s">
        <v>1538</v>
      </c>
      <c r="E107" s="13" t="s">
        <v>1539</v>
      </c>
      <c r="F107" s="13" t="s">
        <v>1540</v>
      </c>
      <c r="G107" s="13" t="s">
        <v>1541</v>
      </c>
      <c r="H107" s="13" t="s">
        <v>1542</v>
      </c>
      <c r="I107" s="13" t="s">
        <v>1543</v>
      </c>
      <c r="J107" s="13" t="s">
        <v>1544</v>
      </c>
      <c r="K107" s="13" t="s">
        <v>1545</v>
      </c>
      <c r="L107" s="13" t="s">
        <v>1546</v>
      </c>
      <c r="M107" s="13" t="s">
        <v>1053</v>
      </c>
      <c r="N107" s="13" t="s">
        <v>1053</v>
      </c>
      <c r="O107" s="13" t="s">
        <v>1053</v>
      </c>
      <c r="P107" s="13" t="s">
        <v>1053</v>
      </c>
      <c r="Q107" s="13" t="s">
        <v>1053</v>
      </c>
      <c r="R107" s="13" t="s">
        <v>1053</v>
      </c>
      <c r="S107" s="13" t="s">
        <v>1053</v>
      </c>
      <c r="T107" s="13" t="s">
        <v>1053</v>
      </c>
      <c r="U107" s="13" t="s">
        <v>1053</v>
      </c>
      <c r="V107" s="13" t="s">
        <v>1053</v>
      </c>
      <c r="W107" s="13" t="s">
        <v>1053</v>
      </c>
      <c r="X107" s="13" t="s">
        <v>1053</v>
      </c>
      <c r="Y107" s="13" t="s">
        <v>1053</v>
      </c>
      <c r="Z107" s="13" t="s">
        <v>1053</v>
      </c>
      <c r="AA107" s="13" t="s">
        <v>1053</v>
      </c>
      <c r="AB107" s="13" t="s">
        <v>1053</v>
      </c>
      <c r="AC107" s="13" t="s">
        <v>1053</v>
      </c>
      <c r="AD107" s="13" t="s">
        <v>1053</v>
      </c>
      <c r="AE107" s="13" t="s">
        <v>1053</v>
      </c>
      <c r="AF107" s="13" t="s">
        <v>1053</v>
      </c>
      <c r="AH107" s="106"/>
    </row>
    <row r="108" spans="1:34" x14ac:dyDescent="0.3">
      <c r="A108" t="s">
        <v>227</v>
      </c>
      <c r="B108" t="s">
        <v>228</v>
      </c>
      <c r="C108" s="69">
        <v>167870</v>
      </c>
      <c r="D108" s="13" t="s">
        <v>1547</v>
      </c>
      <c r="E108" s="13" t="s">
        <v>1548</v>
      </c>
      <c r="F108" s="13" t="s">
        <v>1549</v>
      </c>
      <c r="G108" s="13" t="s">
        <v>1550</v>
      </c>
      <c r="H108" s="13" t="s">
        <v>1551</v>
      </c>
      <c r="I108" s="13" t="s">
        <v>1552</v>
      </c>
      <c r="J108" s="13" t="s">
        <v>1053</v>
      </c>
      <c r="K108" s="13" t="s">
        <v>1053</v>
      </c>
      <c r="L108" s="13" t="s">
        <v>1053</v>
      </c>
      <c r="M108" s="13" t="s">
        <v>1053</v>
      </c>
      <c r="N108" s="13" t="s">
        <v>1053</v>
      </c>
      <c r="O108" s="13" t="s">
        <v>1053</v>
      </c>
      <c r="P108" s="13" t="s">
        <v>1053</v>
      </c>
      <c r="Q108" s="13" t="s">
        <v>1053</v>
      </c>
      <c r="R108" s="13" t="s">
        <v>1053</v>
      </c>
      <c r="S108" s="13" t="s">
        <v>1053</v>
      </c>
      <c r="T108" s="13" t="s">
        <v>1053</v>
      </c>
      <c r="U108" s="13" t="s">
        <v>1053</v>
      </c>
      <c r="V108" s="13" t="s">
        <v>1053</v>
      </c>
      <c r="W108" s="13" t="s">
        <v>1053</v>
      </c>
      <c r="X108" s="13" t="s">
        <v>1053</v>
      </c>
      <c r="Y108" s="13" t="s">
        <v>1053</v>
      </c>
      <c r="Z108" s="13" t="s">
        <v>1053</v>
      </c>
      <c r="AA108" s="13" t="s">
        <v>1053</v>
      </c>
      <c r="AB108" s="13" t="s">
        <v>1053</v>
      </c>
      <c r="AC108" s="13" t="s">
        <v>1053</v>
      </c>
      <c r="AD108" s="13" t="s">
        <v>1053</v>
      </c>
      <c r="AE108" s="13" t="s">
        <v>1053</v>
      </c>
      <c r="AF108" s="13" t="s">
        <v>1053</v>
      </c>
      <c r="AH108" s="106"/>
    </row>
    <row r="109" spans="1:34" x14ac:dyDescent="0.3">
      <c r="A109" t="s">
        <v>229</v>
      </c>
      <c r="B109" t="s">
        <v>230</v>
      </c>
      <c r="C109" s="69">
        <v>3765419</v>
      </c>
      <c r="D109" s="13" t="s">
        <v>1112</v>
      </c>
      <c r="E109" s="13" t="s">
        <v>1113</v>
      </c>
      <c r="F109" s="13" t="s">
        <v>1114</v>
      </c>
      <c r="G109" s="13" t="s">
        <v>1115</v>
      </c>
      <c r="H109" s="13" t="s">
        <v>1116</v>
      </c>
      <c r="I109" s="13" t="s">
        <v>1053</v>
      </c>
      <c r="J109" s="13" t="s">
        <v>1053</v>
      </c>
      <c r="K109" s="13" t="s">
        <v>1053</v>
      </c>
      <c r="L109" s="13" t="s">
        <v>1053</v>
      </c>
      <c r="M109" s="13" t="s">
        <v>1053</v>
      </c>
      <c r="N109" s="13" t="s">
        <v>1053</v>
      </c>
      <c r="O109" s="13" t="s">
        <v>1053</v>
      </c>
      <c r="P109" s="13" t="s">
        <v>1053</v>
      </c>
      <c r="Q109" s="13" t="s">
        <v>1053</v>
      </c>
      <c r="R109" s="13" t="s">
        <v>1053</v>
      </c>
      <c r="S109" s="13" t="s">
        <v>1053</v>
      </c>
      <c r="T109" s="13" t="s">
        <v>1053</v>
      </c>
      <c r="U109" s="13" t="s">
        <v>1053</v>
      </c>
      <c r="V109" s="13" t="s">
        <v>1053</v>
      </c>
      <c r="W109" s="13" t="s">
        <v>1053</v>
      </c>
      <c r="X109" s="13" t="s">
        <v>1053</v>
      </c>
      <c r="Y109" s="13" t="s">
        <v>1053</v>
      </c>
      <c r="Z109" s="13" t="s">
        <v>1053</v>
      </c>
      <c r="AA109" s="13" t="s">
        <v>1053</v>
      </c>
      <c r="AB109" s="13" t="s">
        <v>1053</v>
      </c>
      <c r="AC109" s="13" t="s">
        <v>1053</v>
      </c>
      <c r="AD109" s="13" t="s">
        <v>1053</v>
      </c>
      <c r="AE109" s="13" t="s">
        <v>1053</v>
      </c>
      <c r="AF109" s="13" t="s">
        <v>1053</v>
      </c>
      <c r="AH109" s="106"/>
    </row>
    <row r="110" spans="1:34" x14ac:dyDescent="0.3">
      <c r="A110" t="s">
        <v>231</v>
      </c>
      <c r="B110" t="s">
        <v>232</v>
      </c>
      <c r="C110" s="69">
        <v>5304326</v>
      </c>
      <c r="D110" s="13" t="s">
        <v>1553</v>
      </c>
      <c r="E110" s="13" t="s">
        <v>1554</v>
      </c>
      <c r="F110" s="13" t="s">
        <v>1555</v>
      </c>
      <c r="G110" s="13" t="s">
        <v>1053</v>
      </c>
      <c r="H110" s="13" t="s">
        <v>1053</v>
      </c>
      <c r="I110" s="13" t="s">
        <v>1053</v>
      </c>
      <c r="J110" s="13" t="s">
        <v>1053</v>
      </c>
      <c r="K110" s="13" t="s">
        <v>1053</v>
      </c>
      <c r="L110" s="13" t="s">
        <v>1053</v>
      </c>
      <c r="M110" s="13" t="s">
        <v>1053</v>
      </c>
      <c r="N110" s="13" t="s">
        <v>1053</v>
      </c>
      <c r="O110" s="13" t="s">
        <v>1053</v>
      </c>
      <c r="P110" s="13" t="s">
        <v>1053</v>
      </c>
      <c r="Q110" s="13" t="s">
        <v>1053</v>
      </c>
      <c r="R110" s="13" t="s">
        <v>1053</v>
      </c>
      <c r="S110" s="13" t="s">
        <v>1053</v>
      </c>
      <c r="T110" s="13" t="s">
        <v>1053</v>
      </c>
      <c r="U110" s="13" t="s">
        <v>1053</v>
      </c>
      <c r="V110" s="13" t="s">
        <v>1053</v>
      </c>
      <c r="W110" s="13" t="s">
        <v>1053</v>
      </c>
      <c r="X110" s="13" t="s">
        <v>1053</v>
      </c>
      <c r="Y110" s="13" t="s">
        <v>1053</v>
      </c>
      <c r="Z110" s="13" t="s">
        <v>1053</v>
      </c>
      <c r="AA110" s="13" t="s">
        <v>1053</v>
      </c>
      <c r="AB110" s="13" t="s">
        <v>1053</v>
      </c>
      <c r="AC110" s="13" t="s">
        <v>1053</v>
      </c>
      <c r="AD110" s="13" t="s">
        <v>1053</v>
      </c>
      <c r="AE110" s="13" t="s">
        <v>1053</v>
      </c>
      <c r="AF110" s="13" t="s">
        <v>1053</v>
      </c>
      <c r="AH110" s="106"/>
    </row>
    <row r="111" spans="1:34" x14ac:dyDescent="0.3">
      <c r="A111" t="s">
        <v>233</v>
      </c>
      <c r="B111" t="s">
        <v>234</v>
      </c>
      <c r="C111" s="69">
        <v>4352060</v>
      </c>
      <c r="D111" s="13" t="s">
        <v>1556</v>
      </c>
      <c r="E111" s="13" t="s">
        <v>1557</v>
      </c>
      <c r="F111" s="13" t="s">
        <v>1558</v>
      </c>
      <c r="G111" s="13" t="s">
        <v>1559</v>
      </c>
      <c r="H111" s="13" t="s">
        <v>1560</v>
      </c>
      <c r="I111" s="13" t="s">
        <v>1561</v>
      </c>
      <c r="J111" s="13" t="s">
        <v>1053</v>
      </c>
      <c r="K111" s="13" t="s">
        <v>1053</v>
      </c>
      <c r="L111" s="13" t="s">
        <v>1053</v>
      </c>
      <c r="M111" s="13" t="s">
        <v>1053</v>
      </c>
      <c r="N111" s="13" t="s">
        <v>1053</v>
      </c>
      <c r="O111" s="13" t="s">
        <v>1053</v>
      </c>
      <c r="P111" s="13" t="s">
        <v>1053</v>
      </c>
      <c r="Q111" s="13" t="s">
        <v>1053</v>
      </c>
      <c r="R111" s="13" t="s">
        <v>1053</v>
      </c>
      <c r="S111" s="13" t="s">
        <v>1053</v>
      </c>
      <c r="T111" s="13" t="s">
        <v>1053</v>
      </c>
      <c r="U111" s="13" t="s">
        <v>1053</v>
      </c>
      <c r="V111" s="13" t="s">
        <v>1053</v>
      </c>
      <c r="W111" s="13" t="s">
        <v>1053</v>
      </c>
      <c r="X111" s="13" t="s">
        <v>1053</v>
      </c>
      <c r="Y111" s="13" t="s">
        <v>1053</v>
      </c>
      <c r="Z111" s="13" t="s">
        <v>1053</v>
      </c>
      <c r="AA111" s="13" t="s">
        <v>1053</v>
      </c>
      <c r="AB111" s="13" t="s">
        <v>1053</v>
      </c>
      <c r="AC111" s="13" t="s">
        <v>1053</v>
      </c>
      <c r="AD111" s="13" t="s">
        <v>1053</v>
      </c>
      <c r="AE111" s="13" t="s">
        <v>1053</v>
      </c>
      <c r="AF111" s="13" t="s">
        <v>1053</v>
      </c>
      <c r="AH111" s="106"/>
    </row>
    <row r="112" spans="1:34" x14ac:dyDescent="0.3">
      <c r="A112" t="s">
        <v>235</v>
      </c>
      <c r="B112" t="s">
        <v>236</v>
      </c>
      <c r="C112" s="69">
        <v>7730975</v>
      </c>
      <c r="D112" s="13" t="s">
        <v>1562</v>
      </c>
      <c r="E112" s="13" t="s">
        <v>1563</v>
      </c>
      <c r="F112" s="13" t="s">
        <v>1564</v>
      </c>
      <c r="G112" s="13" t="s">
        <v>1565</v>
      </c>
      <c r="H112" s="13" t="s">
        <v>1566</v>
      </c>
      <c r="I112" s="13" t="s">
        <v>1053</v>
      </c>
      <c r="J112" s="13" t="s">
        <v>1053</v>
      </c>
      <c r="K112" s="13" t="s">
        <v>1053</v>
      </c>
      <c r="L112" s="13" t="s">
        <v>1053</v>
      </c>
      <c r="M112" s="13" t="s">
        <v>1053</v>
      </c>
      <c r="N112" s="13" t="s">
        <v>1053</v>
      </c>
      <c r="O112" s="13" t="s">
        <v>1053</v>
      </c>
      <c r="P112" s="13" t="s">
        <v>1053</v>
      </c>
      <c r="Q112" s="13" t="s">
        <v>1053</v>
      </c>
      <c r="R112" s="13" t="s">
        <v>1053</v>
      </c>
      <c r="S112" s="13" t="s">
        <v>1053</v>
      </c>
      <c r="T112" s="13" t="s">
        <v>1053</v>
      </c>
      <c r="U112" s="13" t="s">
        <v>1053</v>
      </c>
      <c r="V112" s="13" t="s">
        <v>1053</v>
      </c>
      <c r="W112" s="13" t="s">
        <v>1053</v>
      </c>
      <c r="X112" s="13" t="s">
        <v>1053</v>
      </c>
      <c r="Y112" s="13" t="s">
        <v>1053</v>
      </c>
      <c r="Z112" s="13" t="s">
        <v>1053</v>
      </c>
      <c r="AA112" s="13" t="s">
        <v>1053</v>
      </c>
      <c r="AB112" s="13" t="s">
        <v>1053</v>
      </c>
      <c r="AC112" s="13" t="s">
        <v>1053</v>
      </c>
      <c r="AD112" s="13" t="s">
        <v>1053</v>
      </c>
      <c r="AE112" s="13" t="s">
        <v>1053</v>
      </c>
      <c r="AF112" s="13" t="s">
        <v>1053</v>
      </c>
      <c r="AH112" s="106"/>
    </row>
    <row r="113" spans="1:34" x14ac:dyDescent="0.3">
      <c r="A113" t="s">
        <v>237</v>
      </c>
      <c r="B113" t="s">
        <v>238</v>
      </c>
      <c r="C113" s="69">
        <v>3959448</v>
      </c>
      <c r="D113" s="13" t="s">
        <v>1567</v>
      </c>
      <c r="E113" s="13" t="s">
        <v>1568</v>
      </c>
      <c r="F113" s="13" t="s">
        <v>1569</v>
      </c>
      <c r="G113" s="13" t="s">
        <v>1570</v>
      </c>
      <c r="H113" s="13" t="s">
        <v>1571</v>
      </c>
      <c r="I113" s="13" t="s">
        <v>1572</v>
      </c>
      <c r="J113" s="13" t="s">
        <v>1573</v>
      </c>
      <c r="K113" s="13" t="s">
        <v>1574</v>
      </c>
      <c r="L113" s="13" t="s">
        <v>1575</v>
      </c>
      <c r="M113" s="13" t="s">
        <v>1576</v>
      </c>
      <c r="N113" s="13" t="s">
        <v>1577</v>
      </c>
      <c r="O113" s="13" t="s">
        <v>1578</v>
      </c>
      <c r="P113" s="13" t="s">
        <v>1579</v>
      </c>
      <c r="Q113" s="13" t="s">
        <v>1580</v>
      </c>
      <c r="R113" s="13" t="s">
        <v>1581</v>
      </c>
      <c r="S113" s="13" t="s">
        <v>1582</v>
      </c>
      <c r="T113" s="13" t="s">
        <v>1583</v>
      </c>
      <c r="U113" s="13" t="s">
        <v>1584</v>
      </c>
      <c r="V113" s="13" t="s">
        <v>1585</v>
      </c>
      <c r="W113" s="13" t="s">
        <v>1586</v>
      </c>
      <c r="X113" s="13" t="s">
        <v>1587</v>
      </c>
      <c r="Y113" s="13" t="s">
        <v>1588</v>
      </c>
      <c r="Z113" s="13" t="s">
        <v>1589</v>
      </c>
      <c r="AA113" s="13" t="s">
        <v>1590</v>
      </c>
      <c r="AB113" s="13" t="s">
        <v>1591</v>
      </c>
      <c r="AC113" s="13" t="s">
        <v>1592</v>
      </c>
      <c r="AD113" s="13" t="s">
        <v>1593</v>
      </c>
      <c r="AE113" s="13" t="s">
        <v>1594</v>
      </c>
      <c r="AF113" s="13" t="s">
        <v>1595</v>
      </c>
      <c r="AH113" s="106"/>
    </row>
    <row r="114" spans="1:34" x14ac:dyDescent="0.3">
      <c r="A114" t="s">
        <v>239</v>
      </c>
      <c r="B114" t="s">
        <v>240</v>
      </c>
      <c r="C114" s="69">
        <v>1461851</v>
      </c>
      <c r="D114" s="13" t="s">
        <v>1596</v>
      </c>
      <c r="E114" s="13" t="s">
        <v>1597</v>
      </c>
      <c r="F114" s="13" t="s">
        <v>1598</v>
      </c>
      <c r="G114" s="13" t="s">
        <v>1053</v>
      </c>
      <c r="H114" s="13" t="s">
        <v>1053</v>
      </c>
      <c r="I114" s="13" t="s">
        <v>1053</v>
      </c>
      <c r="J114" s="13" t="s">
        <v>1053</v>
      </c>
      <c r="K114" s="13" t="s">
        <v>1053</v>
      </c>
      <c r="L114" s="13" t="s">
        <v>1053</v>
      </c>
      <c r="M114" s="13" t="s">
        <v>1053</v>
      </c>
      <c r="N114" s="13" t="s">
        <v>1053</v>
      </c>
      <c r="O114" s="13" t="s">
        <v>1053</v>
      </c>
      <c r="P114" s="13" t="s">
        <v>1053</v>
      </c>
      <c r="Q114" s="13" t="s">
        <v>1053</v>
      </c>
      <c r="R114" s="13" t="s">
        <v>1053</v>
      </c>
      <c r="S114" s="13" t="s">
        <v>1053</v>
      </c>
      <c r="T114" s="13" t="s">
        <v>1053</v>
      </c>
      <c r="U114" s="13" t="s">
        <v>1053</v>
      </c>
      <c r="V114" s="13" t="s">
        <v>1053</v>
      </c>
      <c r="W114" s="13" t="s">
        <v>1053</v>
      </c>
      <c r="X114" s="13" t="s">
        <v>1053</v>
      </c>
      <c r="Y114" s="13" t="s">
        <v>1053</v>
      </c>
      <c r="Z114" s="13" t="s">
        <v>1053</v>
      </c>
      <c r="AA114" s="13" t="s">
        <v>1053</v>
      </c>
      <c r="AB114" s="13" t="s">
        <v>1053</v>
      </c>
      <c r="AC114" s="13" t="s">
        <v>1053</v>
      </c>
      <c r="AD114" s="13" t="s">
        <v>1053</v>
      </c>
      <c r="AE114" s="13" t="s">
        <v>1053</v>
      </c>
      <c r="AF114" s="13" t="s">
        <v>1053</v>
      </c>
      <c r="AH114" s="106"/>
    </row>
    <row r="115" spans="1:34" x14ac:dyDescent="0.3">
      <c r="A115" t="s">
        <v>241</v>
      </c>
      <c r="B115" t="s">
        <v>242</v>
      </c>
      <c r="C115" s="69">
        <v>2465138</v>
      </c>
      <c r="D115" s="13" t="s">
        <v>1599</v>
      </c>
      <c r="E115" s="13" t="s">
        <v>1600</v>
      </c>
      <c r="F115" s="13" t="s">
        <v>1601</v>
      </c>
      <c r="G115" s="13" t="s">
        <v>1602</v>
      </c>
      <c r="H115" s="13" t="s">
        <v>1603</v>
      </c>
      <c r="I115" s="13" t="s">
        <v>1053</v>
      </c>
      <c r="J115" s="13" t="s">
        <v>1053</v>
      </c>
      <c r="K115" s="13" t="s">
        <v>1053</v>
      </c>
      <c r="L115" s="13" t="s">
        <v>1053</v>
      </c>
      <c r="M115" s="13" t="s">
        <v>1053</v>
      </c>
      <c r="N115" s="13" t="s">
        <v>1053</v>
      </c>
      <c r="O115" s="13" t="s">
        <v>1053</v>
      </c>
      <c r="P115" s="13" t="s">
        <v>1053</v>
      </c>
      <c r="Q115" s="13" t="s">
        <v>1053</v>
      </c>
      <c r="R115" s="13" t="s">
        <v>1053</v>
      </c>
      <c r="S115" s="13" t="s">
        <v>1053</v>
      </c>
      <c r="T115" s="13" t="s">
        <v>1053</v>
      </c>
      <c r="U115" s="13" t="s">
        <v>1053</v>
      </c>
      <c r="V115" s="13" t="s">
        <v>1053</v>
      </c>
      <c r="W115" s="13" t="s">
        <v>1053</v>
      </c>
      <c r="X115" s="13" t="s">
        <v>1053</v>
      </c>
      <c r="Y115" s="13" t="s">
        <v>1053</v>
      </c>
      <c r="Z115" s="13" t="s">
        <v>1053</v>
      </c>
      <c r="AA115" s="13" t="s">
        <v>1053</v>
      </c>
      <c r="AB115" s="13" t="s">
        <v>1053</v>
      </c>
      <c r="AC115" s="13" t="s">
        <v>1053</v>
      </c>
      <c r="AD115" s="13" t="s">
        <v>1053</v>
      </c>
      <c r="AE115" s="13" t="s">
        <v>1053</v>
      </c>
      <c r="AF115" s="13" t="s">
        <v>1053</v>
      </c>
      <c r="AH115" s="106"/>
    </row>
    <row r="116" spans="1:34" x14ac:dyDescent="0.3">
      <c r="A116" t="s">
        <v>243</v>
      </c>
      <c r="B116" t="s">
        <v>244</v>
      </c>
      <c r="C116" s="69">
        <v>7111091</v>
      </c>
      <c r="D116" s="13" t="s">
        <v>1604</v>
      </c>
      <c r="E116" s="13" t="s">
        <v>1605</v>
      </c>
      <c r="F116" s="13" t="s">
        <v>1606</v>
      </c>
      <c r="G116" s="13" t="s">
        <v>1053</v>
      </c>
      <c r="H116" s="13" t="s">
        <v>1053</v>
      </c>
      <c r="I116" s="13" t="s">
        <v>1053</v>
      </c>
      <c r="J116" s="13" t="s">
        <v>1053</v>
      </c>
      <c r="K116" s="13" t="s">
        <v>1053</v>
      </c>
      <c r="L116" s="13" t="s">
        <v>1053</v>
      </c>
      <c r="M116" s="13" t="s">
        <v>1053</v>
      </c>
      <c r="N116" s="13" t="s">
        <v>1053</v>
      </c>
      <c r="O116" s="13" t="s">
        <v>1053</v>
      </c>
      <c r="P116" s="13" t="s">
        <v>1053</v>
      </c>
      <c r="Q116" s="13" t="s">
        <v>1053</v>
      </c>
      <c r="R116" s="13" t="s">
        <v>1053</v>
      </c>
      <c r="S116" s="13" t="s">
        <v>1053</v>
      </c>
      <c r="T116" s="13" t="s">
        <v>1053</v>
      </c>
      <c r="U116" s="13" t="s">
        <v>1053</v>
      </c>
      <c r="V116" s="13" t="s">
        <v>1053</v>
      </c>
      <c r="W116" s="13" t="s">
        <v>1053</v>
      </c>
      <c r="X116" s="13" t="s">
        <v>1053</v>
      </c>
      <c r="Y116" s="13" t="s">
        <v>1053</v>
      </c>
      <c r="Z116" s="13" t="s">
        <v>1053</v>
      </c>
      <c r="AA116" s="13" t="s">
        <v>1053</v>
      </c>
      <c r="AB116" s="13" t="s">
        <v>1053</v>
      </c>
      <c r="AC116" s="13" t="s">
        <v>1053</v>
      </c>
      <c r="AD116" s="13" t="s">
        <v>1053</v>
      </c>
      <c r="AE116" s="13" t="s">
        <v>1053</v>
      </c>
      <c r="AF116" s="13" t="s">
        <v>1053</v>
      </c>
      <c r="AH116" s="106"/>
    </row>
    <row r="117" spans="1:34" x14ac:dyDescent="0.3">
      <c r="A117" t="s">
        <v>245</v>
      </c>
      <c r="B117" t="s">
        <v>246</v>
      </c>
      <c r="C117" s="69">
        <v>2632319</v>
      </c>
      <c r="D117" s="13" t="s">
        <v>1607</v>
      </c>
      <c r="E117" s="13" t="s">
        <v>1608</v>
      </c>
      <c r="F117" s="13" t="s">
        <v>1609</v>
      </c>
      <c r="G117" s="13" t="s">
        <v>1610</v>
      </c>
      <c r="H117" s="13" t="s">
        <v>1611</v>
      </c>
      <c r="I117" s="13" t="s">
        <v>1612</v>
      </c>
      <c r="J117" s="13" t="s">
        <v>1613</v>
      </c>
      <c r="K117" s="13" t="s">
        <v>1614</v>
      </c>
      <c r="L117" s="13" t="s">
        <v>1615</v>
      </c>
      <c r="M117" s="13" t="s">
        <v>1053</v>
      </c>
      <c r="N117" s="13" t="s">
        <v>1053</v>
      </c>
      <c r="O117" s="13" t="s">
        <v>1053</v>
      </c>
      <c r="P117" s="13" t="s">
        <v>1053</v>
      </c>
      <c r="Q117" s="13" t="s">
        <v>1053</v>
      </c>
      <c r="R117" s="13" t="s">
        <v>1053</v>
      </c>
      <c r="S117" s="13" t="s">
        <v>1053</v>
      </c>
      <c r="T117" s="13" t="s">
        <v>1053</v>
      </c>
      <c r="U117" s="13" t="s">
        <v>1053</v>
      </c>
      <c r="V117" s="13" t="s">
        <v>1053</v>
      </c>
      <c r="W117" s="13" t="s">
        <v>1053</v>
      </c>
      <c r="X117" s="13" t="s">
        <v>1053</v>
      </c>
      <c r="Y117" s="13" t="s">
        <v>1053</v>
      </c>
      <c r="Z117" s="13" t="s">
        <v>1053</v>
      </c>
      <c r="AA117" s="13" t="s">
        <v>1053</v>
      </c>
      <c r="AB117" s="13" t="s">
        <v>1053</v>
      </c>
      <c r="AC117" s="13" t="s">
        <v>1053</v>
      </c>
      <c r="AD117" s="13" t="s">
        <v>1053</v>
      </c>
      <c r="AE117" s="13" t="s">
        <v>1053</v>
      </c>
      <c r="AF117" s="13" t="s">
        <v>1053</v>
      </c>
      <c r="AH117" s="106"/>
    </row>
    <row r="118" spans="1:34" x14ac:dyDescent="0.3">
      <c r="A118" t="s">
        <v>247</v>
      </c>
      <c r="B118" t="s">
        <v>248</v>
      </c>
      <c r="C118" s="69">
        <v>2620533</v>
      </c>
      <c r="D118" s="13" t="s">
        <v>1616</v>
      </c>
      <c r="E118" s="13" t="s">
        <v>1617</v>
      </c>
      <c r="F118" s="13" t="s">
        <v>1618</v>
      </c>
      <c r="G118" s="13" t="s">
        <v>1619</v>
      </c>
      <c r="H118" s="13" t="s">
        <v>1053</v>
      </c>
      <c r="I118" s="13" t="s">
        <v>1053</v>
      </c>
      <c r="J118" s="13" t="s">
        <v>1053</v>
      </c>
      <c r="K118" s="13" t="s">
        <v>1053</v>
      </c>
      <c r="L118" s="13" t="s">
        <v>1053</v>
      </c>
      <c r="M118" s="13" t="s">
        <v>1053</v>
      </c>
      <c r="N118" s="13" t="s">
        <v>1053</v>
      </c>
      <c r="O118" s="13" t="s">
        <v>1053</v>
      </c>
      <c r="P118" s="13" t="s">
        <v>1053</v>
      </c>
      <c r="Q118" s="13" t="s">
        <v>1053</v>
      </c>
      <c r="R118" s="13" t="s">
        <v>1053</v>
      </c>
      <c r="S118" s="13" t="s">
        <v>1053</v>
      </c>
      <c r="T118" s="13" t="s">
        <v>1053</v>
      </c>
      <c r="U118" s="13" t="s">
        <v>1053</v>
      </c>
      <c r="V118" s="13" t="s">
        <v>1053</v>
      </c>
      <c r="W118" s="13" t="s">
        <v>1053</v>
      </c>
      <c r="X118" s="13" t="s">
        <v>1053</v>
      </c>
      <c r="Y118" s="13" t="s">
        <v>1053</v>
      </c>
      <c r="Z118" s="13" t="s">
        <v>1053</v>
      </c>
      <c r="AA118" s="13" t="s">
        <v>1053</v>
      </c>
      <c r="AB118" s="13" t="s">
        <v>1053</v>
      </c>
      <c r="AC118" s="13" t="s">
        <v>1053</v>
      </c>
      <c r="AD118" s="13" t="s">
        <v>1053</v>
      </c>
      <c r="AE118" s="13" t="s">
        <v>1053</v>
      </c>
      <c r="AF118" s="13" t="s">
        <v>1053</v>
      </c>
      <c r="AH118" s="106"/>
    </row>
    <row r="119" spans="1:34" x14ac:dyDescent="0.3">
      <c r="A119" t="s">
        <v>249</v>
      </c>
      <c r="B119" t="s">
        <v>250</v>
      </c>
      <c r="C119" s="69">
        <v>3161704</v>
      </c>
      <c r="D119" s="13" t="s">
        <v>1620</v>
      </c>
      <c r="E119" s="13" t="s">
        <v>1621</v>
      </c>
      <c r="F119" s="13" t="s">
        <v>1622</v>
      </c>
      <c r="G119" s="13" t="s">
        <v>1623</v>
      </c>
      <c r="H119" s="13" t="s">
        <v>1624</v>
      </c>
      <c r="I119" s="13" t="s">
        <v>1625</v>
      </c>
      <c r="J119" s="13" t="s">
        <v>1626</v>
      </c>
      <c r="K119" s="13" t="s">
        <v>1627</v>
      </c>
      <c r="L119" s="13" t="s">
        <v>1053</v>
      </c>
      <c r="M119" s="13" t="s">
        <v>1053</v>
      </c>
      <c r="N119" s="13" t="s">
        <v>1053</v>
      </c>
      <c r="O119" s="13" t="s">
        <v>1053</v>
      </c>
      <c r="P119" s="13" t="s">
        <v>1053</v>
      </c>
      <c r="Q119" s="13" t="s">
        <v>1053</v>
      </c>
      <c r="R119" s="13" t="s">
        <v>1053</v>
      </c>
      <c r="S119" s="13" t="s">
        <v>1053</v>
      </c>
      <c r="T119" s="13" t="s">
        <v>1053</v>
      </c>
      <c r="U119" s="13" t="s">
        <v>1053</v>
      </c>
      <c r="V119" s="13" t="s">
        <v>1053</v>
      </c>
      <c r="W119" s="13" t="s">
        <v>1053</v>
      </c>
      <c r="X119" s="13" t="s">
        <v>1053</v>
      </c>
      <c r="Y119" s="13" t="s">
        <v>1053</v>
      </c>
      <c r="Z119" s="13" t="s">
        <v>1053</v>
      </c>
      <c r="AA119" s="13" t="s">
        <v>1053</v>
      </c>
      <c r="AB119" s="13" t="s">
        <v>1053</v>
      </c>
      <c r="AC119" s="13" t="s">
        <v>1053</v>
      </c>
      <c r="AD119" s="13" t="s">
        <v>1053</v>
      </c>
      <c r="AE119" s="13" t="s">
        <v>1053</v>
      </c>
      <c r="AF119" s="13" t="s">
        <v>1053</v>
      </c>
      <c r="AH119" s="106"/>
    </row>
    <row r="120" spans="1:34" x14ac:dyDescent="0.3">
      <c r="A120" t="s">
        <v>251</v>
      </c>
      <c r="B120" t="s">
        <v>252</v>
      </c>
      <c r="C120" s="69">
        <v>2346440</v>
      </c>
      <c r="D120" s="13" t="s">
        <v>1628</v>
      </c>
      <c r="E120" s="13" t="s">
        <v>407</v>
      </c>
      <c r="F120" s="13" t="s">
        <v>1629</v>
      </c>
      <c r="G120" s="13" t="s">
        <v>1630</v>
      </c>
      <c r="H120" s="13" t="s">
        <v>1631</v>
      </c>
      <c r="I120" s="13" t="s">
        <v>1068</v>
      </c>
      <c r="J120" s="13" t="s">
        <v>412</v>
      </c>
      <c r="K120" s="13" t="s">
        <v>1632</v>
      </c>
      <c r="L120" s="13" t="s">
        <v>1633</v>
      </c>
      <c r="M120" s="13" t="s">
        <v>1053</v>
      </c>
      <c r="N120" s="13" t="s">
        <v>1053</v>
      </c>
      <c r="O120" s="13" t="s">
        <v>1053</v>
      </c>
      <c r="P120" s="13" t="s">
        <v>1053</v>
      </c>
      <c r="Q120" s="13" t="s">
        <v>1053</v>
      </c>
      <c r="R120" s="13" t="s">
        <v>1053</v>
      </c>
      <c r="S120" s="13" t="s">
        <v>1053</v>
      </c>
      <c r="T120" s="13" t="s">
        <v>1053</v>
      </c>
      <c r="U120" s="13" t="s">
        <v>1053</v>
      </c>
      <c r="V120" s="13" t="s">
        <v>1053</v>
      </c>
      <c r="W120" s="13" t="s">
        <v>1053</v>
      </c>
      <c r="X120" s="13" t="s">
        <v>1053</v>
      </c>
      <c r="Y120" s="13" t="s">
        <v>1053</v>
      </c>
      <c r="Z120" s="13" t="s">
        <v>1053</v>
      </c>
      <c r="AA120" s="13" t="s">
        <v>1053</v>
      </c>
      <c r="AB120" s="13" t="s">
        <v>1053</v>
      </c>
      <c r="AC120" s="13" t="s">
        <v>1053</v>
      </c>
      <c r="AD120" s="13" t="s">
        <v>1053</v>
      </c>
      <c r="AE120" s="13" t="s">
        <v>1053</v>
      </c>
      <c r="AF120" s="13" t="s">
        <v>1053</v>
      </c>
      <c r="AH120" s="106"/>
    </row>
    <row r="121" spans="1:34" x14ac:dyDescent="0.3">
      <c r="A121" t="s">
        <v>253</v>
      </c>
      <c r="B121" t="s">
        <v>254</v>
      </c>
      <c r="C121" s="69">
        <v>4496659</v>
      </c>
      <c r="D121" s="13" t="s">
        <v>1634</v>
      </c>
      <c r="E121" s="13" t="s">
        <v>1635</v>
      </c>
      <c r="F121" s="13" t="s">
        <v>1053</v>
      </c>
      <c r="G121" s="13" t="s">
        <v>1053</v>
      </c>
      <c r="H121" s="13" t="s">
        <v>1053</v>
      </c>
      <c r="I121" s="13" t="s">
        <v>1053</v>
      </c>
      <c r="J121" s="13" t="s">
        <v>1053</v>
      </c>
      <c r="K121" s="13" t="s">
        <v>1053</v>
      </c>
      <c r="L121" s="13" t="s">
        <v>1053</v>
      </c>
      <c r="M121" s="13" t="s">
        <v>1053</v>
      </c>
      <c r="N121" s="13" t="s">
        <v>1053</v>
      </c>
      <c r="O121" s="13" t="s">
        <v>1053</v>
      </c>
      <c r="P121" s="13" t="s">
        <v>1053</v>
      </c>
      <c r="Q121" s="13" t="s">
        <v>1053</v>
      </c>
      <c r="R121" s="13" t="s">
        <v>1053</v>
      </c>
      <c r="S121" s="13" t="s">
        <v>1053</v>
      </c>
      <c r="T121" s="13" t="s">
        <v>1053</v>
      </c>
      <c r="U121" s="13" t="s">
        <v>1053</v>
      </c>
      <c r="V121" s="13" t="s">
        <v>1053</v>
      </c>
      <c r="W121" s="13" t="s">
        <v>1053</v>
      </c>
      <c r="X121" s="13" t="s">
        <v>1053</v>
      </c>
      <c r="Y121" s="13" t="s">
        <v>1053</v>
      </c>
      <c r="Z121" s="13" t="s">
        <v>1053</v>
      </c>
      <c r="AA121" s="13" t="s">
        <v>1053</v>
      </c>
      <c r="AB121" s="13" t="s">
        <v>1053</v>
      </c>
      <c r="AC121" s="13" t="s">
        <v>1053</v>
      </c>
      <c r="AD121" s="13" t="s">
        <v>1053</v>
      </c>
      <c r="AE121" s="13" t="s">
        <v>1053</v>
      </c>
      <c r="AF121" s="13" t="s">
        <v>1053</v>
      </c>
      <c r="AH121" s="106"/>
    </row>
    <row r="122" spans="1:34" x14ac:dyDescent="0.3">
      <c r="A122" t="s">
        <v>255</v>
      </c>
      <c r="B122" t="s">
        <v>256</v>
      </c>
      <c r="C122" s="69">
        <v>2752429</v>
      </c>
      <c r="D122" s="13" t="s">
        <v>1183</v>
      </c>
      <c r="E122" s="13" t="s">
        <v>1636</v>
      </c>
      <c r="F122" s="13" t="s">
        <v>1637</v>
      </c>
      <c r="G122" s="13" t="s">
        <v>1053</v>
      </c>
      <c r="H122" s="13" t="s">
        <v>1053</v>
      </c>
      <c r="I122" s="13" t="s">
        <v>1053</v>
      </c>
      <c r="J122" s="13" t="s">
        <v>1053</v>
      </c>
      <c r="K122" s="13" t="s">
        <v>1053</v>
      </c>
      <c r="L122" s="13" t="s">
        <v>1053</v>
      </c>
      <c r="M122" s="13" t="s">
        <v>1053</v>
      </c>
      <c r="N122" s="13" t="s">
        <v>1053</v>
      </c>
      <c r="O122" s="13" t="s">
        <v>1053</v>
      </c>
      <c r="P122" s="13" t="s">
        <v>1053</v>
      </c>
      <c r="Q122" s="13" t="s">
        <v>1053</v>
      </c>
      <c r="R122" s="13" t="s">
        <v>1053</v>
      </c>
      <c r="S122" s="13" t="s">
        <v>1053</v>
      </c>
      <c r="T122" s="13" t="s">
        <v>1053</v>
      </c>
      <c r="U122" s="13" t="s">
        <v>1053</v>
      </c>
      <c r="V122" s="13" t="s">
        <v>1053</v>
      </c>
      <c r="W122" s="13" t="s">
        <v>1053</v>
      </c>
      <c r="X122" s="13" t="s">
        <v>1053</v>
      </c>
      <c r="Y122" s="13" t="s">
        <v>1053</v>
      </c>
      <c r="Z122" s="13" t="s">
        <v>1053</v>
      </c>
      <c r="AA122" s="13" t="s">
        <v>1053</v>
      </c>
      <c r="AB122" s="13" t="s">
        <v>1053</v>
      </c>
      <c r="AC122" s="13" t="s">
        <v>1053</v>
      </c>
      <c r="AD122" s="13" t="s">
        <v>1053</v>
      </c>
      <c r="AE122" s="13" t="s">
        <v>1053</v>
      </c>
      <c r="AF122" s="13" t="s">
        <v>1053</v>
      </c>
      <c r="AH122" s="106"/>
    </row>
    <row r="123" spans="1:34" x14ac:dyDescent="0.3">
      <c r="A123" t="s">
        <v>257</v>
      </c>
      <c r="B123" t="s">
        <v>258</v>
      </c>
      <c r="C123" s="69">
        <v>10080416</v>
      </c>
      <c r="D123" s="13" t="s">
        <v>1638</v>
      </c>
      <c r="E123" s="13" t="s">
        <v>1639</v>
      </c>
      <c r="F123" s="13" t="s">
        <v>1640</v>
      </c>
      <c r="G123" s="13" t="s">
        <v>1053</v>
      </c>
      <c r="H123" s="13" t="s">
        <v>1053</v>
      </c>
      <c r="I123" s="13" t="s">
        <v>1053</v>
      </c>
      <c r="J123" s="13" t="s">
        <v>1053</v>
      </c>
      <c r="K123" s="13" t="s">
        <v>1053</v>
      </c>
      <c r="L123" s="13" t="s">
        <v>1053</v>
      </c>
      <c r="M123" s="13" t="s">
        <v>1053</v>
      </c>
      <c r="N123" s="13" t="s">
        <v>1053</v>
      </c>
      <c r="O123" s="13" t="s">
        <v>1053</v>
      </c>
      <c r="P123" s="13" t="s">
        <v>1053</v>
      </c>
      <c r="Q123" s="13" t="s">
        <v>1053</v>
      </c>
      <c r="R123" s="13" t="s">
        <v>1053</v>
      </c>
      <c r="S123" s="13" t="s">
        <v>1053</v>
      </c>
      <c r="T123" s="13" t="s">
        <v>1053</v>
      </c>
      <c r="U123" s="13" t="s">
        <v>1053</v>
      </c>
      <c r="V123" s="13" t="s">
        <v>1053</v>
      </c>
      <c r="W123" s="13" t="s">
        <v>1053</v>
      </c>
      <c r="X123" s="13" t="s">
        <v>1053</v>
      </c>
      <c r="Y123" s="13" t="s">
        <v>1053</v>
      </c>
      <c r="Z123" s="13" t="s">
        <v>1053</v>
      </c>
      <c r="AA123" s="13" t="s">
        <v>1053</v>
      </c>
      <c r="AB123" s="13" t="s">
        <v>1053</v>
      </c>
      <c r="AC123" s="13" t="s">
        <v>1053</v>
      </c>
      <c r="AD123" s="13" t="s">
        <v>1053</v>
      </c>
      <c r="AE123" s="13" t="s">
        <v>1053</v>
      </c>
      <c r="AF123" s="13" t="s">
        <v>1053</v>
      </c>
      <c r="AH123" s="106"/>
    </row>
    <row r="124" spans="1:34" x14ac:dyDescent="0.3">
      <c r="A124" t="s">
        <v>259</v>
      </c>
      <c r="B124" t="s">
        <v>260</v>
      </c>
      <c r="C124" s="69">
        <v>3635732</v>
      </c>
      <c r="D124" s="13" t="s">
        <v>1117</v>
      </c>
      <c r="E124" s="13" t="s">
        <v>1118</v>
      </c>
      <c r="F124" s="13" t="s">
        <v>1119</v>
      </c>
      <c r="G124" s="13" t="s">
        <v>1053</v>
      </c>
      <c r="H124" s="13" t="s">
        <v>1053</v>
      </c>
      <c r="I124" s="13" t="s">
        <v>1053</v>
      </c>
      <c r="J124" s="13" t="s">
        <v>1053</v>
      </c>
      <c r="K124" s="13" t="s">
        <v>1053</v>
      </c>
      <c r="L124" s="13" t="s">
        <v>1053</v>
      </c>
      <c r="M124" s="13" t="s">
        <v>1053</v>
      </c>
      <c r="N124" s="13" t="s">
        <v>1053</v>
      </c>
      <c r="O124" s="13" t="s">
        <v>1053</v>
      </c>
      <c r="P124" s="13" t="s">
        <v>1053</v>
      </c>
      <c r="Q124" s="13" t="s">
        <v>1053</v>
      </c>
      <c r="R124" s="13" t="s">
        <v>1053</v>
      </c>
      <c r="S124" s="13" t="s">
        <v>1053</v>
      </c>
      <c r="T124" s="13" t="s">
        <v>1053</v>
      </c>
      <c r="U124" s="13" t="s">
        <v>1053</v>
      </c>
      <c r="V124" s="13" t="s">
        <v>1053</v>
      </c>
      <c r="W124" s="13" t="s">
        <v>1053</v>
      </c>
      <c r="X124" s="13" t="s">
        <v>1053</v>
      </c>
      <c r="Y124" s="13" t="s">
        <v>1053</v>
      </c>
      <c r="Z124" s="13" t="s">
        <v>1053</v>
      </c>
      <c r="AA124" s="13" t="s">
        <v>1053</v>
      </c>
      <c r="AB124" s="13" t="s">
        <v>1053</v>
      </c>
      <c r="AC124" s="13" t="s">
        <v>1053</v>
      </c>
      <c r="AD124" s="13" t="s">
        <v>1053</v>
      </c>
      <c r="AE124" s="13" t="s">
        <v>1053</v>
      </c>
      <c r="AF124" s="13" t="s">
        <v>1053</v>
      </c>
      <c r="AH124" s="106"/>
    </row>
    <row r="125" spans="1:34" x14ac:dyDescent="0.3">
      <c r="A125" t="s">
        <v>261</v>
      </c>
      <c r="B125" t="s">
        <v>262</v>
      </c>
      <c r="C125" s="69">
        <v>2401401</v>
      </c>
      <c r="D125" s="13" t="s">
        <v>1641</v>
      </c>
      <c r="E125" s="13" t="s">
        <v>1642</v>
      </c>
      <c r="F125" s="13" t="s">
        <v>1643</v>
      </c>
      <c r="G125" s="13" t="s">
        <v>1644</v>
      </c>
      <c r="H125" s="13" t="s">
        <v>1645</v>
      </c>
      <c r="I125" s="13" t="s">
        <v>1646</v>
      </c>
      <c r="J125" s="13" t="s">
        <v>1647</v>
      </c>
      <c r="K125" s="13" t="s">
        <v>1648</v>
      </c>
      <c r="L125" s="13" t="s">
        <v>1649</v>
      </c>
      <c r="M125" s="13" t="s">
        <v>1650</v>
      </c>
      <c r="N125" s="13" t="s">
        <v>1053</v>
      </c>
      <c r="O125" s="13" t="s">
        <v>1053</v>
      </c>
      <c r="P125" s="13" t="s">
        <v>1053</v>
      </c>
      <c r="Q125" s="13" t="s">
        <v>1053</v>
      </c>
      <c r="R125" s="13" t="s">
        <v>1053</v>
      </c>
      <c r="S125" s="13" t="s">
        <v>1053</v>
      </c>
      <c r="T125" s="13" t="s">
        <v>1053</v>
      </c>
      <c r="U125" s="13" t="s">
        <v>1053</v>
      </c>
      <c r="V125" s="13" t="s">
        <v>1053</v>
      </c>
      <c r="W125" s="13" t="s">
        <v>1053</v>
      </c>
      <c r="X125" s="13" t="s">
        <v>1053</v>
      </c>
      <c r="Y125" s="13" t="s">
        <v>1053</v>
      </c>
      <c r="Z125" s="13" t="s">
        <v>1053</v>
      </c>
      <c r="AA125" s="13" t="s">
        <v>1053</v>
      </c>
      <c r="AB125" s="13" t="s">
        <v>1053</v>
      </c>
      <c r="AC125" s="13" t="s">
        <v>1053</v>
      </c>
      <c r="AD125" s="13" t="s">
        <v>1053</v>
      </c>
      <c r="AE125" s="13" t="s">
        <v>1053</v>
      </c>
      <c r="AF125" s="13" t="s">
        <v>1053</v>
      </c>
      <c r="AH125" s="106"/>
    </row>
    <row r="126" spans="1:34" x14ac:dyDescent="0.3">
      <c r="A126" t="s">
        <v>263</v>
      </c>
      <c r="B126" t="s">
        <v>264</v>
      </c>
      <c r="C126" s="69">
        <v>3814248</v>
      </c>
      <c r="D126" s="13" t="s">
        <v>1651</v>
      </c>
      <c r="E126" s="13" t="s">
        <v>1640</v>
      </c>
      <c r="F126" s="13" t="s">
        <v>1053</v>
      </c>
      <c r="G126" s="13" t="s">
        <v>1053</v>
      </c>
      <c r="H126" s="13" t="s">
        <v>1053</v>
      </c>
      <c r="I126" s="13" t="s">
        <v>1053</v>
      </c>
      <c r="J126" s="13" t="s">
        <v>1053</v>
      </c>
      <c r="K126" s="13" t="s">
        <v>1053</v>
      </c>
      <c r="L126" s="13" t="s">
        <v>1053</v>
      </c>
      <c r="M126" s="13" t="s">
        <v>1053</v>
      </c>
      <c r="N126" s="13" t="s">
        <v>1053</v>
      </c>
      <c r="O126" s="13" t="s">
        <v>1053</v>
      </c>
      <c r="P126" s="13" t="s">
        <v>1053</v>
      </c>
      <c r="Q126" s="13" t="s">
        <v>1053</v>
      </c>
      <c r="R126" s="13" t="s">
        <v>1053</v>
      </c>
      <c r="S126" s="13" t="s">
        <v>1053</v>
      </c>
      <c r="T126" s="13" t="s">
        <v>1053</v>
      </c>
      <c r="U126" s="13" t="s">
        <v>1053</v>
      </c>
      <c r="V126" s="13" t="s">
        <v>1053</v>
      </c>
      <c r="W126" s="13" t="s">
        <v>1053</v>
      </c>
      <c r="X126" s="13" t="s">
        <v>1053</v>
      </c>
      <c r="Y126" s="13" t="s">
        <v>1053</v>
      </c>
      <c r="Z126" s="13" t="s">
        <v>1053</v>
      </c>
      <c r="AA126" s="13" t="s">
        <v>1053</v>
      </c>
      <c r="AB126" s="13" t="s">
        <v>1053</v>
      </c>
      <c r="AC126" s="13" t="s">
        <v>1053</v>
      </c>
      <c r="AD126" s="13" t="s">
        <v>1053</v>
      </c>
      <c r="AE126" s="13" t="s">
        <v>1053</v>
      </c>
      <c r="AF126" s="13" t="s">
        <v>1053</v>
      </c>
      <c r="AH126" s="106"/>
    </row>
    <row r="127" spans="1:34" x14ac:dyDescent="0.3">
      <c r="A127" t="s">
        <v>265</v>
      </c>
      <c r="B127" t="s">
        <v>266</v>
      </c>
      <c r="C127" s="69">
        <v>9274013</v>
      </c>
      <c r="D127" s="13" t="s">
        <v>1652</v>
      </c>
      <c r="E127" s="13" t="s">
        <v>1653</v>
      </c>
      <c r="F127" s="13" t="s">
        <v>1654</v>
      </c>
      <c r="G127" s="13" t="s">
        <v>1655</v>
      </c>
      <c r="H127" s="13" t="s">
        <v>1656</v>
      </c>
      <c r="I127" s="13" t="s">
        <v>1657</v>
      </c>
      <c r="J127" s="13" t="s">
        <v>1658</v>
      </c>
      <c r="K127" s="13" t="s">
        <v>1053</v>
      </c>
      <c r="L127" s="13" t="s">
        <v>1053</v>
      </c>
      <c r="M127" s="13" t="s">
        <v>1053</v>
      </c>
      <c r="N127" s="13" t="s">
        <v>1053</v>
      </c>
      <c r="O127" s="13" t="s">
        <v>1053</v>
      </c>
      <c r="P127" s="13" t="s">
        <v>1053</v>
      </c>
      <c r="Q127" s="13" t="s">
        <v>1053</v>
      </c>
      <c r="R127" s="13" t="s">
        <v>1053</v>
      </c>
      <c r="S127" s="13" t="s">
        <v>1053</v>
      </c>
      <c r="T127" s="13" t="s">
        <v>1053</v>
      </c>
      <c r="U127" s="13" t="s">
        <v>1053</v>
      </c>
      <c r="V127" s="13" t="s">
        <v>1053</v>
      </c>
      <c r="W127" s="13" t="s">
        <v>1053</v>
      </c>
      <c r="X127" s="13" t="s">
        <v>1053</v>
      </c>
      <c r="Y127" s="13" t="s">
        <v>1053</v>
      </c>
      <c r="Z127" s="13" t="s">
        <v>1053</v>
      </c>
      <c r="AA127" s="13" t="s">
        <v>1053</v>
      </c>
      <c r="AB127" s="13" t="s">
        <v>1053</v>
      </c>
      <c r="AC127" s="13" t="s">
        <v>1053</v>
      </c>
      <c r="AD127" s="13" t="s">
        <v>1053</v>
      </c>
      <c r="AE127" s="13" t="s">
        <v>1053</v>
      </c>
      <c r="AF127" s="13" t="s">
        <v>1053</v>
      </c>
      <c r="AH127" s="106"/>
    </row>
    <row r="128" spans="1:34" x14ac:dyDescent="0.3">
      <c r="A128" t="s">
        <v>267</v>
      </c>
      <c r="B128" t="s">
        <v>268</v>
      </c>
      <c r="C128" s="69">
        <v>4493568</v>
      </c>
      <c r="D128" s="13" t="s">
        <v>1659</v>
      </c>
      <c r="E128" s="13" t="s">
        <v>1660</v>
      </c>
      <c r="F128" s="13" t="s">
        <v>1661</v>
      </c>
      <c r="G128" s="13" t="s">
        <v>1662</v>
      </c>
      <c r="H128" s="13" t="s">
        <v>1663</v>
      </c>
      <c r="I128" s="13" t="s">
        <v>1053</v>
      </c>
      <c r="J128" s="13" t="s">
        <v>1053</v>
      </c>
      <c r="K128" s="13" t="s">
        <v>1053</v>
      </c>
      <c r="L128" s="13" t="s">
        <v>1053</v>
      </c>
      <c r="M128" s="13" t="s">
        <v>1053</v>
      </c>
      <c r="N128" s="13" t="s">
        <v>1053</v>
      </c>
      <c r="O128" s="13" t="s">
        <v>1053</v>
      </c>
      <c r="P128" s="13" t="s">
        <v>1053</v>
      </c>
      <c r="Q128" s="13" t="s">
        <v>1053</v>
      </c>
      <c r="R128" s="13" t="s">
        <v>1053</v>
      </c>
      <c r="S128" s="13" t="s">
        <v>1053</v>
      </c>
      <c r="T128" s="13" t="s">
        <v>1053</v>
      </c>
      <c r="U128" s="13" t="s">
        <v>1053</v>
      </c>
      <c r="V128" s="13" t="s">
        <v>1053</v>
      </c>
      <c r="W128" s="13" t="s">
        <v>1053</v>
      </c>
      <c r="X128" s="13" t="s">
        <v>1053</v>
      </c>
      <c r="Y128" s="13" t="s">
        <v>1053</v>
      </c>
      <c r="Z128" s="13" t="s">
        <v>1053</v>
      </c>
      <c r="AA128" s="13" t="s">
        <v>1053</v>
      </c>
      <c r="AB128" s="13" t="s">
        <v>1053</v>
      </c>
      <c r="AC128" s="13" t="s">
        <v>1053</v>
      </c>
      <c r="AD128" s="13" t="s">
        <v>1053</v>
      </c>
      <c r="AE128" s="13" t="s">
        <v>1053</v>
      </c>
      <c r="AF128" s="13" t="s">
        <v>1053</v>
      </c>
      <c r="AH128" s="106"/>
    </row>
    <row r="129" spans="1:34" x14ac:dyDescent="0.3">
      <c r="A129" t="s">
        <v>269</v>
      </c>
      <c r="B129" t="s">
        <v>270</v>
      </c>
      <c r="C129" s="69">
        <v>7894843</v>
      </c>
      <c r="D129" s="13" t="s">
        <v>1664</v>
      </c>
      <c r="E129" s="13" t="s">
        <v>1053</v>
      </c>
      <c r="F129" s="13" t="s">
        <v>1053</v>
      </c>
      <c r="G129" s="13" t="s">
        <v>1053</v>
      </c>
      <c r="H129" s="13" t="s">
        <v>1053</v>
      </c>
      <c r="I129" s="13" t="s">
        <v>1053</v>
      </c>
      <c r="J129" s="13" t="s">
        <v>1053</v>
      </c>
      <c r="K129" s="13" t="s">
        <v>1053</v>
      </c>
      <c r="L129" s="13" t="s">
        <v>1053</v>
      </c>
      <c r="M129" s="13" t="s">
        <v>1053</v>
      </c>
      <c r="N129" s="13" t="s">
        <v>1053</v>
      </c>
      <c r="O129" s="13" t="s">
        <v>1053</v>
      </c>
      <c r="P129" s="13" t="s">
        <v>1053</v>
      </c>
      <c r="Q129" s="13" t="s">
        <v>1053</v>
      </c>
      <c r="R129" s="13" t="s">
        <v>1053</v>
      </c>
      <c r="S129" s="13" t="s">
        <v>1053</v>
      </c>
      <c r="T129" s="13" t="s">
        <v>1053</v>
      </c>
      <c r="U129" s="13" t="s">
        <v>1053</v>
      </c>
      <c r="V129" s="13" t="s">
        <v>1053</v>
      </c>
      <c r="W129" s="13" t="s">
        <v>1053</v>
      </c>
      <c r="X129" s="13" t="s">
        <v>1053</v>
      </c>
      <c r="Y129" s="13" t="s">
        <v>1053</v>
      </c>
      <c r="Z129" s="13" t="s">
        <v>1053</v>
      </c>
      <c r="AA129" s="13" t="s">
        <v>1053</v>
      </c>
      <c r="AB129" s="13" t="s">
        <v>1053</v>
      </c>
      <c r="AC129" s="13" t="s">
        <v>1053</v>
      </c>
      <c r="AD129" s="13" t="s">
        <v>1053</v>
      </c>
      <c r="AE129" s="13" t="s">
        <v>1053</v>
      </c>
      <c r="AF129" s="13" t="s">
        <v>1053</v>
      </c>
      <c r="AH129" s="106"/>
    </row>
    <row r="130" spans="1:34" x14ac:dyDescent="0.3">
      <c r="A130" t="s">
        <v>271</v>
      </c>
      <c r="B130" t="s">
        <v>272</v>
      </c>
      <c r="C130" s="69">
        <v>2078804</v>
      </c>
      <c r="D130" s="13" t="s">
        <v>1665</v>
      </c>
      <c r="E130" s="13" t="s">
        <v>1666</v>
      </c>
      <c r="F130" s="13" t="s">
        <v>1667</v>
      </c>
      <c r="G130" s="13" t="s">
        <v>1053</v>
      </c>
      <c r="H130" s="13" t="s">
        <v>1053</v>
      </c>
      <c r="I130" s="13" t="s">
        <v>1053</v>
      </c>
      <c r="J130" s="13" t="s">
        <v>1053</v>
      </c>
      <c r="K130" s="13" t="s">
        <v>1053</v>
      </c>
      <c r="L130" s="13" t="s">
        <v>1053</v>
      </c>
      <c r="M130" s="13" t="s">
        <v>1053</v>
      </c>
      <c r="N130" s="13" t="s">
        <v>1053</v>
      </c>
      <c r="O130" s="13" t="s">
        <v>1053</v>
      </c>
      <c r="P130" s="13" t="s">
        <v>1053</v>
      </c>
      <c r="Q130" s="13" t="s">
        <v>1053</v>
      </c>
      <c r="R130" s="13" t="s">
        <v>1053</v>
      </c>
      <c r="S130" s="13" t="s">
        <v>1053</v>
      </c>
      <c r="T130" s="13" t="s">
        <v>1053</v>
      </c>
      <c r="U130" s="13" t="s">
        <v>1053</v>
      </c>
      <c r="V130" s="13" t="s">
        <v>1053</v>
      </c>
      <c r="W130" s="13" t="s">
        <v>1053</v>
      </c>
      <c r="X130" s="13" t="s">
        <v>1053</v>
      </c>
      <c r="Y130" s="13" t="s">
        <v>1053</v>
      </c>
      <c r="Z130" s="13" t="s">
        <v>1053</v>
      </c>
      <c r="AA130" s="13" t="s">
        <v>1053</v>
      </c>
      <c r="AB130" s="13" t="s">
        <v>1053</v>
      </c>
      <c r="AC130" s="13" t="s">
        <v>1053</v>
      </c>
      <c r="AD130" s="13" t="s">
        <v>1053</v>
      </c>
      <c r="AE130" s="13" t="s">
        <v>1053</v>
      </c>
      <c r="AF130" s="13" t="s">
        <v>1053</v>
      </c>
      <c r="AH130" s="106"/>
    </row>
    <row r="131" spans="1:34" x14ac:dyDescent="0.3">
      <c r="A131" t="s">
        <v>273</v>
      </c>
      <c r="B131" t="s">
        <v>274</v>
      </c>
      <c r="C131" s="69">
        <v>2176671</v>
      </c>
      <c r="D131" s="13" t="s">
        <v>1668</v>
      </c>
      <c r="E131" s="13" t="s">
        <v>1669</v>
      </c>
      <c r="F131" s="13" t="s">
        <v>1670</v>
      </c>
      <c r="G131" s="13" t="s">
        <v>1671</v>
      </c>
      <c r="H131" s="13" t="s">
        <v>1053</v>
      </c>
      <c r="I131" s="13" t="s">
        <v>1053</v>
      </c>
      <c r="J131" s="13" t="s">
        <v>1053</v>
      </c>
      <c r="K131" s="13" t="s">
        <v>1053</v>
      </c>
      <c r="L131" s="13" t="s">
        <v>1053</v>
      </c>
      <c r="M131" s="13" t="s">
        <v>1053</v>
      </c>
      <c r="N131" s="13" t="s">
        <v>1053</v>
      </c>
      <c r="O131" s="13" t="s">
        <v>1053</v>
      </c>
      <c r="P131" s="13" t="s">
        <v>1053</v>
      </c>
      <c r="Q131" s="13" t="s">
        <v>1053</v>
      </c>
      <c r="R131" s="13" t="s">
        <v>1053</v>
      </c>
      <c r="S131" s="13" t="s">
        <v>1053</v>
      </c>
      <c r="T131" s="13" t="s">
        <v>1053</v>
      </c>
      <c r="U131" s="13" t="s">
        <v>1053</v>
      </c>
      <c r="V131" s="13" t="s">
        <v>1053</v>
      </c>
      <c r="W131" s="13" t="s">
        <v>1053</v>
      </c>
      <c r="X131" s="13" t="s">
        <v>1053</v>
      </c>
      <c r="Y131" s="13" t="s">
        <v>1053</v>
      </c>
      <c r="Z131" s="13" t="s">
        <v>1053</v>
      </c>
      <c r="AA131" s="13" t="s">
        <v>1053</v>
      </c>
      <c r="AB131" s="13" t="s">
        <v>1053</v>
      </c>
      <c r="AC131" s="13" t="s">
        <v>1053</v>
      </c>
      <c r="AD131" s="13" t="s">
        <v>1053</v>
      </c>
      <c r="AE131" s="13" t="s">
        <v>1053</v>
      </c>
      <c r="AF131" s="13" t="s">
        <v>1053</v>
      </c>
      <c r="AH131" s="106"/>
    </row>
    <row r="132" spans="1:34" x14ac:dyDescent="0.3">
      <c r="A132" t="s">
        <v>275</v>
      </c>
      <c r="B132" t="s">
        <v>276</v>
      </c>
      <c r="C132" s="69">
        <v>3298868</v>
      </c>
      <c r="D132" s="13" t="s">
        <v>1848</v>
      </c>
      <c r="E132" s="13" t="s">
        <v>1849</v>
      </c>
      <c r="F132" s="13" t="s">
        <v>1120</v>
      </c>
      <c r="G132" s="13" t="s">
        <v>1053</v>
      </c>
      <c r="H132" s="13" t="s">
        <v>1053</v>
      </c>
      <c r="I132" s="13" t="s">
        <v>1053</v>
      </c>
      <c r="J132" s="13" t="s">
        <v>1053</v>
      </c>
      <c r="K132" s="13" t="s">
        <v>1053</v>
      </c>
      <c r="L132" s="13" t="s">
        <v>1053</v>
      </c>
      <c r="M132" s="13" t="s">
        <v>1053</v>
      </c>
      <c r="N132" s="13" t="s">
        <v>1053</v>
      </c>
      <c r="O132" s="13" t="s">
        <v>1053</v>
      </c>
      <c r="P132" s="13" t="s">
        <v>1053</v>
      </c>
      <c r="Q132" s="13" t="s">
        <v>1053</v>
      </c>
      <c r="R132" s="13" t="s">
        <v>1053</v>
      </c>
      <c r="S132" s="13" t="s">
        <v>1053</v>
      </c>
      <c r="T132" s="13" t="s">
        <v>1053</v>
      </c>
      <c r="U132" s="13" t="s">
        <v>1053</v>
      </c>
      <c r="V132" s="13" t="s">
        <v>1053</v>
      </c>
      <c r="W132" s="13" t="s">
        <v>1053</v>
      </c>
      <c r="X132" s="13" t="s">
        <v>1053</v>
      </c>
      <c r="Y132" s="13" t="s">
        <v>1053</v>
      </c>
      <c r="Z132" s="13" t="s">
        <v>1053</v>
      </c>
      <c r="AA132" s="13" t="s">
        <v>1053</v>
      </c>
      <c r="AB132" s="13" t="s">
        <v>1053</v>
      </c>
      <c r="AC132" s="13" t="s">
        <v>1053</v>
      </c>
      <c r="AD132" s="13" t="s">
        <v>1053</v>
      </c>
      <c r="AE132" s="13" t="s">
        <v>1053</v>
      </c>
      <c r="AF132" s="13" t="s">
        <v>1053</v>
      </c>
      <c r="AH132" s="106"/>
    </row>
    <row r="133" spans="1:34" x14ac:dyDescent="0.3">
      <c r="A133" t="s">
        <v>277</v>
      </c>
      <c r="B133" t="s">
        <v>278</v>
      </c>
      <c r="C133" s="69">
        <v>2209037</v>
      </c>
      <c r="D133" s="13" t="s">
        <v>1672</v>
      </c>
      <c r="E133" s="13" t="s">
        <v>1673</v>
      </c>
      <c r="F133" s="13" t="s">
        <v>1674</v>
      </c>
      <c r="G133" s="13" t="s">
        <v>1675</v>
      </c>
      <c r="H133" s="13" t="s">
        <v>1053</v>
      </c>
      <c r="I133" s="13" t="s">
        <v>1053</v>
      </c>
      <c r="J133" s="13" t="s">
        <v>1053</v>
      </c>
      <c r="K133" s="13" t="s">
        <v>1053</v>
      </c>
      <c r="L133" s="13" t="s">
        <v>1053</v>
      </c>
      <c r="M133" s="13" t="s">
        <v>1053</v>
      </c>
      <c r="N133" s="13" t="s">
        <v>1053</v>
      </c>
      <c r="O133" s="13" t="s">
        <v>1053</v>
      </c>
      <c r="P133" s="13" t="s">
        <v>1053</v>
      </c>
      <c r="Q133" s="13" t="s">
        <v>1053</v>
      </c>
      <c r="R133" s="13" t="s">
        <v>1053</v>
      </c>
      <c r="S133" s="13" t="s">
        <v>1053</v>
      </c>
      <c r="T133" s="13" t="s">
        <v>1053</v>
      </c>
      <c r="U133" s="13" t="s">
        <v>1053</v>
      </c>
      <c r="V133" s="13" t="s">
        <v>1053</v>
      </c>
      <c r="W133" s="13" t="s">
        <v>1053</v>
      </c>
      <c r="X133" s="13" t="s">
        <v>1053</v>
      </c>
      <c r="Y133" s="13" t="s">
        <v>1053</v>
      </c>
      <c r="Z133" s="13" t="s">
        <v>1053</v>
      </c>
      <c r="AA133" s="13" t="s">
        <v>1053</v>
      </c>
      <c r="AB133" s="13" t="s">
        <v>1053</v>
      </c>
      <c r="AC133" s="13" t="s">
        <v>1053</v>
      </c>
      <c r="AD133" s="13" t="s">
        <v>1053</v>
      </c>
      <c r="AE133" s="13" t="s">
        <v>1053</v>
      </c>
      <c r="AF133" s="13" t="s">
        <v>1053</v>
      </c>
      <c r="AH133" s="106"/>
    </row>
    <row r="134" spans="1:34" x14ac:dyDescent="0.3">
      <c r="A134" t="s">
        <v>279</v>
      </c>
      <c r="B134" t="s">
        <v>280</v>
      </c>
      <c r="C134" s="69">
        <v>1858796</v>
      </c>
      <c r="D134" s="13" t="s">
        <v>1679</v>
      </c>
      <c r="E134" s="13" t="s">
        <v>1680</v>
      </c>
      <c r="F134" s="13" t="s">
        <v>1681</v>
      </c>
      <c r="G134" s="13" t="s">
        <v>1682</v>
      </c>
      <c r="H134" s="13" t="s">
        <v>1053</v>
      </c>
      <c r="I134" s="13" t="s">
        <v>1053</v>
      </c>
      <c r="J134" s="13" t="s">
        <v>1053</v>
      </c>
      <c r="K134" s="13" t="s">
        <v>1053</v>
      </c>
      <c r="L134" s="13" t="s">
        <v>1053</v>
      </c>
      <c r="M134" s="13" t="s">
        <v>1053</v>
      </c>
      <c r="N134" s="13" t="s">
        <v>1053</v>
      </c>
      <c r="O134" s="13" t="s">
        <v>1053</v>
      </c>
      <c r="P134" s="13" t="s">
        <v>1053</v>
      </c>
      <c r="Q134" s="13" t="s">
        <v>1053</v>
      </c>
      <c r="R134" s="13" t="s">
        <v>1053</v>
      </c>
      <c r="S134" s="13" t="s">
        <v>1053</v>
      </c>
      <c r="T134" s="13" t="s">
        <v>1053</v>
      </c>
      <c r="U134" s="13" t="s">
        <v>1053</v>
      </c>
      <c r="V134" s="13" t="s">
        <v>1053</v>
      </c>
      <c r="W134" s="13" t="s">
        <v>1053</v>
      </c>
      <c r="X134" s="13" t="s">
        <v>1053</v>
      </c>
      <c r="Y134" s="13" t="s">
        <v>1053</v>
      </c>
      <c r="Z134" s="13" t="s">
        <v>1053</v>
      </c>
      <c r="AA134" s="13" t="s">
        <v>1053</v>
      </c>
      <c r="AB134" s="13" t="s">
        <v>1053</v>
      </c>
      <c r="AC134" s="13" t="s">
        <v>1053</v>
      </c>
      <c r="AD134" s="13" t="s">
        <v>1053</v>
      </c>
      <c r="AE134" s="13" t="s">
        <v>1053</v>
      </c>
      <c r="AF134" s="13" t="s">
        <v>1053</v>
      </c>
      <c r="AH134" s="106"/>
    </row>
    <row r="135" spans="1:34" x14ac:dyDescent="0.3">
      <c r="A135" t="s">
        <v>281</v>
      </c>
      <c r="B135" t="s">
        <v>282</v>
      </c>
      <c r="C135" s="69">
        <v>2366904</v>
      </c>
      <c r="D135" s="13" t="s">
        <v>1683</v>
      </c>
      <c r="E135" s="13" t="s">
        <v>1684</v>
      </c>
      <c r="F135" s="13" t="s">
        <v>1685</v>
      </c>
      <c r="G135" s="13" t="s">
        <v>1686</v>
      </c>
      <c r="H135" s="13" t="s">
        <v>1053</v>
      </c>
      <c r="I135" s="13" t="s">
        <v>1053</v>
      </c>
      <c r="J135" s="13" t="s">
        <v>1053</v>
      </c>
      <c r="K135" s="13" t="s">
        <v>1053</v>
      </c>
      <c r="L135" s="13" t="s">
        <v>1053</v>
      </c>
      <c r="M135" s="13" t="s">
        <v>1053</v>
      </c>
      <c r="N135" s="13" t="s">
        <v>1053</v>
      </c>
      <c r="O135" s="13" t="s">
        <v>1053</v>
      </c>
      <c r="P135" s="13" t="s">
        <v>1053</v>
      </c>
      <c r="Q135" s="13" t="s">
        <v>1053</v>
      </c>
      <c r="R135" s="13" t="s">
        <v>1053</v>
      </c>
      <c r="S135" s="13" t="s">
        <v>1053</v>
      </c>
      <c r="T135" s="13" t="s">
        <v>1053</v>
      </c>
      <c r="U135" s="13" t="s">
        <v>1053</v>
      </c>
      <c r="V135" s="13" t="s">
        <v>1053</v>
      </c>
      <c r="W135" s="13" t="s">
        <v>1053</v>
      </c>
      <c r="X135" s="13" t="s">
        <v>1053</v>
      </c>
      <c r="Y135" s="13" t="s">
        <v>1053</v>
      </c>
      <c r="Z135" s="13" t="s">
        <v>1053</v>
      </c>
      <c r="AA135" s="13" t="s">
        <v>1053</v>
      </c>
      <c r="AB135" s="13" t="s">
        <v>1053</v>
      </c>
      <c r="AC135" s="13" t="s">
        <v>1053</v>
      </c>
      <c r="AD135" s="13" t="s">
        <v>1053</v>
      </c>
      <c r="AE135" s="13" t="s">
        <v>1053</v>
      </c>
      <c r="AF135" s="13" t="s">
        <v>1053</v>
      </c>
      <c r="AH135" s="106"/>
    </row>
    <row r="136" spans="1:34" x14ac:dyDescent="0.3">
      <c r="A136" t="s">
        <v>283</v>
      </c>
      <c r="B136" t="s">
        <v>284</v>
      </c>
      <c r="C136" s="69">
        <v>4195924</v>
      </c>
      <c r="D136" s="13" t="s">
        <v>1687</v>
      </c>
      <c r="E136" s="13" t="s">
        <v>1688</v>
      </c>
      <c r="F136" s="13" t="s">
        <v>1689</v>
      </c>
      <c r="G136" s="13" t="s">
        <v>1690</v>
      </c>
      <c r="H136" s="13" t="s">
        <v>1691</v>
      </c>
      <c r="I136" s="13" t="s">
        <v>1053</v>
      </c>
      <c r="J136" s="13" t="s">
        <v>1053</v>
      </c>
      <c r="K136" s="13" t="s">
        <v>1053</v>
      </c>
      <c r="L136" s="13" t="s">
        <v>1053</v>
      </c>
      <c r="M136" s="13" t="s">
        <v>1053</v>
      </c>
      <c r="N136" s="13" t="s">
        <v>1053</v>
      </c>
      <c r="O136" s="13" t="s">
        <v>1053</v>
      </c>
      <c r="P136" s="13" t="s">
        <v>1053</v>
      </c>
      <c r="Q136" s="13" t="s">
        <v>1053</v>
      </c>
      <c r="R136" s="13" t="s">
        <v>1053</v>
      </c>
      <c r="S136" s="13" t="s">
        <v>1053</v>
      </c>
      <c r="T136" s="13" t="s">
        <v>1053</v>
      </c>
      <c r="U136" s="13" t="s">
        <v>1053</v>
      </c>
      <c r="V136" s="13" t="s">
        <v>1053</v>
      </c>
      <c r="W136" s="13" t="s">
        <v>1053</v>
      </c>
      <c r="X136" s="13" t="s">
        <v>1053</v>
      </c>
      <c r="Y136" s="13" t="s">
        <v>1053</v>
      </c>
      <c r="Z136" s="13" t="s">
        <v>1053</v>
      </c>
      <c r="AA136" s="13" t="s">
        <v>1053</v>
      </c>
      <c r="AB136" s="13" t="s">
        <v>1053</v>
      </c>
      <c r="AC136" s="13" t="s">
        <v>1053</v>
      </c>
      <c r="AD136" s="13" t="s">
        <v>1053</v>
      </c>
      <c r="AE136" s="13" t="s">
        <v>1053</v>
      </c>
      <c r="AF136" s="13" t="s">
        <v>1053</v>
      </c>
      <c r="AH136" s="106"/>
    </row>
    <row r="137" spans="1:34" x14ac:dyDescent="0.3">
      <c r="A137" t="s">
        <v>285</v>
      </c>
      <c r="B137" t="s">
        <v>286</v>
      </c>
      <c r="C137" s="69">
        <v>2687568</v>
      </c>
      <c r="D137" s="13" t="s">
        <v>1121</v>
      </c>
      <c r="E137" s="13" t="s">
        <v>1122</v>
      </c>
      <c r="F137" s="13" t="s">
        <v>1123</v>
      </c>
      <c r="G137" s="13" t="s">
        <v>1124</v>
      </c>
      <c r="H137" s="13" t="s">
        <v>1053</v>
      </c>
      <c r="I137" s="13" t="s">
        <v>1053</v>
      </c>
      <c r="J137" s="13" t="s">
        <v>1053</v>
      </c>
      <c r="K137" s="13" t="s">
        <v>1053</v>
      </c>
      <c r="L137" s="13" t="s">
        <v>1053</v>
      </c>
      <c r="M137" s="13" t="s">
        <v>1053</v>
      </c>
      <c r="N137" s="13" t="s">
        <v>1053</v>
      </c>
      <c r="O137" s="13" t="s">
        <v>1053</v>
      </c>
      <c r="P137" s="13" t="s">
        <v>1053</v>
      </c>
      <c r="Q137" s="13" t="s">
        <v>1053</v>
      </c>
      <c r="R137" s="13" t="s">
        <v>1053</v>
      </c>
      <c r="S137" s="13" t="s">
        <v>1053</v>
      </c>
      <c r="T137" s="13" t="s">
        <v>1053</v>
      </c>
      <c r="U137" s="13" t="s">
        <v>1053</v>
      </c>
      <c r="V137" s="13" t="s">
        <v>1053</v>
      </c>
      <c r="W137" s="13" t="s">
        <v>1053</v>
      </c>
      <c r="X137" s="13" t="s">
        <v>1053</v>
      </c>
      <c r="Y137" s="13" t="s">
        <v>1053</v>
      </c>
      <c r="Z137" s="13" t="s">
        <v>1053</v>
      </c>
      <c r="AA137" s="13" t="s">
        <v>1053</v>
      </c>
      <c r="AB137" s="13" t="s">
        <v>1053</v>
      </c>
      <c r="AC137" s="13" t="s">
        <v>1053</v>
      </c>
      <c r="AD137" s="13" t="s">
        <v>1053</v>
      </c>
      <c r="AE137" s="13" t="s">
        <v>1053</v>
      </c>
      <c r="AF137" s="13" t="s">
        <v>1053</v>
      </c>
      <c r="AH137" s="106"/>
    </row>
    <row r="138" spans="1:34" x14ac:dyDescent="0.3">
      <c r="A138" t="s">
        <v>287</v>
      </c>
      <c r="B138" t="s">
        <v>288</v>
      </c>
      <c r="C138" s="69">
        <v>4709189</v>
      </c>
      <c r="D138" s="13" t="s">
        <v>1692</v>
      </c>
      <c r="E138" s="13" t="s">
        <v>1693</v>
      </c>
      <c r="F138" s="13" t="s">
        <v>1694</v>
      </c>
      <c r="G138" s="13" t="s">
        <v>1053</v>
      </c>
      <c r="H138" s="13" t="s">
        <v>1053</v>
      </c>
      <c r="I138" s="13" t="s">
        <v>1053</v>
      </c>
      <c r="J138" s="13" t="s">
        <v>1053</v>
      </c>
      <c r="K138" s="13" t="s">
        <v>1053</v>
      </c>
      <c r="L138" s="13" t="s">
        <v>1053</v>
      </c>
      <c r="M138" s="13" t="s">
        <v>1053</v>
      </c>
      <c r="N138" s="13" t="s">
        <v>1053</v>
      </c>
      <c r="O138" s="13" t="s">
        <v>1053</v>
      </c>
      <c r="P138" s="13" t="s">
        <v>1053</v>
      </c>
      <c r="Q138" s="13" t="s">
        <v>1053</v>
      </c>
      <c r="R138" s="13" t="s">
        <v>1053</v>
      </c>
      <c r="S138" s="13" t="s">
        <v>1053</v>
      </c>
      <c r="T138" s="13" t="s">
        <v>1053</v>
      </c>
      <c r="U138" s="13" t="s">
        <v>1053</v>
      </c>
      <c r="V138" s="13" t="s">
        <v>1053</v>
      </c>
      <c r="W138" s="13" t="s">
        <v>1053</v>
      </c>
      <c r="X138" s="13" t="s">
        <v>1053</v>
      </c>
      <c r="Y138" s="13" t="s">
        <v>1053</v>
      </c>
      <c r="Z138" s="13" t="s">
        <v>1053</v>
      </c>
      <c r="AA138" s="13" t="s">
        <v>1053</v>
      </c>
      <c r="AB138" s="13" t="s">
        <v>1053</v>
      </c>
      <c r="AC138" s="13" t="s">
        <v>1053</v>
      </c>
      <c r="AD138" s="13" t="s">
        <v>1053</v>
      </c>
      <c r="AE138" s="13" t="s">
        <v>1053</v>
      </c>
      <c r="AF138" s="13" t="s">
        <v>1053</v>
      </c>
      <c r="AH138" s="106"/>
    </row>
    <row r="139" spans="1:34" x14ac:dyDescent="0.3">
      <c r="A139" t="s">
        <v>289</v>
      </c>
      <c r="B139" t="s">
        <v>290</v>
      </c>
      <c r="C139" s="69">
        <v>4083786</v>
      </c>
      <c r="D139" s="13" t="s">
        <v>1695</v>
      </c>
      <c r="E139" s="13" t="s">
        <v>1696</v>
      </c>
      <c r="F139" s="13" t="s">
        <v>1697</v>
      </c>
      <c r="G139" s="13" t="s">
        <v>1698</v>
      </c>
      <c r="H139" s="13" t="s">
        <v>1053</v>
      </c>
      <c r="I139" s="13" t="s">
        <v>1053</v>
      </c>
      <c r="J139" s="13" t="s">
        <v>1053</v>
      </c>
      <c r="K139" s="13" t="s">
        <v>1053</v>
      </c>
      <c r="L139" s="13" t="s">
        <v>1053</v>
      </c>
      <c r="M139" s="13" t="s">
        <v>1053</v>
      </c>
      <c r="N139" s="13" t="s">
        <v>1053</v>
      </c>
      <c r="O139" s="13" t="s">
        <v>1053</v>
      </c>
      <c r="P139" s="13" t="s">
        <v>1053</v>
      </c>
      <c r="Q139" s="13" t="s">
        <v>1053</v>
      </c>
      <c r="R139" s="13" t="s">
        <v>1053</v>
      </c>
      <c r="S139" s="13" t="s">
        <v>1053</v>
      </c>
      <c r="T139" s="13" t="s">
        <v>1053</v>
      </c>
      <c r="U139" s="13" t="s">
        <v>1053</v>
      </c>
      <c r="V139" s="13" t="s">
        <v>1053</v>
      </c>
      <c r="W139" s="13" t="s">
        <v>1053</v>
      </c>
      <c r="X139" s="13" t="s">
        <v>1053</v>
      </c>
      <c r="Y139" s="13" t="s">
        <v>1053</v>
      </c>
      <c r="Z139" s="13" t="s">
        <v>1053</v>
      </c>
      <c r="AA139" s="13" t="s">
        <v>1053</v>
      </c>
      <c r="AB139" s="13" t="s">
        <v>1053</v>
      </c>
      <c r="AC139" s="13" t="s">
        <v>1053</v>
      </c>
      <c r="AD139" s="13" t="s">
        <v>1053</v>
      </c>
      <c r="AE139" s="13" t="s">
        <v>1053</v>
      </c>
      <c r="AF139" s="13" t="s">
        <v>1053</v>
      </c>
      <c r="AH139" s="106"/>
    </row>
    <row r="140" spans="1:34" x14ac:dyDescent="0.3">
      <c r="A140" t="s">
        <v>291</v>
      </c>
      <c r="B140" t="s">
        <v>292</v>
      </c>
      <c r="C140" s="69">
        <v>3096541</v>
      </c>
      <c r="D140" s="13" t="s">
        <v>1778</v>
      </c>
      <c r="E140" s="13" t="s">
        <v>1779</v>
      </c>
      <c r="F140" s="13" t="s">
        <v>1780</v>
      </c>
      <c r="G140" s="13" t="s">
        <v>1781</v>
      </c>
      <c r="H140" s="13" t="s">
        <v>1782</v>
      </c>
      <c r="I140" s="13" t="s">
        <v>1783</v>
      </c>
      <c r="J140" s="13" t="s">
        <v>1053</v>
      </c>
      <c r="K140" s="13" t="s">
        <v>1053</v>
      </c>
      <c r="L140" s="13" t="s">
        <v>1053</v>
      </c>
      <c r="M140" s="13" t="s">
        <v>1053</v>
      </c>
      <c r="N140" s="13" t="s">
        <v>1053</v>
      </c>
      <c r="O140" s="13" t="s">
        <v>1053</v>
      </c>
      <c r="P140" s="13" t="s">
        <v>1053</v>
      </c>
      <c r="Q140" s="13" t="s">
        <v>1053</v>
      </c>
      <c r="R140" s="13" t="s">
        <v>1053</v>
      </c>
      <c r="S140" s="13" t="s">
        <v>1053</v>
      </c>
      <c r="T140" s="13" t="s">
        <v>1053</v>
      </c>
      <c r="U140" s="13" t="s">
        <v>1053</v>
      </c>
      <c r="V140" s="13" t="s">
        <v>1053</v>
      </c>
      <c r="W140" s="13" t="s">
        <v>1053</v>
      </c>
      <c r="X140" s="13" t="s">
        <v>1053</v>
      </c>
      <c r="Y140" s="13" t="s">
        <v>1053</v>
      </c>
      <c r="Z140" s="13" t="s">
        <v>1053</v>
      </c>
      <c r="AA140" s="13" t="s">
        <v>1053</v>
      </c>
      <c r="AB140" s="13" t="s">
        <v>1053</v>
      </c>
      <c r="AC140" s="13" t="s">
        <v>1053</v>
      </c>
      <c r="AD140" s="13" t="s">
        <v>1053</v>
      </c>
      <c r="AE140" s="13" t="s">
        <v>1053</v>
      </c>
      <c r="AF140" s="13" t="s">
        <v>1053</v>
      </c>
      <c r="AH140" s="106"/>
    </row>
    <row r="141" spans="1:34" x14ac:dyDescent="0.3">
      <c r="A141" t="s">
        <v>293</v>
      </c>
      <c r="B141" t="s">
        <v>294</v>
      </c>
      <c r="C141" s="69">
        <v>3730531</v>
      </c>
      <c r="D141" s="13" t="s">
        <v>1699</v>
      </c>
      <c r="E141" s="13" t="s">
        <v>1700</v>
      </c>
      <c r="F141" s="13" t="s">
        <v>1701</v>
      </c>
      <c r="G141" s="13" t="s">
        <v>1702</v>
      </c>
      <c r="H141" s="13" t="s">
        <v>1703</v>
      </c>
      <c r="I141" s="13" t="s">
        <v>1053</v>
      </c>
      <c r="J141" s="13" t="s">
        <v>1053</v>
      </c>
      <c r="K141" s="13" t="s">
        <v>1053</v>
      </c>
      <c r="L141" s="13" t="s">
        <v>1053</v>
      </c>
      <c r="M141" s="13" t="s">
        <v>1053</v>
      </c>
      <c r="N141" s="13" t="s">
        <v>1053</v>
      </c>
      <c r="O141" s="13" t="s">
        <v>1053</v>
      </c>
      <c r="P141" s="13" t="s">
        <v>1053</v>
      </c>
      <c r="Q141" s="13" t="s">
        <v>1053</v>
      </c>
      <c r="R141" s="13" t="s">
        <v>1053</v>
      </c>
      <c r="S141" s="13" t="s">
        <v>1053</v>
      </c>
      <c r="T141" s="13" t="s">
        <v>1053</v>
      </c>
      <c r="U141" s="13" t="s">
        <v>1053</v>
      </c>
      <c r="V141" s="13" t="s">
        <v>1053</v>
      </c>
      <c r="W141" s="13" t="s">
        <v>1053</v>
      </c>
      <c r="X141" s="13" t="s">
        <v>1053</v>
      </c>
      <c r="Y141" s="13" t="s">
        <v>1053</v>
      </c>
      <c r="Z141" s="13" t="s">
        <v>1053</v>
      </c>
      <c r="AA141" s="13" t="s">
        <v>1053</v>
      </c>
      <c r="AB141" s="13" t="s">
        <v>1053</v>
      </c>
      <c r="AC141" s="13" t="s">
        <v>1053</v>
      </c>
      <c r="AD141" s="13" t="s">
        <v>1053</v>
      </c>
      <c r="AE141" s="13" t="s">
        <v>1053</v>
      </c>
      <c r="AF141" s="13" t="s">
        <v>1053</v>
      </c>
      <c r="AH141" s="106"/>
    </row>
    <row r="142" spans="1:34" x14ac:dyDescent="0.3">
      <c r="A142" t="s">
        <v>295</v>
      </c>
      <c r="B142" t="s">
        <v>296</v>
      </c>
      <c r="C142" s="69">
        <v>2334284</v>
      </c>
      <c r="D142" s="13" t="s">
        <v>1784</v>
      </c>
      <c r="E142" s="13" t="s">
        <v>1785</v>
      </c>
      <c r="F142" s="13" t="s">
        <v>1786</v>
      </c>
      <c r="G142" s="13" t="s">
        <v>1787</v>
      </c>
      <c r="H142" s="13" t="s">
        <v>1053</v>
      </c>
      <c r="I142" s="13" t="s">
        <v>1053</v>
      </c>
      <c r="J142" s="13" t="s">
        <v>1053</v>
      </c>
      <c r="K142" s="13" t="s">
        <v>1053</v>
      </c>
      <c r="L142" s="13" t="s">
        <v>1053</v>
      </c>
      <c r="M142" s="13" t="s">
        <v>1053</v>
      </c>
      <c r="N142" s="13" t="s">
        <v>1053</v>
      </c>
      <c r="O142" s="13" t="s">
        <v>1053</v>
      </c>
      <c r="P142" s="13" t="s">
        <v>1053</v>
      </c>
      <c r="Q142" s="13" t="s">
        <v>1053</v>
      </c>
      <c r="R142" s="13" t="s">
        <v>1053</v>
      </c>
      <c r="S142" s="13" t="s">
        <v>1053</v>
      </c>
      <c r="T142" s="13" t="s">
        <v>1053</v>
      </c>
      <c r="U142" s="13" t="s">
        <v>1053</v>
      </c>
      <c r="V142" s="13" t="s">
        <v>1053</v>
      </c>
      <c r="W142" s="13" t="s">
        <v>1053</v>
      </c>
      <c r="X142" s="13" t="s">
        <v>1053</v>
      </c>
      <c r="Y142" s="13" t="s">
        <v>1053</v>
      </c>
      <c r="Z142" s="13" t="s">
        <v>1053</v>
      </c>
      <c r="AA142" s="13" t="s">
        <v>1053</v>
      </c>
      <c r="AB142" s="13" t="s">
        <v>1053</v>
      </c>
      <c r="AC142" s="13" t="s">
        <v>1053</v>
      </c>
      <c r="AD142" s="13" t="s">
        <v>1053</v>
      </c>
      <c r="AE142" s="13" t="s">
        <v>1053</v>
      </c>
      <c r="AF142" s="13" t="s">
        <v>1053</v>
      </c>
      <c r="AH142" s="106"/>
    </row>
    <row r="143" spans="1:34" x14ac:dyDescent="0.3">
      <c r="A143" t="s">
        <v>297</v>
      </c>
      <c r="B143" t="s">
        <v>298</v>
      </c>
      <c r="C143" s="69">
        <v>6319528</v>
      </c>
      <c r="D143" s="13" t="s">
        <v>1704</v>
      </c>
      <c r="E143" s="13" t="s">
        <v>1705</v>
      </c>
      <c r="F143" s="13" t="s">
        <v>1706</v>
      </c>
      <c r="G143" s="13" t="s">
        <v>1707</v>
      </c>
      <c r="H143" s="13" t="s">
        <v>1053</v>
      </c>
      <c r="I143" s="13" t="s">
        <v>1053</v>
      </c>
      <c r="J143" s="13" t="s">
        <v>1053</v>
      </c>
      <c r="K143" s="13" t="s">
        <v>1053</v>
      </c>
      <c r="L143" s="13" t="s">
        <v>1053</v>
      </c>
      <c r="M143" s="13" t="s">
        <v>1053</v>
      </c>
      <c r="N143" s="13" t="s">
        <v>1053</v>
      </c>
      <c r="O143" s="13" t="s">
        <v>1053</v>
      </c>
      <c r="P143" s="13" t="s">
        <v>1053</v>
      </c>
      <c r="Q143" s="13" t="s">
        <v>1053</v>
      </c>
      <c r="R143" s="13" t="s">
        <v>1053</v>
      </c>
      <c r="S143" s="13" t="s">
        <v>1053</v>
      </c>
      <c r="T143" s="13" t="s">
        <v>1053</v>
      </c>
      <c r="U143" s="13" t="s">
        <v>1053</v>
      </c>
      <c r="V143" s="13" t="s">
        <v>1053</v>
      </c>
      <c r="W143" s="13" t="s">
        <v>1053</v>
      </c>
      <c r="X143" s="13" t="s">
        <v>1053</v>
      </c>
      <c r="Y143" s="13" t="s">
        <v>1053</v>
      </c>
      <c r="Z143" s="13" t="s">
        <v>1053</v>
      </c>
      <c r="AA143" s="13" t="s">
        <v>1053</v>
      </c>
      <c r="AB143" s="13" t="s">
        <v>1053</v>
      </c>
      <c r="AC143" s="13" t="s">
        <v>1053</v>
      </c>
      <c r="AD143" s="13" t="s">
        <v>1053</v>
      </c>
      <c r="AE143" s="13" t="s">
        <v>1053</v>
      </c>
      <c r="AF143" s="13" t="s">
        <v>1053</v>
      </c>
      <c r="AH143" s="106"/>
    </row>
    <row r="144" spans="1:34" x14ac:dyDescent="0.3">
      <c r="A144" t="s">
        <v>299</v>
      </c>
      <c r="B144" t="s">
        <v>300</v>
      </c>
      <c r="C144" s="69">
        <v>583666</v>
      </c>
      <c r="D144" s="13" t="s">
        <v>1758</v>
      </c>
      <c r="E144" s="13" t="s">
        <v>1759</v>
      </c>
      <c r="F144" s="13" t="s">
        <v>1760</v>
      </c>
      <c r="G144" s="13" t="s">
        <v>1053</v>
      </c>
      <c r="H144" s="13" t="s">
        <v>1053</v>
      </c>
      <c r="I144" s="13" t="s">
        <v>1053</v>
      </c>
      <c r="J144" s="13" t="s">
        <v>1053</v>
      </c>
      <c r="K144" s="13" t="s">
        <v>1053</v>
      </c>
      <c r="L144" s="13" t="s">
        <v>1053</v>
      </c>
      <c r="M144" s="13" t="s">
        <v>1053</v>
      </c>
      <c r="N144" s="13" t="s">
        <v>1053</v>
      </c>
      <c r="O144" s="13" t="s">
        <v>1053</v>
      </c>
      <c r="P144" s="13" t="s">
        <v>1053</v>
      </c>
      <c r="Q144" s="13" t="s">
        <v>1053</v>
      </c>
      <c r="R144" s="13" t="s">
        <v>1053</v>
      </c>
      <c r="S144" s="13" t="s">
        <v>1053</v>
      </c>
      <c r="T144" s="13" t="s">
        <v>1053</v>
      </c>
      <c r="U144" s="13" t="s">
        <v>1053</v>
      </c>
      <c r="V144" s="13" t="s">
        <v>1053</v>
      </c>
      <c r="W144" s="13" t="s">
        <v>1053</v>
      </c>
      <c r="X144" s="13" t="s">
        <v>1053</v>
      </c>
      <c r="Y144" s="13" t="s">
        <v>1053</v>
      </c>
      <c r="Z144" s="13" t="s">
        <v>1053</v>
      </c>
      <c r="AA144" s="13" t="s">
        <v>1053</v>
      </c>
      <c r="AB144" s="13" t="s">
        <v>1053</v>
      </c>
      <c r="AC144" s="13" t="s">
        <v>1053</v>
      </c>
      <c r="AD144" s="13" t="s">
        <v>1053</v>
      </c>
      <c r="AE144" s="13" t="s">
        <v>1053</v>
      </c>
      <c r="AF144" s="13" t="s">
        <v>1053</v>
      </c>
      <c r="AH144" s="106"/>
    </row>
    <row r="145" spans="1:34" x14ac:dyDescent="0.3">
      <c r="A145" t="s">
        <v>301</v>
      </c>
      <c r="B145" t="s">
        <v>302</v>
      </c>
      <c r="C145" s="69">
        <v>9328066</v>
      </c>
      <c r="D145" s="13" t="s">
        <v>1708</v>
      </c>
      <c r="E145" s="13" t="s">
        <v>1709</v>
      </c>
      <c r="F145" s="13" t="s">
        <v>1710</v>
      </c>
      <c r="G145" s="13" t="s">
        <v>1711</v>
      </c>
      <c r="H145" s="13" t="s">
        <v>1712</v>
      </c>
      <c r="I145" s="13" t="s">
        <v>1053</v>
      </c>
      <c r="J145" s="13" t="s">
        <v>1053</v>
      </c>
      <c r="K145" s="13" t="s">
        <v>1053</v>
      </c>
      <c r="L145" s="13" t="s">
        <v>1053</v>
      </c>
      <c r="M145" s="13" t="s">
        <v>1053</v>
      </c>
      <c r="N145" s="13" t="s">
        <v>1053</v>
      </c>
      <c r="O145" s="13" t="s">
        <v>1053</v>
      </c>
      <c r="P145" s="13" t="s">
        <v>1053</v>
      </c>
      <c r="Q145" s="13" t="s">
        <v>1053</v>
      </c>
      <c r="R145" s="13" t="s">
        <v>1053</v>
      </c>
      <c r="S145" s="13" t="s">
        <v>1053</v>
      </c>
      <c r="T145" s="13" t="s">
        <v>1053</v>
      </c>
      <c r="U145" s="13" t="s">
        <v>1053</v>
      </c>
      <c r="V145" s="13" t="s">
        <v>1053</v>
      </c>
      <c r="W145" s="13" t="s">
        <v>1053</v>
      </c>
      <c r="X145" s="13" t="s">
        <v>1053</v>
      </c>
      <c r="Y145" s="13" t="s">
        <v>1053</v>
      </c>
      <c r="Z145" s="13" t="s">
        <v>1053</v>
      </c>
      <c r="AA145" s="13" t="s">
        <v>1053</v>
      </c>
      <c r="AB145" s="13" t="s">
        <v>1053</v>
      </c>
      <c r="AC145" s="13" t="s">
        <v>1053</v>
      </c>
      <c r="AD145" s="13" t="s">
        <v>1053</v>
      </c>
      <c r="AE145" s="13" t="s">
        <v>1053</v>
      </c>
      <c r="AF145" s="13" t="s">
        <v>1053</v>
      </c>
      <c r="AH145" s="106"/>
    </row>
    <row r="146" spans="1:34" x14ac:dyDescent="0.3">
      <c r="A146" t="s">
        <v>303</v>
      </c>
      <c r="B146" t="s">
        <v>304</v>
      </c>
      <c r="C146" s="69">
        <v>3806571</v>
      </c>
      <c r="D146" s="13" t="s">
        <v>1299</v>
      </c>
      <c r="E146" s="13" t="s">
        <v>1300</v>
      </c>
      <c r="F146" s="13" t="s">
        <v>1301</v>
      </c>
      <c r="G146" s="13" t="s">
        <v>1302</v>
      </c>
      <c r="H146" s="13" t="s">
        <v>1053</v>
      </c>
      <c r="I146" s="13" t="s">
        <v>1053</v>
      </c>
      <c r="J146" s="13" t="s">
        <v>1053</v>
      </c>
      <c r="K146" s="13" t="s">
        <v>1053</v>
      </c>
      <c r="L146" s="13" t="s">
        <v>1053</v>
      </c>
      <c r="M146" s="13" t="s">
        <v>1053</v>
      </c>
      <c r="N146" s="13" t="s">
        <v>1053</v>
      </c>
      <c r="O146" s="13" t="s">
        <v>1053</v>
      </c>
      <c r="P146" s="13" t="s">
        <v>1053</v>
      </c>
      <c r="Q146" s="13" t="s">
        <v>1053</v>
      </c>
      <c r="R146" s="13" t="s">
        <v>1053</v>
      </c>
      <c r="S146" s="13" t="s">
        <v>1053</v>
      </c>
      <c r="T146" s="13" t="s">
        <v>1053</v>
      </c>
      <c r="U146" s="13" t="s">
        <v>1053</v>
      </c>
      <c r="V146" s="13" t="s">
        <v>1053</v>
      </c>
      <c r="W146" s="13" t="s">
        <v>1053</v>
      </c>
      <c r="X146" s="13" t="s">
        <v>1053</v>
      </c>
      <c r="Y146" s="13" t="s">
        <v>1053</v>
      </c>
      <c r="Z146" s="13" t="s">
        <v>1053</v>
      </c>
      <c r="AA146" s="13" t="s">
        <v>1053</v>
      </c>
      <c r="AB146" s="13" t="s">
        <v>1053</v>
      </c>
      <c r="AC146" s="13" t="s">
        <v>1053</v>
      </c>
      <c r="AD146" s="13" t="s">
        <v>1053</v>
      </c>
      <c r="AE146" s="13" t="s">
        <v>1053</v>
      </c>
      <c r="AF146" s="13" t="s">
        <v>1053</v>
      </c>
      <c r="AH146" s="106"/>
    </row>
    <row r="147" spans="1:34" x14ac:dyDescent="0.3">
      <c r="A147" t="s">
        <v>305</v>
      </c>
      <c r="B147" t="s">
        <v>306</v>
      </c>
      <c r="C147" s="69">
        <v>4547266</v>
      </c>
      <c r="D147" s="13" t="s">
        <v>1125</v>
      </c>
      <c r="E147" s="13" t="s">
        <v>1126</v>
      </c>
      <c r="F147" s="13" t="s">
        <v>1127</v>
      </c>
      <c r="G147" s="13" t="s">
        <v>1128</v>
      </c>
      <c r="H147" s="13" t="s">
        <v>1129</v>
      </c>
      <c r="I147" s="13" t="s">
        <v>1053</v>
      </c>
      <c r="J147" s="13" t="s">
        <v>1053</v>
      </c>
      <c r="K147" s="13" t="s">
        <v>1053</v>
      </c>
      <c r="L147" s="13" t="s">
        <v>1053</v>
      </c>
      <c r="M147" s="13" t="s">
        <v>1053</v>
      </c>
      <c r="N147" s="13" t="s">
        <v>1053</v>
      </c>
      <c r="O147" s="13" t="s">
        <v>1053</v>
      </c>
      <c r="P147" s="13" t="s">
        <v>1053</v>
      </c>
      <c r="Q147" s="13" t="s">
        <v>1053</v>
      </c>
      <c r="R147" s="13" t="s">
        <v>1053</v>
      </c>
      <c r="S147" s="13" t="s">
        <v>1053</v>
      </c>
      <c r="T147" s="13" t="s">
        <v>1053</v>
      </c>
      <c r="U147" s="13" t="s">
        <v>1053</v>
      </c>
      <c r="V147" s="13" t="s">
        <v>1053</v>
      </c>
      <c r="W147" s="13" t="s">
        <v>1053</v>
      </c>
      <c r="X147" s="13" t="s">
        <v>1053</v>
      </c>
      <c r="Y147" s="13" t="s">
        <v>1053</v>
      </c>
      <c r="Z147" s="13" t="s">
        <v>1053</v>
      </c>
      <c r="AA147" s="13" t="s">
        <v>1053</v>
      </c>
      <c r="AB147" s="13" t="s">
        <v>1053</v>
      </c>
      <c r="AC147" s="13" t="s">
        <v>1053</v>
      </c>
      <c r="AD147" s="13" t="s">
        <v>1053</v>
      </c>
      <c r="AE147" s="13" t="s">
        <v>1053</v>
      </c>
      <c r="AF147" s="13" t="s">
        <v>1053</v>
      </c>
      <c r="AH147" s="106"/>
    </row>
    <row r="148" spans="1:34" x14ac:dyDescent="0.3">
      <c r="A148" t="s">
        <v>307</v>
      </c>
      <c r="B148" t="s">
        <v>308</v>
      </c>
      <c r="C148" s="69">
        <v>5139743</v>
      </c>
      <c r="D148" s="13" t="s">
        <v>1713</v>
      </c>
      <c r="E148" s="13" t="s">
        <v>1714</v>
      </c>
      <c r="F148" s="13" t="s">
        <v>354</v>
      </c>
      <c r="G148" s="13" t="s">
        <v>1715</v>
      </c>
      <c r="H148" s="13" t="s">
        <v>1215</v>
      </c>
      <c r="I148" s="13" t="s">
        <v>1053</v>
      </c>
      <c r="J148" s="13" t="s">
        <v>1053</v>
      </c>
      <c r="K148" s="13" t="s">
        <v>1053</v>
      </c>
      <c r="L148" s="13" t="s">
        <v>1053</v>
      </c>
      <c r="M148" s="13" t="s">
        <v>1053</v>
      </c>
      <c r="N148" s="13" t="s">
        <v>1053</v>
      </c>
      <c r="O148" s="13" t="s">
        <v>1053</v>
      </c>
      <c r="P148" s="13" t="s">
        <v>1053</v>
      </c>
      <c r="Q148" s="13" t="s">
        <v>1053</v>
      </c>
      <c r="R148" s="13" t="s">
        <v>1053</v>
      </c>
      <c r="S148" s="13" t="s">
        <v>1053</v>
      </c>
      <c r="T148" s="13" t="s">
        <v>1053</v>
      </c>
      <c r="U148" s="13" t="s">
        <v>1053</v>
      </c>
      <c r="V148" s="13" t="s">
        <v>1053</v>
      </c>
      <c r="W148" s="13" t="s">
        <v>1053</v>
      </c>
      <c r="X148" s="13" t="s">
        <v>1053</v>
      </c>
      <c r="Y148" s="13" t="s">
        <v>1053</v>
      </c>
      <c r="Z148" s="13" t="s">
        <v>1053</v>
      </c>
      <c r="AA148" s="13" t="s">
        <v>1053</v>
      </c>
      <c r="AB148" s="13" t="s">
        <v>1053</v>
      </c>
      <c r="AC148" s="13" t="s">
        <v>1053</v>
      </c>
      <c r="AD148" s="13" t="s">
        <v>1053</v>
      </c>
      <c r="AE148" s="13" t="s">
        <v>1053</v>
      </c>
      <c r="AF148" s="13" t="s">
        <v>1053</v>
      </c>
      <c r="AH148" s="106"/>
    </row>
    <row r="149" spans="1:34" x14ac:dyDescent="0.3">
      <c r="A149" t="s">
        <v>309</v>
      </c>
      <c r="B149" t="s">
        <v>310</v>
      </c>
      <c r="C149" s="69">
        <v>1340790</v>
      </c>
      <c r="D149" s="13" t="s">
        <v>1716</v>
      </c>
      <c r="E149" s="13" t="s">
        <v>1717</v>
      </c>
      <c r="F149" s="13" t="s">
        <v>1718</v>
      </c>
      <c r="G149" s="13" t="s">
        <v>1719</v>
      </c>
      <c r="H149" s="13" t="s">
        <v>1720</v>
      </c>
      <c r="I149" s="13" t="s">
        <v>1053</v>
      </c>
      <c r="J149" s="13" t="s">
        <v>1053</v>
      </c>
      <c r="K149" s="13" t="s">
        <v>1053</v>
      </c>
      <c r="L149" s="13" t="s">
        <v>1053</v>
      </c>
      <c r="M149" s="13" t="s">
        <v>1053</v>
      </c>
      <c r="N149" s="13" t="s">
        <v>1053</v>
      </c>
      <c r="O149" s="13" t="s">
        <v>1053</v>
      </c>
      <c r="P149" s="13" t="s">
        <v>1053</v>
      </c>
      <c r="Q149" s="13" t="s">
        <v>1053</v>
      </c>
      <c r="R149" s="13" t="s">
        <v>1053</v>
      </c>
      <c r="S149" s="13" t="s">
        <v>1053</v>
      </c>
      <c r="T149" s="13" t="s">
        <v>1053</v>
      </c>
      <c r="U149" s="13" t="s">
        <v>1053</v>
      </c>
      <c r="V149" s="13" t="s">
        <v>1053</v>
      </c>
      <c r="W149" s="13" t="s">
        <v>1053</v>
      </c>
      <c r="X149" s="13" t="s">
        <v>1053</v>
      </c>
      <c r="Y149" s="13" t="s">
        <v>1053</v>
      </c>
      <c r="Z149" s="13" t="s">
        <v>1053</v>
      </c>
      <c r="AA149" s="13" t="s">
        <v>1053</v>
      </c>
      <c r="AB149" s="13" t="s">
        <v>1053</v>
      </c>
      <c r="AC149" s="13" t="s">
        <v>1053</v>
      </c>
      <c r="AD149" s="13" t="s">
        <v>1053</v>
      </c>
      <c r="AE149" s="13" t="s">
        <v>1053</v>
      </c>
      <c r="AF149" s="13" t="s">
        <v>1053</v>
      </c>
      <c r="AH149" s="106"/>
    </row>
    <row r="150" spans="1:34" x14ac:dyDescent="0.3">
      <c r="A150" t="s">
        <v>311</v>
      </c>
      <c r="B150" t="s">
        <v>312</v>
      </c>
      <c r="C150" s="69">
        <v>5143436</v>
      </c>
      <c r="D150" s="13" t="s">
        <v>1721</v>
      </c>
      <c r="E150" s="13" t="s">
        <v>1722</v>
      </c>
      <c r="F150" s="13" t="s">
        <v>1723</v>
      </c>
      <c r="G150" s="13" t="s">
        <v>1724</v>
      </c>
      <c r="H150" s="13" t="s">
        <v>1725</v>
      </c>
      <c r="I150" s="13" t="s">
        <v>1053</v>
      </c>
      <c r="J150" s="13" t="s">
        <v>1053</v>
      </c>
      <c r="K150" s="13" t="s">
        <v>1053</v>
      </c>
      <c r="L150" s="13" t="s">
        <v>1053</v>
      </c>
      <c r="M150" s="13" t="s">
        <v>1053</v>
      </c>
      <c r="N150" s="13" t="s">
        <v>1053</v>
      </c>
      <c r="O150" s="13" t="s">
        <v>1053</v>
      </c>
      <c r="P150" s="13" t="s">
        <v>1053</v>
      </c>
      <c r="Q150" s="13" t="s">
        <v>1053</v>
      </c>
      <c r="R150" s="13" t="s">
        <v>1053</v>
      </c>
      <c r="S150" s="13" t="s">
        <v>1053</v>
      </c>
      <c r="T150" s="13" t="s">
        <v>1053</v>
      </c>
      <c r="U150" s="13" t="s">
        <v>1053</v>
      </c>
      <c r="V150" s="13" t="s">
        <v>1053</v>
      </c>
      <c r="W150" s="13" t="s">
        <v>1053</v>
      </c>
      <c r="X150" s="13" t="s">
        <v>1053</v>
      </c>
      <c r="Y150" s="13" t="s">
        <v>1053</v>
      </c>
      <c r="Z150" s="13" t="s">
        <v>1053</v>
      </c>
      <c r="AA150" s="13" t="s">
        <v>1053</v>
      </c>
      <c r="AB150" s="13" t="s">
        <v>1053</v>
      </c>
      <c r="AC150" s="13" t="s">
        <v>1053</v>
      </c>
      <c r="AD150" s="13" t="s">
        <v>1053</v>
      </c>
      <c r="AE150" s="13" t="s">
        <v>1053</v>
      </c>
      <c r="AF150" s="13" t="s">
        <v>1053</v>
      </c>
      <c r="AH150" s="106"/>
    </row>
    <row r="151" spans="1:34" x14ac:dyDescent="0.3">
      <c r="A151" t="s">
        <v>313</v>
      </c>
      <c r="B151" t="s">
        <v>314</v>
      </c>
      <c r="C151" s="69">
        <v>112780</v>
      </c>
      <c r="D151" s="13" t="s">
        <v>1726</v>
      </c>
      <c r="E151" s="13" t="s">
        <v>1727</v>
      </c>
      <c r="F151" s="13" t="s">
        <v>1728</v>
      </c>
      <c r="G151" s="13" t="s">
        <v>1729</v>
      </c>
      <c r="H151" s="13" t="s">
        <v>1730</v>
      </c>
      <c r="I151" s="13" t="s">
        <v>1053</v>
      </c>
      <c r="J151" s="13" t="s">
        <v>1053</v>
      </c>
      <c r="K151" s="13" t="s">
        <v>1053</v>
      </c>
      <c r="L151" s="13" t="s">
        <v>1053</v>
      </c>
      <c r="M151" s="13" t="s">
        <v>1053</v>
      </c>
      <c r="N151" s="13" t="s">
        <v>1053</v>
      </c>
      <c r="O151" s="13" t="s">
        <v>1053</v>
      </c>
      <c r="P151" s="13" t="s">
        <v>1053</v>
      </c>
      <c r="Q151" s="13" t="s">
        <v>1053</v>
      </c>
      <c r="R151" s="13" t="s">
        <v>1053</v>
      </c>
      <c r="S151" s="13" t="s">
        <v>1053</v>
      </c>
      <c r="T151" s="13" t="s">
        <v>1053</v>
      </c>
      <c r="U151" s="13" t="s">
        <v>1053</v>
      </c>
      <c r="V151" s="13" t="s">
        <v>1053</v>
      </c>
      <c r="W151" s="13" t="s">
        <v>1053</v>
      </c>
      <c r="X151" s="13" t="s">
        <v>1053</v>
      </c>
      <c r="Y151" s="13" t="s">
        <v>1053</v>
      </c>
      <c r="Z151" s="13" t="s">
        <v>1053</v>
      </c>
      <c r="AA151" s="13" t="s">
        <v>1053</v>
      </c>
      <c r="AB151" s="13" t="s">
        <v>1053</v>
      </c>
      <c r="AC151" s="13" t="s">
        <v>1053</v>
      </c>
      <c r="AD151" s="13" t="s">
        <v>1053</v>
      </c>
      <c r="AE151" s="13" t="s">
        <v>1053</v>
      </c>
      <c r="AF151" s="13" t="s">
        <v>1053</v>
      </c>
      <c r="AH151" s="106"/>
    </row>
    <row r="152" spans="1:34" x14ac:dyDescent="0.3">
      <c r="A152" t="s">
        <v>315</v>
      </c>
      <c r="B152" t="s">
        <v>316</v>
      </c>
      <c r="C152" s="69">
        <v>3933871</v>
      </c>
      <c r="D152" s="13" t="s">
        <v>1731</v>
      </c>
      <c r="E152" s="13" t="s">
        <v>1732</v>
      </c>
      <c r="F152" s="13" t="s">
        <v>1733</v>
      </c>
      <c r="G152" s="13" t="s">
        <v>1734</v>
      </c>
      <c r="H152" s="13" t="s">
        <v>1735</v>
      </c>
      <c r="I152" s="13" t="s">
        <v>1053</v>
      </c>
      <c r="J152" s="13" t="s">
        <v>1053</v>
      </c>
      <c r="K152" s="13" t="s">
        <v>1053</v>
      </c>
      <c r="L152" s="13" t="s">
        <v>1053</v>
      </c>
      <c r="M152" s="13" t="s">
        <v>1053</v>
      </c>
      <c r="N152" s="13" t="s">
        <v>1053</v>
      </c>
      <c r="O152" s="13" t="s">
        <v>1053</v>
      </c>
      <c r="P152" s="13" t="s">
        <v>1053</v>
      </c>
      <c r="Q152" s="13" t="s">
        <v>1053</v>
      </c>
      <c r="R152" s="13" t="s">
        <v>1053</v>
      </c>
      <c r="S152" s="13" t="s">
        <v>1053</v>
      </c>
      <c r="T152" s="13" t="s">
        <v>1053</v>
      </c>
      <c r="U152" s="13" t="s">
        <v>1053</v>
      </c>
      <c r="V152" s="13" t="s">
        <v>1053</v>
      </c>
      <c r="W152" s="13" t="s">
        <v>1053</v>
      </c>
      <c r="X152" s="13" t="s">
        <v>1053</v>
      </c>
      <c r="Y152" s="13" t="s">
        <v>1053</v>
      </c>
      <c r="Z152" s="13" t="s">
        <v>1053</v>
      </c>
      <c r="AA152" s="13" t="s">
        <v>1053</v>
      </c>
      <c r="AB152" s="13" t="s">
        <v>1053</v>
      </c>
      <c r="AC152" s="13" t="s">
        <v>1053</v>
      </c>
      <c r="AD152" s="13" t="s">
        <v>1053</v>
      </c>
      <c r="AE152" s="13" t="s">
        <v>1053</v>
      </c>
      <c r="AF152" s="13" t="s">
        <v>1053</v>
      </c>
      <c r="AH152" s="106"/>
    </row>
    <row r="153" spans="1:34" x14ac:dyDescent="0.3">
      <c r="A153" t="s">
        <v>317</v>
      </c>
      <c r="B153" t="s">
        <v>318</v>
      </c>
      <c r="C153" s="69">
        <v>6765463</v>
      </c>
      <c r="D153" s="13" t="s">
        <v>1736</v>
      </c>
      <c r="E153" s="13" t="s">
        <v>1737</v>
      </c>
      <c r="F153" s="13" t="s">
        <v>1738</v>
      </c>
      <c r="G153" s="13" t="s">
        <v>1080</v>
      </c>
      <c r="H153" s="13" t="s">
        <v>1053</v>
      </c>
      <c r="I153" s="13" t="s">
        <v>1053</v>
      </c>
      <c r="J153" s="13" t="s">
        <v>1053</v>
      </c>
      <c r="K153" s="13" t="s">
        <v>1053</v>
      </c>
      <c r="L153" s="13" t="s">
        <v>1053</v>
      </c>
      <c r="M153" s="13" t="s">
        <v>1053</v>
      </c>
      <c r="N153" s="13" t="s">
        <v>1053</v>
      </c>
      <c r="O153" s="13" t="s">
        <v>1053</v>
      </c>
      <c r="P153" s="13" t="s">
        <v>1053</v>
      </c>
      <c r="Q153" s="13" t="s">
        <v>1053</v>
      </c>
      <c r="R153" s="13" t="s">
        <v>1053</v>
      </c>
      <c r="S153" s="13" t="s">
        <v>1053</v>
      </c>
      <c r="T153" s="13" t="s">
        <v>1053</v>
      </c>
      <c r="U153" s="13" t="s">
        <v>1053</v>
      </c>
      <c r="V153" s="13" t="s">
        <v>1053</v>
      </c>
      <c r="W153" s="13" t="s">
        <v>1053</v>
      </c>
      <c r="X153" s="13" t="s">
        <v>1053</v>
      </c>
      <c r="Y153" s="13" t="s">
        <v>1053</v>
      </c>
      <c r="Z153" s="13" t="s">
        <v>1053</v>
      </c>
      <c r="AA153" s="13" t="s">
        <v>1053</v>
      </c>
      <c r="AB153" s="13" t="s">
        <v>1053</v>
      </c>
      <c r="AC153" s="13" t="s">
        <v>1053</v>
      </c>
      <c r="AD153" s="13" t="s">
        <v>1053</v>
      </c>
      <c r="AE153" s="13" t="s">
        <v>1053</v>
      </c>
      <c r="AF153" s="13" t="s">
        <v>1053</v>
      </c>
      <c r="AH153" s="106"/>
    </row>
    <row r="154" spans="1:34" x14ac:dyDescent="0.3">
      <c r="A154" t="s">
        <v>319</v>
      </c>
      <c r="B154" t="s">
        <v>320</v>
      </c>
      <c r="C154" s="69">
        <v>2072200</v>
      </c>
      <c r="D154" s="13" t="s">
        <v>1761</v>
      </c>
      <c r="E154" s="13" t="s">
        <v>1762</v>
      </c>
      <c r="F154" s="13" t="s">
        <v>1763</v>
      </c>
      <c r="G154" s="13" t="s">
        <v>1764</v>
      </c>
      <c r="H154" s="13" t="s">
        <v>1765</v>
      </c>
      <c r="I154" s="13" t="s">
        <v>1766</v>
      </c>
      <c r="J154" s="13" t="s">
        <v>1053</v>
      </c>
      <c r="K154" s="13" t="s">
        <v>1767</v>
      </c>
      <c r="L154" s="13" t="s">
        <v>1053</v>
      </c>
      <c r="M154" s="13" t="s">
        <v>1053</v>
      </c>
      <c r="N154" s="13" t="s">
        <v>1053</v>
      </c>
      <c r="O154" s="13" t="s">
        <v>1053</v>
      </c>
      <c r="P154" s="13" t="s">
        <v>1053</v>
      </c>
      <c r="Q154" s="13" t="s">
        <v>1053</v>
      </c>
      <c r="R154" s="13" t="s">
        <v>1053</v>
      </c>
      <c r="S154" s="13" t="s">
        <v>1053</v>
      </c>
      <c r="T154" s="13" t="s">
        <v>1053</v>
      </c>
      <c r="U154" s="13" t="s">
        <v>1053</v>
      </c>
      <c r="V154" s="13" t="s">
        <v>1053</v>
      </c>
      <c r="W154" s="13" t="s">
        <v>1053</v>
      </c>
      <c r="X154" s="13" t="s">
        <v>1053</v>
      </c>
      <c r="Y154" s="13" t="s">
        <v>1053</v>
      </c>
      <c r="Z154" s="13" t="s">
        <v>1053</v>
      </c>
      <c r="AA154" s="13" t="s">
        <v>1053</v>
      </c>
      <c r="AB154" s="13" t="s">
        <v>1053</v>
      </c>
      <c r="AC154" s="13" t="s">
        <v>1053</v>
      </c>
      <c r="AD154" s="13" t="s">
        <v>1053</v>
      </c>
      <c r="AE154" s="13" t="s">
        <v>1053</v>
      </c>
      <c r="AF154" s="13" t="s">
        <v>1053</v>
      </c>
      <c r="AH154" s="106"/>
    </row>
  </sheetData>
  <mergeCells count="1">
    <mergeCell ref="D3:A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B1:F234"/>
  <sheetViews>
    <sheetView showGridLines="0" workbookViewId="0"/>
  </sheetViews>
  <sheetFormatPr defaultRowHeight="14.4" x14ac:dyDescent="0.3"/>
  <cols>
    <col min="1" max="1" width="4.6640625" customWidth="1"/>
    <col min="2" max="2" width="99.6640625" customWidth="1"/>
    <col min="3" max="3" width="14.6640625" customWidth="1"/>
    <col min="4" max="4" width="9.6640625" customWidth="1"/>
    <col min="5" max="5" width="4.6640625" customWidth="1"/>
    <col min="6" max="6" width="9.109375" style="4" customWidth="1"/>
    <col min="7" max="7" width="4.6640625" customWidth="1"/>
  </cols>
  <sheetData>
    <row r="1" spans="2:6" ht="18.600000000000001" thickBot="1" x14ac:dyDescent="0.4">
      <c r="B1" s="50" t="str">
        <f>'1. Cover'!B1</f>
        <v>Better Care Fund Template Q1 2018/19</v>
      </c>
    </row>
    <row r="2" spans="2:6" x14ac:dyDescent="0.3">
      <c r="B2" s="2" t="s">
        <v>321</v>
      </c>
    </row>
    <row r="4" spans="2:6" x14ac:dyDescent="0.3">
      <c r="B4" s="47" t="s">
        <v>322</v>
      </c>
      <c r="F4" s="5" t="s">
        <v>323</v>
      </c>
    </row>
    <row r="5" spans="2:6" x14ac:dyDescent="0.3">
      <c r="F5" s="4">
        <f>COUNT(F10:F14,F20:F30,F36:F51,F57:F128,F134:F135,F141:F223,F229:F232)</f>
        <v>193</v>
      </c>
    </row>
    <row r="6" spans="2:6" x14ac:dyDescent="0.3">
      <c r="B6" s="33" t="str">
        <f>IF(F7=0,"Complete Template","Incomplete Template")</f>
        <v>Incomplete Template</v>
      </c>
      <c r="F6" s="4">
        <f>SUM(F16,F32,F53,F130,F137,F225,F234)</f>
        <v>90</v>
      </c>
    </row>
    <row r="7" spans="2:6" x14ac:dyDescent="0.3">
      <c r="F7" s="30">
        <f>F5-F6</f>
        <v>103</v>
      </c>
    </row>
    <row r="8" spans="2:6" x14ac:dyDescent="0.3">
      <c r="B8" s="1" t="s">
        <v>0</v>
      </c>
    </row>
    <row r="9" spans="2:6" x14ac:dyDescent="0.3">
      <c r="C9" s="17" t="s">
        <v>324</v>
      </c>
      <c r="D9" s="17" t="s">
        <v>325</v>
      </c>
    </row>
    <row r="10" spans="2:6" x14ac:dyDescent="0.3">
      <c r="B10" s="27" t="s">
        <v>8</v>
      </c>
      <c r="C10" s="27" t="s">
        <v>1</v>
      </c>
      <c r="D10" s="31" t="str">
        <f>IF(F10=1,"Yes","No")</f>
        <v>No</v>
      </c>
      <c r="F10" s="30">
        <f>'1. Cover'!G8</f>
        <v>0</v>
      </c>
    </row>
    <row r="11" spans="2:6" x14ac:dyDescent="0.3">
      <c r="B11" s="27" t="s">
        <v>9</v>
      </c>
      <c r="C11" s="27" t="s">
        <v>2</v>
      </c>
      <c r="D11" s="31" t="str">
        <f t="shared" ref="D11:D14" si="0">IF(F11=1,"Yes","No")</f>
        <v>No</v>
      </c>
      <c r="F11" s="30">
        <f>'1. Cover'!G10</f>
        <v>0</v>
      </c>
    </row>
    <row r="12" spans="2:6" x14ac:dyDescent="0.3">
      <c r="B12" s="27" t="s">
        <v>10</v>
      </c>
      <c r="C12" s="27" t="s">
        <v>3</v>
      </c>
      <c r="D12" s="31" t="str">
        <f t="shared" si="0"/>
        <v>No</v>
      </c>
      <c r="F12" s="30">
        <f>'1. Cover'!G12</f>
        <v>0</v>
      </c>
    </row>
    <row r="13" spans="2:6" x14ac:dyDescent="0.3">
      <c r="B13" s="27" t="s">
        <v>11</v>
      </c>
      <c r="C13" s="27" t="s">
        <v>4</v>
      </c>
      <c r="D13" s="31" t="str">
        <f t="shared" si="0"/>
        <v>No</v>
      </c>
      <c r="F13" s="30">
        <f>'1. Cover'!G14</f>
        <v>0</v>
      </c>
    </row>
    <row r="14" spans="2:6" x14ac:dyDescent="0.3">
      <c r="B14" s="27" t="s">
        <v>12</v>
      </c>
      <c r="C14" s="27" t="s">
        <v>5</v>
      </c>
      <c r="D14" s="31" t="str">
        <f t="shared" si="0"/>
        <v>No</v>
      </c>
      <c r="F14" s="30">
        <f>'1. Cover'!G16</f>
        <v>0</v>
      </c>
    </row>
    <row r="16" spans="2:6" x14ac:dyDescent="0.3">
      <c r="B16" s="128" t="s">
        <v>328</v>
      </c>
      <c r="C16" s="128"/>
      <c r="D16" s="32" t="str">
        <f>IF(F16=(COUNTA(F10:F14)),"Yes","No")</f>
        <v>No</v>
      </c>
      <c r="F16" s="4">
        <f>SUM(F10:F14)</f>
        <v>0</v>
      </c>
    </row>
    <row r="18" spans="2:6" x14ac:dyDescent="0.3">
      <c r="B18" s="1" t="s">
        <v>376</v>
      </c>
      <c r="C18" s="26"/>
      <c r="D18" s="26"/>
      <c r="E18" s="26"/>
    </row>
    <row r="19" spans="2:6" x14ac:dyDescent="0.3">
      <c r="B19" s="26"/>
      <c r="C19" s="17" t="s">
        <v>324</v>
      </c>
      <c r="D19" s="17" t="s">
        <v>325</v>
      </c>
      <c r="E19" s="26"/>
    </row>
    <row r="20" spans="2:6" x14ac:dyDescent="0.3">
      <c r="B20" s="27" t="s">
        <v>447</v>
      </c>
      <c r="C20" s="27" t="s">
        <v>1</v>
      </c>
      <c r="D20" s="31" t="str">
        <f>IF(F20=1,"Yes","No")</f>
        <v>No</v>
      </c>
      <c r="E20" s="26"/>
      <c r="F20" s="30">
        <f>'2. National Conditions &amp; s75'!G8</f>
        <v>0</v>
      </c>
    </row>
    <row r="21" spans="2:6" s="26" customFormat="1" x14ac:dyDescent="0.3">
      <c r="B21" s="27" t="s">
        <v>448</v>
      </c>
      <c r="C21" s="27" t="s">
        <v>455</v>
      </c>
      <c r="D21" s="31" t="str">
        <f t="shared" ref="D21:D30" si="1">IF(F21=1,"Yes","No")</f>
        <v>No</v>
      </c>
      <c r="F21" s="30">
        <f>'2. National Conditions &amp; s75'!G9</f>
        <v>0</v>
      </c>
    </row>
    <row r="22" spans="2:6" s="26" customFormat="1" x14ac:dyDescent="0.3">
      <c r="B22" s="27" t="s">
        <v>14</v>
      </c>
      <c r="C22" s="27" t="s">
        <v>2</v>
      </c>
      <c r="D22" s="31" t="str">
        <f t="shared" si="1"/>
        <v>No</v>
      </c>
      <c r="F22" s="30">
        <f>'2. National Conditions &amp; s75'!G10</f>
        <v>0</v>
      </c>
    </row>
    <row r="23" spans="2:6" s="26" customFormat="1" x14ac:dyDescent="0.3">
      <c r="B23" s="27" t="s">
        <v>15</v>
      </c>
      <c r="C23" s="27" t="s">
        <v>456</v>
      </c>
      <c r="D23" s="31" t="str">
        <f t="shared" si="1"/>
        <v>No</v>
      </c>
      <c r="F23" s="30">
        <f>'2. National Conditions &amp; s75'!G11</f>
        <v>0</v>
      </c>
    </row>
    <row r="24" spans="2:6" s="26" customFormat="1" x14ac:dyDescent="0.3">
      <c r="B24" s="27" t="s">
        <v>449</v>
      </c>
      <c r="C24" s="27" t="s">
        <v>457</v>
      </c>
      <c r="D24" s="31" t="str">
        <f t="shared" si="1"/>
        <v>Yes</v>
      </c>
      <c r="F24" s="30">
        <f>'2. National Conditions &amp; s75'!H8</f>
        <v>1</v>
      </c>
    </row>
    <row r="25" spans="2:6" s="26" customFormat="1" x14ac:dyDescent="0.3">
      <c r="B25" s="27" t="s">
        <v>450</v>
      </c>
      <c r="C25" s="27" t="s">
        <v>458</v>
      </c>
      <c r="D25" s="31" t="str">
        <f t="shared" si="1"/>
        <v>Yes</v>
      </c>
      <c r="F25" s="30">
        <f>'2. National Conditions &amp; s75'!H9</f>
        <v>1</v>
      </c>
    </row>
    <row r="26" spans="2:6" s="26" customFormat="1" x14ac:dyDescent="0.3">
      <c r="B26" s="27" t="s">
        <v>451</v>
      </c>
      <c r="C26" s="27" t="s">
        <v>459</v>
      </c>
      <c r="D26" s="31" t="str">
        <f t="shared" si="1"/>
        <v>Yes</v>
      </c>
      <c r="F26" s="30">
        <f>'2. National Conditions &amp; s75'!H10</f>
        <v>1</v>
      </c>
    </row>
    <row r="27" spans="2:6" s="26" customFormat="1" x14ac:dyDescent="0.3">
      <c r="B27" s="27" t="s">
        <v>452</v>
      </c>
      <c r="C27" s="27" t="s">
        <v>460</v>
      </c>
      <c r="D27" s="31" t="str">
        <f t="shared" si="1"/>
        <v>Yes</v>
      </c>
      <c r="F27" s="30">
        <f>'2. National Conditions &amp; s75'!H11</f>
        <v>1</v>
      </c>
    </row>
    <row r="28" spans="2:6" s="26" customFormat="1" x14ac:dyDescent="0.3">
      <c r="B28" s="27" t="s">
        <v>16</v>
      </c>
      <c r="C28" s="27" t="s">
        <v>461</v>
      </c>
      <c r="D28" s="31" t="str">
        <f t="shared" si="1"/>
        <v>No</v>
      </c>
      <c r="F28" s="30">
        <f>'2. National Conditions &amp; s75'!G15</f>
        <v>0</v>
      </c>
    </row>
    <row r="29" spans="2:6" x14ac:dyDescent="0.3">
      <c r="B29" s="27" t="s">
        <v>453</v>
      </c>
      <c r="C29" s="27" t="s">
        <v>462</v>
      </c>
      <c r="D29" s="31" t="str">
        <f t="shared" si="1"/>
        <v>Yes</v>
      </c>
      <c r="E29" s="26"/>
      <c r="F29" s="30">
        <f>'2. National Conditions &amp; s75'!H15</f>
        <v>1</v>
      </c>
    </row>
    <row r="30" spans="2:6" x14ac:dyDescent="0.3">
      <c r="B30" s="27" t="s">
        <v>454</v>
      </c>
      <c r="C30" s="27" t="s">
        <v>463</v>
      </c>
      <c r="D30" s="31" t="str">
        <f t="shared" si="1"/>
        <v>Yes</v>
      </c>
      <c r="E30" s="26"/>
      <c r="F30" s="30">
        <f>'2. National Conditions &amp; s75'!I15</f>
        <v>1</v>
      </c>
    </row>
    <row r="31" spans="2:6" x14ac:dyDescent="0.3">
      <c r="B31" s="26"/>
      <c r="C31" s="26"/>
      <c r="D31" s="26"/>
      <c r="E31" s="26"/>
    </row>
    <row r="32" spans="2:6" x14ac:dyDescent="0.3">
      <c r="B32" s="128" t="s">
        <v>328</v>
      </c>
      <c r="C32" s="128"/>
      <c r="D32" s="32" t="str">
        <f>IF(F32=(COUNTA(F20:F30)),"Yes","No")</f>
        <v>No</v>
      </c>
      <c r="E32" s="26"/>
      <c r="F32" s="4">
        <f>SUM(F20:F30)</f>
        <v>6</v>
      </c>
    </row>
    <row r="34" spans="2:6" x14ac:dyDescent="0.3">
      <c r="B34" s="1" t="s">
        <v>464</v>
      </c>
      <c r="C34" s="26"/>
      <c r="D34" s="26"/>
      <c r="E34" s="26"/>
    </row>
    <row r="35" spans="2:6" x14ac:dyDescent="0.3">
      <c r="B35" s="26"/>
      <c r="C35" s="17" t="s">
        <v>324</v>
      </c>
      <c r="D35" s="17" t="s">
        <v>325</v>
      </c>
      <c r="E35" s="26"/>
    </row>
    <row r="36" spans="2:6" x14ac:dyDescent="0.3">
      <c r="B36" s="27" t="s">
        <v>465</v>
      </c>
      <c r="C36" s="27" t="s">
        <v>460</v>
      </c>
      <c r="D36" s="31" t="str">
        <f>IF(F36=1,"Yes","No")</f>
        <v>No</v>
      </c>
      <c r="E36" s="26"/>
      <c r="F36" s="30">
        <f>'3. Metrics'!I11</f>
        <v>0</v>
      </c>
    </row>
    <row r="37" spans="2:6" x14ac:dyDescent="0.3">
      <c r="B37" s="27" t="s">
        <v>466</v>
      </c>
      <c r="C37" s="27" t="s">
        <v>954</v>
      </c>
      <c r="D37" s="31" t="str">
        <f t="shared" ref="D37:D51" si="2">IF(F37=1,"Yes","No")</f>
        <v>No</v>
      </c>
      <c r="E37" s="26"/>
      <c r="F37" s="30">
        <f>'3. Metrics'!I12</f>
        <v>0</v>
      </c>
    </row>
    <row r="38" spans="2:6" x14ac:dyDescent="0.3">
      <c r="B38" s="27" t="s">
        <v>467</v>
      </c>
      <c r="C38" s="27" t="s">
        <v>955</v>
      </c>
      <c r="D38" s="31" t="str">
        <f t="shared" si="2"/>
        <v>No</v>
      </c>
      <c r="E38" s="26"/>
      <c r="F38" s="30">
        <f>'3. Metrics'!I13</f>
        <v>0</v>
      </c>
    </row>
    <row r="39" spans="2:6" s="26" customFormat="1" x14ac:dyDescent="0.3">
      <c r="B39" s="27" t="s">
        <v>468</v>
      </c>
      <c r="C39" s="27" t="s">
        <v>956</v>
      </c>
      <c r="D39" s="31" t="str">
        <f t="shared" si="2"/>
        <v>No</v>
      </c>
      <c r="F39" s="30">
        <f>'3. Metrics'!I14</f>
        <v>0</v>
      </c>
    </row>
    <row r="40" spans="2:6" s="26" customFormat="1" x14ac:dyDescent="0.3">
      <c r="B40" s="27" t="s">
        <v>469</v>
      </c>
      <c r="C40" s="27" t="s">
        <v>643</v>
      </c>
      <c r="D40" s="31" t="str">
        <f t="shared" si="2"/>
        <v>No</v>
      </c>
      <c r="F40" s="30">
        <f>'3. Metrics'!J11</f>
        <v>0</v>
      </c>
    </row>
    <row r="41" spans="2:6" s="26" customFormat="1" x14ac:dyDescent="0.3">
      <c r="B41" s="27" t="s">
        <v>470</v>
      </c>
      <c r="C41" s="27" t="s">
        <v>644</v>
      </c>
      <c r="D41" s="31" t="str">
        <f t="shared" si="2"/>
        <v>No</v>
      </c>
      <c r="F41" s="30">
        <f>'3. Metrics'!J12</f>
        <v>0</v>
      </c>
    </row>
    <row r="42" spans="2:6" s="26" customFormat="1" x14ac:dyDescent="0.3">
      <c r="B42" s="27" t="s">
        <v>471</v>
      </c>
      <c r="C42" s="27" t="s">
        <v>645</v>
      </c>
      <c r="D42" s="31" t="str">
        <f t="shared" si="2"/>
        <v>No</v>
      </c>
      <c r="F42" s="30">
        <f>'3. Metrics'!J13</f>
        <v>0</v>
      </c>
    </row>
    <row r="43" spans="2:6" s="26" customFormat="1" x14ac:dyDescent="0.3">
      <c r="B43" s="27" t="s">
        <v>472</v>
      </c>
      <c r="C43" s="27" t="s">
        <v>646</v>
      </c>
      <c r="D43" s="31" t="str">
        <f t="shared" si="2"/>
        <v>No</v>
      </c>
      <c r="F43" s="30">
        <f>'3. Metrics'!J14</f>
        <v>0</v>
      </c>
    </row>
    <row r="44" spans="2:6" x14ac:dyDescent="0.3">
      <c r="B44" s="27" t="s">
        <v>473</v>
      </c>
      <c r="C44" s="27" t="s">
        <v>647</v>
      </c>
      <c r="D44" s="31" t="str">
        <f t="shared" si="2"/>
        <v>No</v>
      </c>
      <c r="E44" s="26"/>
      <c r="F44" s="30">
        <f>'3. Metrics'!K11</f>
        <v>0</v>
      </c>
    </row>
    <row r="45" spans="2:6" x14ac:dyDescent="0.3">
      <c r="B45" s="27" t="s">
        <v>474</v>
      </c>
      <c r="C45" s="27" t="s">
        <v>648</v>
      </c>
      <c r="D45" s="31" t="str">
        <f t="shared" si="2"/>
        <v>No</v>
      </c>
      <c r="E45" s="26"/>
      <c r="F45" s="30">
        <f>'3. Metrics'!K12</f>
        <v>0</v>
      </c>
    </row>
    <row r="46" spans="2:6" x14ac:dyDescent="0.3">
      <c r="B46" s="27" t="s">
        <v>475</v>
      </c>
      <c r="C46" s="27" t="s">
        <v>649</v>
      </c>
      <c r="D46" s="31" t="str">
        <f t="shared" si="2"/>
        <v>No</v>
      </c>
      <c r="E46" s="26"/>
      <c r="F46" s="30">
        <f>'3. Metrics'!K13</f>
        <v>0</v>
      </c>
    </row>
    <row r="47" spans="2:6" x14ac:dyDescent="0.3">
      <c r="B47" s="27" t="s">
        <v>476</v>
      </c>
      <c r="C47" s="27" t="s">
        <v>650</v>
      </c>
      <c r="D47" s="31" t="str">
        <f t="shared" si="2"/>
        <v>No</v>
      </c>
      <c r="E47" s="26"/>
      <c r="F47" s="30">
        <f>'3. Metrics'!K14</f>
        <v>0</v>
      </c>
    </row>
    <row r="48" spans="2:6" x14ac:dyDescent="0.3">
      <c r="B48" s="27" t="s">
        <v>477</v>
      </c>
      <c r="C48" s="27" t="s">
        <v>652</v>
      </c>
      <c r="D48" s="31" t="str">
        <f t="shared" si="2"/>
        <v>No</v>
      </c>
      <c r="E48" s="26"/>
      <c r="F48" s="30">
        <f>'3. Metrics'!L11</f>
        <v>0</v>
      </c>
    </row>
    <row r="49" spans="2:6" x14ac:dyDescent="0.3">
      <c r="B49" s="27" t="s">
        <v>478</v>
      </c>
      <c r="C49" s="27" t="s">
        <v>653</v>
      </c>
      <c r="D49" s="31" t="str">
        <f t="shared" si="2"/>
        <v>No</v>
      </c>
      <c r="E49" s="26"/>
      <c r="F49" s="30">
        <f>'3. Metrics'!L12</f>
        <v>0</v>
      </c>
    </row>
    <row r="50" spans="2:6" x14ac:dyDescent="0.3">
      <c r="B50" s="27" t="s">
        <v>479</v>
      </c>
      <c r="C50" s="27" t="s">
        <v>654</v>
      </c>
      <c r="D50" s="31" t="str">
        <f t="shared" si="2"/>
        <v>No</v>
      </c>
      <c r="E50" s="26"/>
      <c r="F50" s="30">
        <f>'3. Metrics'!L13</f>
        <v>0</v>
      </c>
    </row>
    <row r="51" spans="2:6" x14ac:dyDescent="0.3">
      <c r="B51" s="27" t="s">
        <v>480</v>
      </c>
      <c r="C51" s="27" t="s">
        <v>655</v>
      </c>
      <c r="D51" s="31" t="str">
        <f t="shared" si="2"/>
        <v>No</v>
      </c>
      <c r="E51" s="26"/>
      <c r="F51" s="30">
        <f>'3. Metrics'!L14</f>
        <v>0</v>
      </c>
    </row>
    <row r="52" spans="2:6" x14ac:dyDescent="0.3">
      <c r="B52" s="26"/>
      <c r="C52" s="26"/>
      <c r="D52" s="26"/>
      <c r="E52" s="26"/>
    </row>
    <row r="53" spans="2:6" x14ac:dyDescent="0.3">
      <c r="B53" s="128" t="s">
        <v>328</v>
      </c>
      <c r="C53" s="128"/>
      <c r="D53" s="32" t="str">
        <f>IF(F53=(COUNTA(F36:F51)),"Yes","No")</f>
        <v>No</v>
      </c>
      <c r="E53" s="26"/>
      <c r="F53" s="4">
        <f>SUM(F36:F51)</f>
        <v>0</v>
      </c>
    </row>
    <row r="55" spans="2:6" x14ac:dyDescent="0.3">
      <c r="B55" s="1" t="s">
        <v>395</v>
      </c>
      <c r="C55" s="26"/>
      <c r="D55" s="26"/>
      <c r="E55" s="26"/>
    </row>
    <row r="56" spans="2:6" x14ac:dyDescent="0.3">
      <c r="B56" s="26"/>
      <c r="C56" s="17" t="s">
        <v>324</v>
      </c>
      <c r="D56" s="17" t="s">
        <v>325</v>
      </c>
      <c r="E56" s="26"/>
    </row>
    <row r="57" spans="2:6" x14ac:dyDescent="0.3">
      <c r="B57" s="27" t="s">
        <v>526</v>
      </c>
      <c r="C57" s="27" t="s">
        <v>644</v>
      </c>
      <c r="D57" s="31" t="str">
        <f>IF(F57=1,"Yes","No")</f>
        <v>No</v>
      </c>
      <c r="E57" s="26"/>
      <c r="F57" s="30">
        <f>'4. HICM'!Q12</f>
        <v>0</v>
      </c>
    </row>
    <row r="58" spans="2:6" s="26" customFormat="1" x14ac:dyDescent="0.3">
      <c r="B58" s="27" t="s">
        <v>527</v>
      </c>
      <c r="C58" s="27" t="s">
        <v>645</v>
      </c>
      <c r="D58" s="31" t="str">
        <f t="shared" ref="D58:D128" si="3">IF(F58=1,"Yes","No")</f>
        <v>No</v>
      </c>
      <c r="F58" s="30">
        <f>'4. HICM'!Q13</f>
        <v>0</v>
      </c>
    </row>
    <row r="59" spans="2:6" s="26" customFormat="1" x14ac:dyDescent="0.3">
      <c r="B59" s="27" t="s">
        <v>528</v>
      </c>
      <c r="C59" s="97" t="s">
        <v>646</v>
      </c>
      <c r="D59" s="31" t="str">
        <f t="shared" si="3"/>
        <v>No</v>
      </c>
      <c r="F59" s="30">
        <f>'4. HICM'!Q14</f>
        <v>0</v>
      </c>
    </row>
    <row r="60" spans="2:6" s="26" customFormat="1" x14ac:dyDescent="0.3">
      <c r="B60" s="27" t="s">
        <v>529</v>
      </c>
      <c r="C60" s="97" t="s">
        <v>463</v>
      </c>
      <c r="D60" s="31" t="str">
        <f t="shared" si="3"/>
        <v>No</v>
      </c>
      <c r="F60" s="30">
        <f>'4. HICM'!Q15</f>
        <v>0</v>
      </c>
    </row>
    <row r="61" spans="2:6" s="26" customFormat="1" x14ac:dyDescent="0.3">
      <c r="B61" s="27" t="s">
        <v>530</v>
      </c>
      <c r="C61" s="97" t="s">
        <v>957</v>
      </c>
      <c r="D61" s="31" t="str">
        <f t="shared" si="3"/>
        <v>No</v>
      </c>
      <c r="F61" s="30">
        <f>'4. HICM'!Q16</f>
        <v>0</v>
      </c>
    </row>
    <row r="62" spans="2:6" s="26" customFormat="1" x14ac:dyDescent="0.3">
      <c r="B62" s="27" t="s">
        <v>531</v>
      </c>
      <c r="C62" s="97" t="s">
        <v>958</v>
      </c>
      <c r="D62" s="31" t="str">
        <f t="shared" si="3"/>
        <v>No</v>
      </c>
      <c r="F62" s="30">
        <f>'4. HICM'!Q17</f>
        <v>0</v>
      </c>
    </row>
    <row r="63" spans="2:6" s="26" customFormat="1" x14ac:dyDescent="0.3">
      <c r="B63" s="27" t="s">
        <v>532</v>
      </c>
      <c r="C63" s="97" t="s">
        <v>699</v>
      </c>
      <c r="D63" s="31" t="str">
        <f t="shared" si="3"/>
        <v>No</v>
      </c>
      <c r="F63" s="30">
        <f>'4. HICM'!Q18</f>
        <v>0</v>
      </c>
    </row>
    <row r="64" spans="2:6" s="26" customFormat="1" x14ac:dyDescent="0.3">
      <c r="B64" s="27" t="s">
        <v>533</v>
      </c>
      <c r="C64" s="97" t="s">
        <v>640</v>
      </c>
      <c r="D64" s="31" t="str">
        <f t="shared" si="3"/>
        <v>No</v>
      </c>
      <c r="F64" s="30">
        <f>'4. HICM'!Q19</f>
        <v>0</v>
      </c>
    </row>
    <row r="65" spans="2:6" s="26" customFormat="1" x14ac:dyDescent="0.3">
      <c r="B65" s="27" t="s">
        <v>534</v>
      </c>
      <c r="C65" s="27" t="s">
        <v>713</v>
      </c>
      <c r="D65" s="31" t="str">
        <f t="shared" si="3"/>
        <v>No</v>
      </c>
      <c r="F65" s="30">
        <f>'4. HICM'!Q23</f>
        <v>0</v>
      </c>
    </row>
    <row r="66" spans="2:6" s="26" customFormat="1" x14ac:dyDescent="0.3">
      <c r="B66" s="27" t="s">
        <v>481</v>
      </c>
      <c r="C66" s="27" t="s">
        <v>648</v>
      </c>
      <c r="D66" s="31" t="str">
        <f t="shared" si="3"/>
        <v>No</v>
      </c>
      <c r="F66" s="30">
        <f>'4. HICM'!R12</f>
        <v>0</v>
      </c>
    </row>
    <row r="67" spans="2:6" s="26" customFormat="1" x14ac:dyDescent="0.3">
      <c r="B67" s="27" t="s">
        <v>482</v>
      </c>
      <c r="C67" s="27" t="s">
        <v>649</v>
      </c>
      <c r="D67" s="31" t="str">
        <f t="shared" si="3"/>
        <v>No</v>
      </c>
      <c r="F67" s="30">
        <f>'4. HICM'!R13</f>
        <v>0</v>
      </c>
    </row>
    <row r="68" spans="2:6" s="26" customFormat="1" x14ac:dyDescent="0.3">
      <c r="B68" s="27" t="s">
        <v>483</v>
      </c>
      <c r="C68" s="97" t="s">
        <v>650</v>
      </c>
      <c r="D68" s="31" t="str">
        <f t="shared" si="3"/>
        <v>No</v>
      </c>
      <c r="F68" s="30">
        <f>'4. HICM'!R14</f>
        <v>0</v>
      </c>
    </row>
    <row r="69" spans="2:6" s="26" customFormat="1" x14ac:dyDescent="0.3">
      <c r="B69" s="27" t="s">
        <v>484</v>
      </c>
      <c r="C69" s="97" t="s">
        <v>651</v>
      </c>
      <c r="D69" s="31" t="str">
        <f t="shared" si="3"/>
        <v>No</v>
      </c>
      <c r="F69" s="30">
        <f>'4. HICM'!R15</f>
        <v>0</v>
      </c>
    </row>
    <row r="70" spans="2:6" s="26" customFormat="1" x14ac:dyDescent="0.3">
      <c r="B70" s="27" t="s">
        <v>485</v>
      </c>
      <c r="C70" s="97" t="s">
        <v>959</v>
      </c>
      <c r="D70" s="31" t="str">
        <f t="shared" si="3"/>
        <v>No</v>
      </c>
      <c r="F70" s="30">
        <f>'4. HICM'!R16</f>
        <v>0</v>
      </c>
    </row>
    <row r="71" spans="2:6" s="26" customFormat="1" x14ac:dyDescent="0.3">
      <c r="B71" s="27" t="s">
        <v>486</v>
      </c>
      <c r="C71" s="97" t="s">
        <v>960</v>
      </c>
      <c r="D71" s="31" t="str">
        <f t="shared" si="3"/>
        <v>No</v>
      </c>
      <c r="F71" s="30">
        <f>'4. HICM'!R17</f>
        <v>0</v>
      </c>
    </row>
    <row r="72" spans="2:6" s="26" customFormat="1" x14ac:dyDescent="0.3">
      <c r="B72" s="27" t="s">
        <v>487</v>
      </c>
      <c r="C72" s="97" t="s">
        <v>700</v>
      </c>
      <c r="D72" s="31" t="str">
        <f t="shared" si="3"/>
        <v>No</v>
      </c>
      <c r="F72" s="30">
        <f>'4. HICM'!R18</f>
        <v>0</v>
      </c>
    </row>
    <row r="73" spans="2:6" s="26" customFormat="1" x14ac:dyDescent="0.3">
      <c r="B73" s="27" t="s">
        <v>488</v>
      </c>
      <c r="C73" s="97" t="s">
        <v>641</v>
      </c>
      <c r="D73" s="31" t="str">
        <f t="shared" si="3"/>
        <v>No</v>
      </c>
      <c r="F73" s="30">
        <f>'4. HICM'!R19</f>
        <v>0</v>
      </c>
    </row>
    <row r="74" spans="2:6" s="26" customFormat="1" x14ac:dyDescent="0.3">
      <c r="B74" s="27" t="s">
        <v>489</v>
      </c>
      <c r="C74" s="27" t="s">
        <v>717</v>
      </c>
      <c r="D74" s="31" t="str">
        <f t="shared" si="3"/>
        <v>No</v>
      </c>
      <c r="F74" s="30">
        <f>'4. HICM'!R23</f>
        <v>0</v>
      </c>
    </row>
    <row r="75" spans="2:6" s="26" customFormat="1" x14ac:dyDescent="0.3">
      <c r="B75" s="27" t="s">
        <v>535</v>
      </c>
      <c r="C75" s="27" t="s">
        <v>653</v>
      </c>
      <c r="D75" s="31" t="str">
        <f t="shared" si="3"/>
        <v>No</v>
      </c>
      <c r="F75" s="30">
        <f>'4. HICM'!S12</f>
        <v>0</v>
      </c>
    </row>
    <row r="76" spans="2:6" s="26" customFormat="1" x14ac:dyDescent="0.3">
      <c r="B76" s="27" t="s">
        <v>536</v>
      </c>
      <c r="C76" s="27" t="s">
        <v>654</v>
      </c>
      <c r="D76" s="31" t="str">
        <f t="shared" si="3"/>
        <v>No</v>
      </c>
      <c r="F76" s="30">
        <f>'4. HICM'!S13</f>
        <v>0</v>
      </c>
    </row>
    <row r="77" spans="2:6" s="26" customFormat="1" x14ac:dyDescent="0.3">
      <c r="B77" s="27" t="s">
        <v>537</v>
      </c>
      <c r="C77" s="97" t="s">
        <v>655</v>
      </c>
      <c r="D77" s="31" t="str">
        <f t="shared" si="3"/>
        <v>No</v>
      </c>
      <c r="F77" s="30">
        <f>'4. HICM'!S14</f>
        <v>0</v>
      </c>
    </row>
    <row r="78" spans="2:6" s="26" customFormat="1" x14ac:dyDescent="0.3">
      <c r="B78" s="27" t="s">
        <v>538</v>
      </c>
      <c r="C78" s="97" t="s">
        <v>656</v>
      </c>
      <c r="D78" s="31" t="str">
        <f t="shared" si="3"/>
        <v>No</v>
      </c>
      <c r="F78" s="30">
        <f>'4. HICM'!S15</f>
        <v>0</v>
      </c>
    </row>
    <row r="79" spans="2:6" s="26" customFormat="1" x14ac:dyDescent="0.3">
      <c r="B79" s="27" t="s">
        <v>539</v>
      </c>
      <c r="C79" s="97" t="s">
        <v>961</v>
      </c>
      <c r="D79" s="31" t="str">
        <f t="shared" si="3"/>
        <v>No</v>
      </c>
      <c r="F79" s="30">
        <f>'4. HICM'!S16</f>
        <v>0</v>
      </c>
    </row>
    <row r="80" spans="2:6" s="26" customFormat="1" x14ac:dyDescent="0.3">
      <c r="B80" s="27" t="s">
        <v>540</v>
      </c>
      <c r="C80" s="97" t="s">
        <v>962</v>
      </c>
      <c r="D80" s="31" t="str">
        <f t="shared" si="3"/>
        <v>No</v>
      </c>
      <c r="F80" s="30">
        <f>'4. HICM'!S17</f>
        <v>0</v>
      </c>
    </row>
    <row r="81" spans="2:6" s="26" customFormat="1" x14ac:dyDescent="0.3">
      <c r="B81" s="27" t="s">
        <v>541</v>
      </c>
      <c r="C81" s="97" t="s">
        <v>701</v>
      </c>
      <c r="D81" s="31" t="str">
        <f t="shared" si="3"/>
        <v>No</v>
      </c>
      <c r="F81" s="30">
        <f>'4. HICM'!S18</f>
        <v>0</v>
      </c>
    </row>
    <row r="82" spans="2:6" s="26" customFormat="1" x14ac:dyDescent="0.3">
      <c r="B82" s="27" t="s">
        <v>542</v>
      </c>
      <c r="C82" s="97" t="s">
        <v>642</v>
      </c>
      <c r="D82" s="31" t="str">
        <f t="shared" si="3"/>
        <v>No</v>
      </c>
      <c r="F82" s="30">
        <f>'4. HICM'!S19</f>
        <v>0</v>
      </c>
    </row>
    <row r="83" spans="2:6" s="26" customFormat="1" x14ac:dyDescent="0.3">
      <c r="B83" s="27" t="s">
        <v>543</v>
      </c>
      <c r="C83" s="27" t="s">
        <v>721</v>
      </c>
      <c r="D83" s="31" t="str">
        <f t="shared" si="3"/>
        <v>No</v>
      </c>
      <c r="F83" s="30">
        <f>'4. HICM'!S23</f>
        <v>0</v>
      </c>
    </row>
    <row r="84" spans="2:6" s="98" customFormat="1" x14ac:dyDescent="0.3">
      <c r="B84" s="97" t="s">
        <v>940</v>
      </c>
      <c r="C84" s="97" t="s">
        <v>657</v>
      </c>
      <c r="D84" s="31" t="str">
        <f t="shared" si="3"/>
        <v>No</v>
      </c>
      <c r="F84" s="30">
        <f>'4. HICM'!T12</f>
        <v>0</v>
      </c>
    </row>
    <row r="85" spans="2:6" s="98" customFormat="1" x14ac:dyDescent="0.3">
      <c r="B85" s="97" t="s">
        <v>941</v>
      </c>
      <c r="C85" s="97" t="s">
        <v>658</v>
      </c>
      <c r="D85" s="31" t="str">
        <f t="shared" si="3"/>
        <v>No</v>
      </c>
      <c r="F85" s="30">
        <f>'4. HICM'!T13</f>
        <v>0</v>
      </c>
    </row>
    <row r="86" spans="2:6" s="98" customFormat="1" x14ac:dyDescent="0.3">
      <c r="B86" s="97" t="s">
        <v>942</v>
      </c>
      <c r="C86" s="97" t="s">
        <v>659</v>
      </c>
      <c r="D86" s="31" t="str">
        <f t="shared" si="3"/>
        <v>No</v>
      </c>
      <c r="F86" s="30">
        <f>'4. HICM'!T14</f>
        <v>0</v>
      </c>
    </row>
    <row r="87" spans="2:6" s="98" customFormat="1" x14ac:dyDescent="0.3">
      <c r="B87" s="97" t="s">
        <v>943</v>
      </c>
      <c r="C87" s="97" t="s">
        <v>660</v>
      </c>
      <c r="D87" s="31" t="str">
        <f t="shared" si="3"/>
        <v>No</v>
      </c>
      <c r="F87" s="30">
        <f>'4. HICM'!T15</f>
        <v>0</v>
      </c>
    </row>
    <row r="88" spans="2:6" s="98" customFormat="1" x14ac:dyDescent="0.3">
      <c r="B88" s="97" t="s">
        <v>944</v>
      </c>
      <c r="C88" s="97" t="s">
        <v>963</v>
      </c>
      <c r="D88" s="31" t="str">
        <f t="shared" si="3"/>
        <v>No</v>
      </c>
      <c r="F88" s="30">
        <f>'4. HICM'!T16</f>
        <v>0</v>
      </c>
    </row>
    <row r="89" spans="2:6" s="98" customFormat="1" x14ac:dyDescent="0.3">
      <c r="B89" s="97" t="s">
        <v>945</v>
      </c>
      <c r="C89" s="97" t="s">
        <v>964</v>
      </c>
      <c r="D89" s="31" t="str">
        <f t="shared" si="3"/>
        <v>No</v>
      </c>
      <c r="F89" s="30">
        <f>'4. HICM'!T17</f>
        <v>0</v>
      </c>
    </row>
    <row r="90" spans="2:6" s="98" customFormat="1" x14ac:dyDescent="0.3">
      <c r="B90" s="97" t="s">
        <v>946</v>
      </c>
      <c r="C90" s="97" t="s">
        <v>702</v>
      </c>
      <c r="D90" s="31" t="str">
        <f t="shared" si="3"/>
        <v>No</v>
      </c>
      <c r="F90" s="30">
        <f>'4. HICM'!T18</f>
        <v>0</v>
      </c>
    </row>
    <row r="91" spans="2:6" s="98" customFormat="1" x14ac:dyDescent="0.3">
      <c r="B91" s="97" t="s">
        <v>947</v>
      </c>
      <c r="C91" s="97" t="s">
        <v>661</v>
      </c>
      <c r="D91" s="31" t="str">
        <f t="shared" si="3"/>
        <v>No</v>
      </c>
      <c r="F91" s="30">
        <f>'4. HICM'!T19</f>
        <v>0</v>
      </c>
    </row>
    <row r="92" spans="2:6" s="98" customFormat="1" x14ac:dyDescent="0.3">
      <c r="B92" s="97" t="s">
        <v>948</v>
      </c>
      <c r="C92" s="97" t="s">
        <v>725</v>
      </c>
      <c r="D92" s="31" t="str">
        <f t="shared" si="3"/>
        <v>No</v>
      </c>
      <c r="F92" s="30">
        <f>'4. HICM'!T23</f>
        <v>0</v>
      </c>
    </row>
    <row r="93" spans="2:6" s="26" customFormat="1" x14ac:dyDescent="0.3">
      <c r="B93" s="27" t="s">
        <v>490</v>
      </c>
      <c r="C93" s="27" t="s">
        <v>669</v>
      </c>
      <c r="D93" s="31" t="str">
        <f t="shared" si="3"/>
        <v>Yes</v>
      </c>
      <c r="F93" s="30">
        <f>'4. HICM'!U12</f>
        <v>1</v>
      </c>
    </row>
    <row r="94" spans="2:6" s="26" customFormat="1" x14ac:dyDescent="0.3">
      <c r="B94" s="27" t="s">
        <v>491</v>
      </c>
      <c r="C94" s="27" t="s">
        <v>670</v>
      </c>
      <c r="D94" s="31" t="str">
        <f t="shared" si="3"/>
        <v>Yes</v>
      </c>
      <c r="F94" s="30">
        <f>'4. HICM'!U13</f>
        <v>1</v>
      </c>
    </row>
    <row r="95" spans="2:6" s="26" customFormat="1" x14ac:dyDescent="0.3">
      <c r="B95" s="27" t="s">
        <v>492</v>
      </c>
      <c r="C95" s="97" t="s">
        <v>671</v>
      </c>
      <c r="D95" s="31" t="str">
        <f t="shared" si="3"/>
        <v>Yes</v>
      </c>
      <c r="F95" s="30">
        <f>'4. HICM'!U14</f>
        <v>1</v>
      </c>
    </row>
    <row r="96" spans="2:6" s="26" customFormat="1" x14ac:dyDescent="0.3">
      <c r="B96" s="27" t="s">
        <v>493</v>
      </c>
      <c r="C96" s="97" t="s">
        <v>672</v>
      </c>
      <c r="D96" s="31" t="str">
        <f t="shared" si="3"/>
        <v>Yes</v>
      </c>
      <c r="F96" s="30">
        <f>'4. HICM'!U15</f>
        <v>1</v>
      </c>
    </row>
    <row r="97" spans="2:6" s="26" customFormat="1" x14ac:dyDescent="0.3">
      <c r="B97" s="27" t="s">
        <v>494</v>
      </c>
      <c r="C97" s="97" t="s">
        <v>965</v>
      </c>
      <c r="D97" s="31" t="str">
        <f t="shared" si="3"/>
        <v>Yes</v>
      </c>
      <c r="F97" s="30">
        <f>'4. HICM'!U16</f>
        <v>1</v>
      </c>
    </row>
    <row r="98" spans="2:6" s="26" customFormat="1" x14ac:dyDescent="0.3">
      <c r="B98" s="27" t="s">
        <v>495</v>
      </c>
      <c r="C98" s="97" t="s">
        <v>966</v>
      </c>
      <c r="D98" s="31" t="str">
        <f t="shared" si="3"/>
        <v>Yes</v>
      </c>
      <c r="F98" s="30">
        <f>'4. HICM'!U17</f>
        <v>1</v>
      </c>
    </row>
    <row r="99" spans="2:6" s="26" customFormat="1" x14ac:dyDescent="0.3">
      <c r="B99" s="27" t="s">
        <v>496</v>
      </c>
      <c r="C99" s="97" t="s">
        <v>703</v>
      </c>
      <c r="D99" s="31" t="str">
        <f t="shared" si="3"/>
        <v>Yes</v>
      </c>
      <c r="F99" s="30">
        <f>'4. HICM'!U18</f>
        <v>1</v>
      </c>
    </row>
    <row r="100" spans="2:6" s="26" customFormat="1" x14ac:dyDescent="0.3">
      <c r="B100" s="27" t="s">
        <v>497</v>
      </c>
      <c r="C100" s="97" t="s">
        <v>662</v>
      </c>
      <c r="D100" s="31" t="str">
        <f t="shared" si="3"/>
        <v>Yes</v>
      </c>
      <c r="F100" s="30">
        <f>'4. HICM'!U19</f>
        <v>1</v>
      </c>
    </row>
    <row r="101" spans="2:6" s="26" customFormat="1" x14ac:dyDescent="0.3">
      <c r="B101" s="27" t="s">
        <v>498</v>
      </c>
      <c r="C101" s="27" t="s">
        <v>729</v>
      </c>
      <c r="D101" s="31" t="str">
        <f t="shared" si="3"/>
        <v>Yes</v>
      </c>
      <c r="F101" s="30">
        <f>'4. HICM'!U23</f>
        <v>1</v>
      </c>
    </row>
    <row r="102" spans="2:6" s="26" customFormat="1" x14ac:dyDescent="0.3">
      <c r="B102" s="27" t="s">
        <v>499</v>
      </c>
      <c r="C102" s="27" t="s">
        <v>673</v>
      </c>
      <c r="D102" s="31" t="str">
        <f t="shared" si="3"/>
        <v>No</v>
      </c>
      <c r="F102" s="30">
        <f>'4. HICM'!V12</f>
        <v>0</v>
      </c>
    </row>
    <row r="103" spans="2:6" s="26" customFormat="1" x14ac:dyDescent="0.3">
      <c r="B103" s="27" t="s">
        <v>500</v>
      </c>
      <c r="C103" s="27" t="s">
        <v>674</v>
      </c>
      <c r="D103" s="31" t="str">
        <f t="shared" si="3"/>
        <v>No</v>
      </c>
      <c r="F103" s="30">
        <f>'4. HICM'!V13</f>
        <v>0</v>
      </c>
    </row>
    <row r="104" spans="2:6" s="26" customFormat="1" x14ac:dyDescent="0.3">
      <c r="B104" s="27" t="s">
        <v>501</v>
      </c>
      <c r="C104" s="97" t="s">
        <v>675</v>
      </c>
      <c r="D104" s="31" t="str">
        <f t="shared" si="3"/>
        <v>No</v>
      </c>
      <c r="F104" s="30">
        <f>'4. HICM'!V14</f>
        <v>0</v>
      </c>
    </row>
    <row r="105" spans="2:6" s="26" customFormat="1" x14ac:dyDescent="0.3">
      <c r="B105" s="27" t="s">
        <v>502</v>
      </c>
      <c r="C105" s="97" t="s">
        <v>676</v>
      </c>
      <c r="D105" s="31" t="str">
        <f t="shared" si="3"/>
        <v>No</v>
      </c>
      <c r="F105" s="30">
        <f>'4. HICM'!V15</f>
        <v>0</v>
      </c>
    </row>
    <row r="106" spans="2:6" s="26" customFormat="1" x14ac:dyDescent="0.3">
      <c r="B106" s="27" t="s">
        <v>503</v>
      </c>
      <c r="C106" s="97" t="s">
        <v>967</v>
      </c>
      <c r="D106" s="31" t="str">
        <f t="shared" si="3"/>
        <v>No</v>
      </c>
      <c r="F106" s="30">
        <f>'4. HICM'!V16</f>
        <v>0</v>
      </c>
    </row>
    <row r="107" spans="2:6" s="26" customFormat="1" x14ac:dyDescent="0.3">
      <c r="B107" s="27" t="s">
        <v>504</v>
      </c>
      <c r="C107" s="97" t="s">
        <v>968</v>
      </c>
      <c r="D107" s="31" t="str">
        <f t="shared" si="3"/>
        <v>No</v>
      </c>
      <c r="F107" s="30">
        <f>'4. HICM'!V17</f>
        <v>0</v>
      </c>
    </row>
    <row r="108" spans="2:6" s="26" customFormat="1" x14ac:dyDescent="0.3">
      <c r="B108" s="27" t="s">
        <v>505</v>
      </c>
      <c r="C108" s="97" t="s">
        <v>704</v>
      </c>
      <c r="D108" s="31" t="str">
        <f t="shared" si="3"/>
        <v>No</v>
      </c>
      <c r="F108" s="30">
        <f>'4. HICM'!V18</f>
        <v>0</v>
      </c>
    </row>
    <row r="109" spans="2:6" x14ac:dyDescent="0.3">
      <c r="B109" s="27" t="s">
        <v>506</v>
      </c>
      <c r="C109" s="97" t="s">
        <v>663</v>
      </c>
      <c r="D109" s="31" t="str">
        <f t="shared" si="3"/>
        <v>No</v>
      </c>
      <c r="E109" s="26"/>
      <c r="F109" s="30">
        <f>'4. HICM'!V19</f>
        <v>0</v>
      </c>
    </row>
    <row r="110" spans="2:6" x14ac:dyDescent="0.3">
      <c r="B110" s="27" t="s">
        <v>507</v>
      </c>
      <c r="C110" s="97" t="s">
        <v>733</v>
      </c>
      <c r="D110" s="31" t="str">
        <f t="shared" si="3"/>
        <v>No</v>
      </c>
      <c r="E110" s="26"/>
      <c r="F110" s="30">
        <f>'4. HICM'!V23</f>
        <v>0</v>
      </c>
    </row>
    <row r="111" spans="2:6" x14ac:dyDescent="0.3">
      <c r="B111" s="27" t="s">
        <v>508</v>
      </c>
      <c r="C111" s="27" t="s">
        <v>665</v>
      </c>
      <c r="D111" s="31" t="str">
        <f t="shared" si="3"/>
        <v>No</v>
      </c>
      <c r="E111" s="26"/>
      <c r="F111" s="30">
        <f>'4. HICM'!W12</f>
        <v>0</v>
      </c>
    </row>
    <row r="112" spans="2:6" x14ac:dyDescent="0.3">
      <c r="B112" s="27" t="s">
        <v>509</v>
      </c>
      <c r="C112" s="27" t="s">
        <v>666</v>
      </c>
      <c r="D112" s="31" t="str">
        <f t="shared" si="3"/>
        <v>No</v>
      </c>
      <c r="E112" s="26"/>
      <c r="F112" s="30">
        <f>'4. HICM'!W13</f>
        <v>0</v>
      </c>
    </row>
    <row r="113" spans="2:6" x14ac:dyDescent="0.3">
      <c r="B113" s="27" t="s">
        <v>510</v>
      </c>
      <c r="C113" s="97" t="s">
        <v>667</v>
      </c>
      <c r="D113" s="31" t="str">
        <f t="shared" si="3"/>
        <v>No</v>
      </c>
      <c r="E113" s="26"/>
      <c r="F113" s="30">
        <f>'4. HICM'!W14</f>
        <v>0</v>
      </c>
    </row>
    <row r="114" spans="2:6" x14ac:dyDescent="0.3">
      <c r="B114" s="27" t="s">
        <v>511</v>
      </c>
      <c r="C114" s="97" t="s">
        <v>668</v>
      </c>
      <c r="D114" s="31" t="str">
        <f t="shared" si="3"/>
        <v>No</v>
      </c>
      <c r="E114" s="26"/>
      <c r="F114" s="30">
        <f>'4. HICM'!W15</f>
        <v>0</v>
      </c>
    </row>
    <row r="115" spans="2:6" x14ac:dyDescent="0.3">
      <c r="B115" s="27" t="s">
        <v>512</v>
      </c>
      <c r="C115" s="97" t="s">
        <v>969</v>
      </c>
      <c r="D115" s="31" t="str">
        <f t="shared" si="3"/>
        <v>No</v>
      </c>
      <c r="E115" s="26"/>
      <c r="F115" s="30">
        <f>'4. HICM'!W16</f>
        <v>0</v>
      </c>
    </row>
    <row r="116" spans="2:6" x14ac:dyDescent="0.3">
      <c r="B116" s="27" t="s">
        <v>513</v>
      </c>
      <c r="C116" s="97" t="s">
        <v>970</v>
      </c>
      <c r="D116" s="31" t="str">
        <f t="shared" si="3"/>
        <v>No</v>
      </c>
      <c r="E116" s="26"/>
      <c r="F116" s="30">
        <f>'4. HICM'!W17</f>
        <v>0</v>
      </c>
    </row>
    <row r="117" spans="2:6" s="26" customFormat="1" x14ac:dyDescent="0.3">
      <c r="B117" s="27" t="s">
        <v>514</v>
      </c>
      <c r="C117" s="97" t="s">
        <v>705</v>
      </c>
      <c r="D117" s="31" t="str">
        <f t="shared" si="3"/>
        <v>No</v>
      </c>
      <c r="F117" s="30">
        <f>'4. HICM'!W18</f>
        <v>0</v>
      </c>
    </row>
    <row r="118" spans="2:6" s="26" customFormat="1" x14ac:dyDescent="0.3">
      <c r="B118" s="27" t="s">
        <v>515</v>
      </c>
      <c r="C118" s="97" t="s">
        <v>664</v>
      </c>
      <c r="D118" s="31" t="str">
        <f t="shared" si="3"/>
        <v>No</v>
      </c>
      <c r="F118" s="30">
        <f>'4. HICM'!W19</f>
        <v>0</v>
      </c>
    </row>
    <row r="119" spans="2:6" s="26" customFormat="1" x14ac:dyDescent="0.3">
      <c r="B119" s="27" t="s">
        <v>516</v>
      </c>
      <c r="C119" s="27" t="s">
        <v>737</v>
      </c>
      <c r="D119" s="31" t="str">
        <f t="shared" si="3"/>
        <v>No</v>
      </c>
      <c r="F119" s="30">
        <f>'4. HICM'!W23</f>
        <v>0</v>
      </c>
    </row>
    <row r="120" spans="2:6" s="26" customFormat="1" x14ac:dyDescent="0.3">
      <c r="B120" s="27" t="s">
        <v>517</v>
      </c>
      <c r="C120" s="27" t="s">
        <v>949</v>
      </c>
      <c r="D120" s="31" t="str">
        <f t="shared" si="3"/>
        <v>No</v>
      </c>
      <c r="F120" s="30">
        <f>'4. HICM'!X12</f>
        <v>0</v>
      </c>
    </row>
    <row r="121" spans="2:6" s="26" customFormat="1" x14ac:dyDescent="0.3">
      <c r="B121" s="27" t="s">
        <v>518</v>
      </c>
      <c r="C121" s="27" t="s">
        <v>950</v>
      </c>
      <c r="D121" s="31" t="str">
        <f t="shared" si="3"/>
        <v>No</v>
      </c>
      <c r="F121" s="30">
        <f>'4. HICM'!X13</f>
        <v>0</v>
      </c>
    </row>
    <row r="122" spans="2:6" x14ac:dyDescent="0.3">
      <c r="B122" s="27" t="s">
        <v>519</v>
      </c>
      <c r="C122" s="97" t="s">
        <v>951</v>
      </c>
      <c r="D122" s="31" t="str">
        <f t="shared" si="3"/>
        <v>No</v>
      </c>
      <c r="E122" s="26"/>
      <c r="F122" s="30">
        <f>'4. HICM'!X14</f>
        <v>0</v>
      </c>
    </row>
    <row r="123" spans="2:6" x14ac:dyDescent="0.3">
      <c r="B123" s="27" t="s">
        <v>520</v>
      </c>
      <c r="C123" s="97" t="s">
        <v>952</v>
      </c>
      <c r="D123" s="31" t="str">
        <f t="shared" si="3"/>
        <v>No</v>
      </c>
      <c r="E123" s="26"/>
      <c r="F123" s="30">
        <f>'4. HICM'!X15</f>
        <v>0</v>
      </c>
    </row>
    <row r="124" spans="2:6" x14ac:dyDescent="0.3">
      <c r="B124" s="27" t="s">
        <v>521</v>
      </c>
      <c r="C124" s="97" t="s">
        <v>971</v>
      </c>
      <c r="D124" s="31" t="str">
        <f t="shared" si="3"/>
        <v>No</v>
      </c>
      <c r="E124" s="26"/>
      <c r="F124" s="30">
        <f>'4. HICM'!X16</f>
        <v>0</v>
      </c>
    </row>
    <row r="125" spans="2:6" x14ac:dyDescent="0.3">
      <c r="B125" s="27" t="s">
        <v>522</v>
      </c>
      <c r="C125" s="97" t="s">
        <v>972</v>
      </c>
      <c r="D125" s="31" t="str">
        <f t="shared" si="3"/>
        <v>No</v>
      </c>
      <c r="E125" s="26"/>
      <c r="F125" s="30">
        <f>'4. HICM'!X17</f>
        <v>0</v>
      </c>
    </row>
    <row r="126" spans="2:6" x14ac:dyDescent="0.3">
      <c r="B126" s="27" t="s">
        <v>523</v>
      </c>
      <c r="C126" s="97" t="s">
        <v>706</v>
      </c>
      <c r="D126" s="31" t="str">
        <f t="shared" si="3"/>
        <v>No</v>
      </c>
      <c r="E126" s="26"/>
      <c r="F126" s="30">
        <f>'4. HICM'!X18</f>
        <v>0</v>
      </c>
    </row>
    <row r="127" spans="2:6" x14ac:dyDescent="0.3">
      <c r="B127" s="27" t="s">
        <v>524</v>
      </c>
      <c r="C127" s="97" t="s">
        <v>739</v>
      </c>
      <c r="D127" s="31" t="str">
        <f t="shared" si="3"/>
        <v>No</v>
      </c>
      <c r="E127" s="26"/>
      <c r="F127" s="30">
        <f>'4. HICM'!X19</f>
        <v>0</v>
      </c>
    </row>
    <row r="128" spans="2:6" x14ac:dyDescent="0.3">
      <c r="B128" s="27" t="s">
        <v>525</v>
      </c>
      <c r="C128" s="27" t="s">
        <v>742</v>
      </c>
      <c r="D128" s="31" t="str">
        <f t="shared" si="3"/>
        <v>No</v>
      </c>
      <c r="E128" s="26"/>
      <c r="F128" s="30">
        <f>'4. HICM'!X23</f>
        <v>0</v>
      </c>
    </row>
    <row r="129" spans="2:6" x14ac:dyDescent="0.3">
      <c r="B129" s="26"/>
      <c r="C129" s="26"/>
      <c r="D129" s="26"/>
      <c r="E129" s="26"/>
    </row>
    <row r="130" spans="2:6" x14ac:dyDescent="0.3">
      <c r="B130" s="128" t="s">
        <v>328</v>
      </c>
      <c r="C130" s="128"/>
      <c r="D130" s="32" t="str">
        <f>IF(F130=(COUNTA(F57:F128)),"Yes","No")</f>
        <v>No</v>
      </c>
      <c r="E130" s="26"/>
      <c r="F130" s="4">
        <f>SUM(F57:F128)</f>
        <v>9</v>
      </c>
    </row>
    <row r="132" spans="2:6" x14ac:dyDescent="0.3">
      <c r="B132" s="1" t="s">
        <v>544</v>
      </c>
      <c r="C132" s="26"/>
      <c r="D132" s="26"/>
      <c r="E132" s="26"/>
    </row>
    <row r="133" spans="2:6" x14ac:dyDescent="0.3">
      <c r="B133" s="26"/>
      <c r="C133" s="17" t="s">
        <v>324</v>
      </c>
      <c r="D133" s="17" t="s">
        <v>325</v>
      </c>
      <c r="E133" s="26"/>
    </row>
    <row r="134" spans="2:6" x14ac:dyDescent="0.3">
      <c r="B134" s="27" t="s">
        <v>443</v>
      </c>
      <c r="C134" s="27" t="s">
        <v>679</v>
      </c>
      <c r="D134" s="31" t="str">
        <f>IF(F134=1,"Yes","No")</f>
        <v>No</v>
      </c>
      <c r="E134" s="26"/>
      <c r="F134" s="30">
        <f>'5. Narrative'!L8</f>
        <v>0</v>
      </c>
    </row>
    <row r="135" spans="2:6" x14ac:dyDescent="0.3">
      <c r="B135" s="27" t="s">
        <v>444</v>
      </c>
      <c r="C135" s="27" t="s">
        <v>680</v>
      </c>
      <c r="D135" s="31" t="str">
        <f t="shared" ref="D135" si="4">IF(F135=1,"Yes","No")</f>
        <v>No</v>
      </c>
      <c r="E135" s="26"/>
      <c r="F135" s="30">
        <f>'5. Narrative'!L12</f>
        <v>0</v>
      </c>
    </row>
    <row r="136" spans="2:6" x14ac:dyDescent="0.3">
      <c r="B136" s="26"/>
      <c r="C136" s="26"/>
      <c r="D136" s="26"/>
      <c r="E136" s="26"/>
    </row>
    <row r="137" spans="2:6" x14ac:dyDescent="0.3">
      <c r="B137" s="128" t="s">
        <v>328</v>
      </c>
      <c r="C137" s="128"/>
      <c r="D137" s="32" t="str">
        <f>IF(F137=(COUNTA(F134:F135)),"Yes","No")</f>
        <v>No</v>
      </c>
      <c r="E137" s="26"/>
      <c r="F137" s="4">
        <f>SUM(F134:F135)</f>
        <v>0</v>
      </c>
    </row>
    <row r="139" spans="2:6" x14ac:dyDescent="0.3">
      <c r="B139" s="1" t="s">
        <v>630</v>
      </c>
      <c r="C139" s="67"/>
      <c r="D139" s="67"/>
      <c r="E139" s="67"/>
    </row>
    <row r="140" spans="2:6" x14ac:dyDescent="0.3">
      <c r="B140" s="67"/>
      <c r="C140" s="34" t="s">
        <v>324</v>
      </c>
      <c r="D140" s="34" t="s">
        <v>325</v>
      </c>
      <c r="E140" s="67"/>
    </row>
    <row r="141" spans="2:6" x14ac:dyDescent="0.3">
      <c r="B141" s="66" t="s">
        <v>636</v>
      </c>
      <c r="C141" s="66" t="s">
        <v>460</v>
      </c>
      <c r="D141" s="31" t="str">
        <f>IF(F141=1,"Yes","No")</f>
        <v>No</v>
      </c>
      <c r="E141" s="67"/>
      <c r="F141" s="30">
        <f>'6. iBCF Part 1'!S11</f>
        <v>0</v>
      </c>
    </row>
    <row r="142" spans="2:6" s="67" customFormat="1" x14ac:dyDescent="0.3">
      <c r="B142" s="66" t="s">
        <v>638</v>
      </c>
      <c r="C142" s="66" t="s">
        <v>643</v>
      </c>
      <c r="D142" s="31" t="str">
        <f t="shared" ref="D142:D223" si="5">IF(F142=1,"Yes","No")</f>
        <v>No</v>
      </c>
      <c r="F142" s="30">
        <f>'6. iBCF Part 1'!T11</f>
        <v>0</v>
      </c>
    </row>
    <row r="143" spans="2:6" s="67" customFormat="1" x14ac:dyDescent="0.3">
      <c r="B143" s="66" t="s">
        <v>637</v>
      </c>
      <c r="C143" s="66" t="s">
        <v>647</v>
      </c>
      <c r="D143" s="31" t="str">
        <f t="shared" si="5"/>
        <v>No</v>
      </c>
      <c r="F143" s="30">
        <f>'6. iBCF Part 1'!U11</f>
        <v>0</v>
      </c>
    </row>
    <row r="144" spans="2:6" s="80" customFormat="1" x14ac:dyDescent="0.3">
      <c r="B144" s="79" t="s">
        <v>853</v>
      </c>
      <c r="C144" s="79" t="s">
        <v>697</v>
      </c>
      <c r="D144" s="31" t="str">
        <f t="shared" si="5"/>
        <v>No</v>
      </c>
      <c r="F144" s="30">
        <f>'6. iBCF Part 1'!S18</f>
        <v>0</v>
      </c>
    </row>
    <row r="145" spans="2:6" s="80" customFormat="1" x14ac:dyDescent="0.3">
      <c r="B145" s="79" t="s">
        <v>854</v>
      </c>
      <c r="C145" s="79" t="s">
        <v>698</v>
      </c>
      <c r="D145" s="31" t="str">
        <f t="shared" si="5"/>
        <v>No</v>
      </c>
      <c r="F145" s="30">
        <f>'6. iBCF Part 1'!S19</f>
        <v>0</v>
      </c>
    </row>
    <row r="146" spans="2:6" s="80" customFormat="1" x14ac:dyDescent="0.3">
      <c r="B146" s="79" t="s">
        <v>855</v>
      </c>
      <c r="C146" s="79" t="s">
        <v>707</v>
      </c>
      <c r="D146" s="31" t="str">
        <f t="shared" si="5"/>
        <v>Yes</v>
      </c>
      <c r="F146" s="30">
        <f>'6. iBCF Part 1'!S21</f>
        <v>1</v>
      </c>
    </row>
    <row r="147" spans="2:6" s="80" customFormat="1" x14ac:dyDescent="0.3">
      <c r="B147" s="79" t="s">
        <v>856</v>
      </c>
      <c r="C147" s="79" t="s">
        <v>708</v>
      </c>
      <c r="D147" s="31" t="str">
        <f t="shared" si="5"/>
        <v>Yes</v>
      </c>
      <c r="F147" s="30">
        <f>'6. iBCF Part 1'!S22</f>
        <v>1</v>
      </c>
    </row>
    <row r="148" spans="2:6" s="80" customFormat="1" x14ac:dyDescent="0.3">
      <c r="B148" s="79" t="s">
        <v>857</v>
      </c>
      <c r="C148" s="107" t="s">
        <v>709</v>
      </c>
      <c r="D148" s="31" t="str">
        <f t="shared" si="5"/>
        <v>No</v>
      </c>
      <c r="F148" s="30">
        <f>'6. iBCF Part 1'!S23</f>
        <v>0</v>
      </c>
    </row>
    <row r="149" spans="2:6" s="80" customFormat="1" x14ac:dyDescent="0.3">
      <c r="B149" s="79" t="s">
        <v>858</v>
      </c>
      <c r="C149" s="107" t="s">
        <v>710</v>
      </c>
      <c r="D149" s="31" t="str">
        <f t="shared" si="5"/>
        <v>Yes</v>
      </c>
      <c r="F149" s="30">
        <f>'6. iBCF Part 1'!S24</f>
        <v>1</v>
      </c>
    </row>
    <row r="150" spans="2:6" s="80" customFormat="1" x14ac:dyDescent="0.3">
      <c r="B150" s="79" t="s">
        <v>859</v>
      </c>
      <c r="C150" s="107" t="s">
        <v>841</v>
      </c>
      <c r="D150" s="31" t="str">
        <f t="shared" si="5"/>
        <v>No</v>
      </c>
      <c r="F150" s="30">
        <f>'6. iBCF Part 1'!S25</f>
        <v>0</v>
      </c>
    </row>
    <row r="151" spans="2:6" s="80" customFormat="1" x14ac:dyDescent="0.3">
      <c r="B151" s="79" t="s">
        <v>860</v>
      </c>
      <c r="C151" s="107" t="s">
        <v>985</v>
      </c>
      <c r="D151" s="31" t="str">
        <f t="shared" si="5"/>
        <v>No</v>
      </c>
      <c r="F151" s="30">
        <f>'6. iBCF Part 1'!S26</f>
        <v>0</v>
      </c>
    </row>
    <row r="152" spans="2:6" s="80" customFormat="1" x14ac:dyDescent="0.3">
      <c r="B152" s="79" t="s">
        <v>861</v>
      </c>
      <c r="C152" s="79" t="s">
        <v>1790</v>
      </c>
      <c r="D152" s="31" t="str">
        <f t="shared" si="5"/>
        <v>Yes</v>
      </c>
      <c r="F152" s="30">
        <f>'6. iBCF Part 1'!T18</f>
        <v>1</v>
      </c>
    </row>
    <row r="153" spans="2:6" s="80" customFormat="1" x14ac:dyDescent="0.3">
      <c r="B153" s="79" t="s">
        <v>862</v>
      </c>
      <c r="C153" s="79" t="s">
        <v>1791</v>
      </c>
      <c r="D153" s="31" t="str">
        <f t="shared" si="5"/>
        <v>Yes</v>
      </c>
      <c r="F153" s="30">
        <f>'6. iBCF Part 1'!T19</f>
        <v>1</v>
      </c>
    </row>
    <row r="154" spans="2:6" s="80" customFormat="1" x14ac:dyDescent="0.3">
      <c r="B154" s="79" t="s">
        <v>863</v>
      </c>
      <c r="C154" s="79" t="s">
        <v>1792</v>
      </c>
      <c r="D154" s="31" t="str">
        <f t="shared" si="5"/>
        <v>Yes</v>
      </c>
      <c r="F154" s="30">
        <f>'6. iBCF Part 1'!T21</f>
        <v>1</v>
      </c>
    </row>
    <row r="155" spans="2:6" s="80" customFormat="1" x14ac:dyDescent="0.3">
      <c r="B155" s="79" t="s">
        <v>864</v>
      </c>
      <c r="C155" s="79" t="s">
        <v>1797</v>
      </c>
      <c r="D155" s="31" t="str">
        <f t="shared" si="5"/>
        <v>Yes</v>
      </c>
      <c r="F155" s="30">
        <f>'6. iBCF Part 1'!T22</f>
        <v>1</v>
      </c>
    </row>
    <row r="156" spans="2:6" s="80" customFormat="1" x14ac:dyDescent="0.3">
      <c r="B156" s="79" t="s">
        <v>865</v>
      </c>
      <c r="C156" s="107" t="s">
        <v>1796</v>
      </c>
      <c r="D156" s="31" t="str">
        <f t="shared" si="5"/>
        <v>Yes</v>
      </c>
      <c r="F156" s="30">
        <f>'6. iBCF Part 1'!T23</f>
        <v>1</v>
      </c>
    </row>
    <row r="157" spans="2:6" s="80" customFormat="1" x14ac:dyDescent="0.3">
      <c r="B157" s="79" t="s">
        <v>866</v>
      </c>
      <c r="C157" s="107" t="s">
        <v>1795</v>
      </c>
      <c r="D157" s="31" t="str">
        <f t="shared" si="5"/>
        <v>Yes</v>
      </c>
      <c r="F157" s="30">
        <f>'6. iBCF Part 1'!T24</f>
        <v>1</v>
      </c>
    </row>
    <row r="158" spans="2:6" s="80" customFormat="1" x14ac:dyDescent="0.3">
      <c r="B158" s="79" t="s">
        <v>867</v>
      </c>
      <c r="C158" s="107" t="s">
        <v>1794</v>
      </c>
      <c r="D158" s="31" t="str">
        <f t="shared" si="5"/>
        <v>Yes</v>
      </c>
      <c r="F158" s="30">
        <f>'6. iBCF Part 1'!T25</f>
        <v>1</v>
      </c>
    </row>
    <row r="159" spans="2:6" s="80" customFormat="1" x14ac:dyDescent="0.3">
      <c r="B159" s="79" t="s">
        <v>868</v>
      </c>
      <c r="C159" s="107" t="s">
        <v>1793</v>
      </c>
      <c r="D159" s="31" t="str">
        <f t="shared" si="5"/>
        <v>Yes</v>
      </c>
      <c r="F159" s="30">
        <f>'6. iBCF Part 1'!T26</f>
        <v>1</v>
      </c>
    </row>
    <row r="160" spans="2:6" s="80" customFormat="1" x14ac:dyDescent="0.3">
      <c r="B160" s="79" t="s">
        <v>869</v>
      </c>
      <c r="C160" s="79" t="s">
        <v>699</v>
      </c>
      <c r="D160" s="31" t="str">
        <f t="shared" si="5"/>
        <v>Yes</v>
      </c>
      <c r="F160" s="30">
        <f>'6. iBCF Part 1'!U18</f>
        <v>1</v>
      </c>
    </row>
    <row r="161" spans="2:6" s="80" customFormat="1" x14ac:dyDescent="0.3">
      <c r="B161" s="79" t="s">
        <v>870</v>
      </c>
      <c r="C161" s="79" t="s">
        <v>640</v>
      </c>
      <c r="D161" s="31" t="str">
        <f t="shared" si="5"/>
        <v>Yes</v>
      </c>
      <c r="F161" s="30">
        <f>'6. iBCF Part 1'!U19</f>
        <v>1</v>
      </c>
    </row>
    <row r="162" spans="2:6" s="80" customFormat="1" x14ac:dyDescent="0.3">
      <c r="B162" s="79" t="s">
        <v>871</v>
      </c>
      <c r="C162" s="79" t="s">
        <v>711</v>
      </c>
      <c r="D162" s="31" t="str">
        <f t="shared" si="5"/>
        <v>Yes</v>
      </c>
      <c r="F162" s="30">
        <f>'6. iBCF Part 1'!U21</f>
        <v>1</v>
      </c>
    </row>
    <row r="163" spans="2:6" s="80" customFormat="1" x14ac:dyDescent="0.3">
      <c r="B163" s="79" t="s">
        <v>872</v>
      </c>
      <c r="C163" s="79" t="s">
        <v>712</v>
      </c>
      <c r="D163" s="31" t="str">
        <f t="shared" si="5"/>
        <v>Yes</v>
      </c>
      <c r="F163" s="30">
        <f>'6. iBCF Part 1'!U22</f>
        <v>1</v>
      </c>
    </row>
    <row r="164" spans="2:6" s="80" customFormat="1" x14ac:dyDescent="0.3">
      <c r="B164" s="79" t="s">
        <v>873</v>
      </c>
      <c r="C164" s="107" t="s">
        <v>713</v>
      </c>
      <c r="D164" s="31" t="str">
        <f t="shared" si="5"/>
        <v>Yes</v>
      </c>
      <c r="F164" s="30">
        <f>'6. iBCF Part 1'!U23</f>
        <v>1</v>
      </c>
    </row>
    <row r="165" spans="2:6" s="80" customFormat="1" x14ac:dyDescent="0.3">
      <c r="B165" s="79" t="s">
        <v>874</v>
      </c>
      <c r="C165" s="107" t="s">
        <v>714</v>
      </c>
      <c r="D165" s="31" t="str">
        <f t="shared" si="5"/>
        <v>Yes</v>
      </c>
      <c r="F165" s="30">
        <f>'6. iBCF Part 1'!U24</f>
        <v>1</v>
      </c>
    </row>
    <row r="166" spans="2:6" s="80" customFormat="1" x14ac:dyDescent="0.3">
      <c r="B166" s="79" t="s">
        <v>875</v>
      </c>
      <c r="C166" s="107" t="s">
        <v>842</v>
      </c>
      <c r="D166" s="31" t="str">
        <f t="shared" si="5"/>
        <v>Yes</v>
      </c>
      <c r="F166" s="30">
        <f>'6. iBCF Part 1'!U25</f>
        <v>1</v>
      </c>
    </row>
    <row r="167" spans="2:6" s="80" customFormat="1" x14ac:dyDescent="0.3">
      <c r="B167" s="79" t="s">
        <v>876</v>
      </c>
      <c r="C167" s="107" t="s">
        <v>977</v>
      </c>
      <c r="D167" s="31" t="str">
        <f t="shared" si="5"/>
        <v>Yes</v>
      </c>
      <c r="F167" s="30">
        <f>'6. iBCF Part 1'!U26</f>
        <v>1</v>
      </c>
    </row>
    <row r="168" spans="2:6" s="80" customFormat="1" x14ac:dyDescent="0.3">
      <c r="B168" s="79" t="s">
        <v>877</v>
      </c>
      <c r="C168" s="79" t="s">
        <v>700</v>
      </c>
      <c r="D168" s="31" t="str">
        <f t="shared" si="5"/>
        <v>Yes</v>
      </c>
      <c r="F168" s="30">
        <f>'6. iBCF Part 1'!V18</f>
        <v>1</v>
      </c>
    </row>
    <row r="169" spans="2:6" s="80" customFormat="1" x14ac:dyDescent="0.3">
      <c r="B169" s="79" t="s">
        <v>878</v>
      </c>
      <c r="C169" s="79" t="s">
        <v>641</v>
      </c>
      <c r="D169" s="31" t="str">
        <f t="shared" si="5"/>
        <v>Yes</v>
      </c>
      <c r="F169" s="30">
        <f>'6. iBCF Part 1'!V19</f>
        <v>1</v>
      </c>
    </row>
    <row r="170" spans="2:6" s="80" customFormat="1" x14ac:dyDescent="0.3">
      <c r="B170" s="79" t="s">
        <v>879</v>
      </c>
      <c r="C170" s="79" t="s">
        <v>715</v>
      </c>
      <c r="D170" s="31" t="str">
        <f t="shared" si="5"/>
        <v>Yes</v>
      </c>
      <c r="F170" s="30">
        <f>'6. iBCF Part 1'!V21</f>
        <v>1</v>
      </c>
    </row>
    <row r="171" spans="2:6" s="80" customFormat="1" x14ac:dyDescent="0.3">
      <c r="B171" s="79" t="s">
        <v>880</v>
      </c>
      <c r="C171" s="79" t="s">
        <v>716</v>
      </c>
      <c r="D171" s="31" t="str">
        <f t="shared" si="5"/>
        <v>Yes</v>
      </c>
      <c r="F171" s="30">
        <f>'6. iBCF Part 1'!V22</f>
        <v>1</v>
      </c>
    </row>
    <row r="172" spans="2:6" s="80" customFormat="1" x14ac:dyDescent="0.3">
      <c r="B172" s="79" t="s">
        <v>881</v>
      </c>
      <c r="C172" s="107" t="s">
        <v>717</v>
      </c>
      <c r="D172" s="31" t="str">
        <f t="shared" si="5"/>
        <v>Yes</v>
      </c>
      <c r="F172" s="30">
        <f>'6. iBCF Part 1'!V23</f>
        <v>1</v>
      </c>
    </row>
    <row r="173" spans="2:6" s="80" customFormat="1" x14ac:dyDescent="0.3">
      <c r="B173" s="79" t="s">
        <v>882</v>
      </c>
      <c r="C173" s="107" t="s">
        <v>718</v>
      </c>
      <c r="D173" s="31" t="str">
        <f t="shared" si="5"/>
        <v>Yes</v>
      </c>
      <c r="F173" s="30">
        <f>'6. iBCF Part 1'!V24</f>
        <v>1</v>
      </c>
    </row>
    <row r="174" spans="2:6" s="80" customFormat="1" x14ac:dyDescent="0.3">
      <c r="B174" s="79" t="s">
        <v>883</v>
      </c>
      <c r="C174" s="107" t="s">
        <v>843</v>
      </c>
      <c r="D174" s="31" t="str">
        <f t="shared" si="5"/>
        <v>Yes</v>
      </c>
      <c r="F174" s="30">
        <f>'6. iBCF Part 1'!V25</f>
        <v>1</v>
      </c>
    </row>
    <row r="175" spans="2:6" s="80" customFormat="1" x14ac:dyDescent="0.3">
      <c r="B175" s="79" t="s">
        <v>884</v>
      </c>
      <c r="C175" s="107" t="s">
        <v>978</v>
      </c>
      <c r="D175" s="31" t="str">
        <f t="shared" si="5"/>
        <v>Yes</v>
      </c>
      <c r="F175" s="30">
        <f>'6. iBCF Part 1'!V26</f>
        <v>1</v>
      </c>
    </row>
    <row r="176" spans="2:6" s="80" customFormat="1" x14ac:dyDescent="0.3">
      <c r="B176" s="79" t="s">
        <v>885</v>
      </c>
      <c r="C176" s="79" t="s">
        <v>701</v>
      </c>
      <c r="D176" s="31" t="str">
        <f t="shared" si="5"/>
        <v>Yes</v>
      </c>
      <c r="F176" s="30">
        <f>'6. iBCF Part 1'!W18</f>
        <v>1</v>
      </c>
    </row>
    <row r="177" spans="2:6" s="80" customFormat="1" x14ac:dyDescent="0.3">
      <c r="B177" s="79" t="s">
        <v>886</v>
      </c>
      <c r="C177" s="79" t="s">
        <v>642</v>
      </c>
      <c r="D177" s="31" t="str">
        <f t="shared" si="5"/>
        <v>Yes</v>
      </c>
      <c r="F177" s="30">
        <f>'6. iBCF Part 1'!W19</f>
        <v>1</v>
      </c>
    </row>
    <row r="178" spans="2:6" s="80" customFormat="1" x14ac:dyDescent="0.3">
      <c r="B178" s="79" t="s">
        <v>887</v>
      </c>
      <c r="C178" s="79" t="s">
        <v>719</v>
      </c>
      <c r="D178" s="31" t="str">
        <f t="shared" si="5"/>
        <v>Yes</v>
      </c>
      <c r="F178" s="30">
        <f>'6. iBCF Part 1'!W21</f>
        <v>1</v>
      </c>
    </row>
    <row r="179" spans="2:6" s="80" customFormat="1" x14ac:dyDescent="0.3">
      <c r="B179" s="79" t="s">
        <v>888</v>
      </c>
      <c r="C179" s="79" t="s">
        <v>720</v>
      </c>
      <c r="D179" s="31" t="str">
        <f t="shared" si="5"/>
        <v>Yes</v>
      </c>
      <c r="F179" s="30">
        <f>'6. iBCF Part 1'!W22</f>
        <v>1</v>
      </c>
    </row>
    <row r="180" spans="2:6" s="80" customFormat="1" x14ac:dyDescent="0.3">
      <c r="B180" s="79" t="s">
        <v>889</v>
      </c>
      <c r="C180" s="107" t="s">
        <v>721</v>
      </c>
      <c r="D180" s="31" t="str">
        <f t="shared" si="5"/>
        <v>Yes</v>
      </c>
      <c r="F180" s="30">
        <f>'6. iBCF Part 1'!W23</f>
        <v>1</v>
      </c>
    </row>
    <row r="181" spans="2:6" s="80" customFormat="1" x14ac:dyDescent="0.3">
      <c r="B181" s="79" t="s">
        <v>890</v>
      </c>
      <c r="C181" s="107" t="s">
        <v>722</v>
      </c>
      <c r="D181" s="31" t="str">
        <f t="shared" si="5"/>
        <v>Yes</v>
      </c>
      <c r="F181" s="30">
        <f>'6. iBCF Part 1'!W24</f>
        <v>1</v>
      </c>
    </row>
    <row r="182" spans="2:6" s="80" customFormat="1" x14ac:dyDescent="0.3">
      <c r="B182" s="79" t="s">
        <v>891</v>
      </c>
      <c r="C182" s="107" t="s">
        <v>844</v>
      </c>
      <c r="D182" s="31" t="str">
        <f t="shared" si="5"/>
        <v>Yes</v>
      </c>
      <c r="F182" s="30">
        <f>'6. iBCF Part 1'!W25</f>
        <v>1</v>
      </c>
    </row>
    <row r="183" spans="2:6" s="80" customFormat="1" x14ac:dyDescent="0.3">
      <c r="B183" s="79" t="s">
        <v>892</v>
      </c>
      <c r="C183" s="107" t="s">
        <v>979</v>
      </c>
      <c r="D183" s="31" t="str">
        <f t="shared" si="5"/>
        <v>Yes</v>
      </c>
      <c r="F183" s="30">
        <f>'6. iBCF Part 1'!W26</f>
        <v>1</v>
      </c>
    </row>
    <row r="184" spans="2:6" s="80" customFormat="1" x14ac:dyDescent="0.3">
      <c r="B184" s="79" t="s">
        <v>893</v>
      </c>
      <c r="C184" s="79" t="s">
        <v>702</v>
      </c>
      <c r="D184" s="31" t="str">
        <f t="shared" si="5"/>
        <v>Yes</v>
      </c>
      <c r="F184" s="30">
        <f>'6. iBCF Part 1'!X18</f>
        <v>1</v>
      </c>
    </row>
    <row r="185" spans="2:6" s="80" customFormat="1" x14ac:dyDescent="0.3">
      <c r="B185" s="79" t="s">
        <v>894</v>
      </c>
      <c r="C185" s="79" t="s">
        <v>661</v>
      </c>
      <c r="D185" s="31" t="str">
        <f t="shared" si="5"/>
        <v>Yes</v>
      </c>
      <c r="F185" s="30">
        <f>'6. iBCF Part 1'!X19</f>
        <v>1</v>
      </c>
    </row>
    <row r="186" spans="2:6" s="80" customFormat="1" x14ac:dyDescent="0.3">
      <c r="B186" s="79" t="s">
        <v>895</v>
      </c>
      <c r="C186" s="79" t="s">
        <v>723</v>
      </c>
      <c r="D186" s="31" t="str">
        <f t="shared" si="5"/>
        <v>Yes</v>
      </c>
      <c r="F186" s="30">
        <f>'6. iBCF Part 1'!X21</f>
        <v>1</v>
      </c>
    </row>
    <row r="187" spans="2:6" s="80" customFormat="1" x14ac:dyDescent="0.3">
      <c r="B187" s="79" t="s">
        <v>896</v>
      </c>
      <c r="C187" s="79" t="s">
        <v>724</v>
      </c>
      <c r="D187" s="31" t="str">
        <f t="shared" si="5"/>
        <v>Yes</v>
      </c>
      <c r="F187" s="30">
        <f>'6. iBCF Part 1'!X22</f>
        <v>1</v>
      </c>
    </row>
    <row r="188" spans="2:6" s="80" customFormat="1" x14ac:dyDescent="0.3">
      <c r="B188" s="79" t="s">
        <v>897</v>
      </c>
      <c r="C188" s="107" t="s">
        <v>725</v>
      </c>
      <c r="D188" s="31" t="str">
        <f t="shared" si="5"/>
        <v>Yes</v>
      </c>
      <c r="F188" s="30">
        <f>'6. iBCF Part 1'!X23</f>
        <v>1</v>
      </c>
    </row>
    <row r="189" spans="2:6" s="80" customFormat="1" x14ac:dyDescent="0.3">
      <c r="B189" s="79" t="s">
        <v>898</v>
      </c>
      <c r="C189" s="107" t="s">
        <v>726</v>
      </c>
      <c r="D189" s="31" t="str">
        <f t="shared" si="5"/>
        <v>Yes</v>
      </c>
      <c r="F189" s="30">
        <f>'6. iBCF Part 1'!X24</f>
        <v>1</v>
      </c>
    </row>
    <row r="190" spans="2:6" s="80" customFormat="1" x14ac:dyDescent="0.3">
      <c r="B190" s="79" t="s">
        <v>899</v>
      </c>
      <c r="C190" s="107" t="s">
        <v>845</v>
      </c>
      <c r="D190" s="31" t="str">
        <f t="shared" si="5"/>
        <v>Yes</v>
      </c>
      <c r="F190" s="30">
        <f>'6. iBCF Part 1'!X25</f>
        <v>1</v>
      </c>
    </row>
    <row r="191" spans="2:6" s="80" customFormat="1" x14ac:dyDescent="0.3">
      <c r="B191" s="79" t="s">
        <v>900</v>
      </c>
      <c r="C191" s="107" t="s">
        <v>980</v>
      </c>
      <c r="D191" s="31" t="str">
        <f t="shared" si="5"/>
        <v>Yes</v>
      </c>
      <c r="F191" s="30">
        <f>'6. iBCF Part 1'!X26</f>
        <v>1</v>
      </c>
    </row>
    <row r="192" spans="2:6" s="80" customFormat="1" x14ac:dyDescent="0.3">
      <c r="B192" s="79" t="s">
        <v>901</v>
      </c>
      <c r="C192" s="79" t="s">
        <v>703</v>
      </c>
      <c r="D192" s="31" t="str">
        <f t="shared" si="5"/>
        <v>Yes</v>
      </c>
      <c r="F192" s="30">
        <f>'6. iBCF Part 1'!Y18</f>
        <v>1</v>
      </c>
    </row>
    <row r="193" spans="2:6" s="80" customFormat="1" x14ac:dyDescent="0.3">
      <c r="B193" s="79" t="s">
        <v>902</v>
      </c>
      <c r="C193" s="79" t="s">
        <v>662</v>
      </c>
      <c r="D193" s="31" t="str">
        <f t="shared" si="5"/>
        <v>Yes</v>
      </c>
      <c r="F193" s="30">
        <f>'6. iBCF Part 1'!Y19</f>
        <v>1</v>
      </c>
    </row>
    <row r="194" spans="2:6" s="80" customFormat="1" x14ac:dyDescent="0.3">
      <c r="B194" s="79" t="s">
        <v>903</v>
      </c>
      <c r="C194" s="79" t="s">
        <v>727</v>
      </c>
      <c r="D194" s="31" t="str">
        <f t="shared" si="5"/>
        <v>Yes</v>
      </c>
      <c r="F194" s="30">
        <f>'6. iBCF Part 1'!Y21</f>
        <v>1</v>
      </c>
    </row>
    <row r="195" spans="2:6" s="80" customFormat="1" x14ac:dyDescent="0.3">
      <c r="B195" s="79" t="s">
        <v>904</v>
      </c>
      <c r="C195" s="79" t="s">
        <v>728</v>
      </c>
      <c r="D195" s="31" t="str">
        <f t="shared" si="5"/>
        <v>Yes</v>
      </c>
      <c r="F195" s="30">
        <f>'6. iBCF Part 1'!Y22</f>
        <v>1</v>
      </c>
    </row>
    <row r="196" spans="2:6" s="80" customFormat="1" x14ac:dyDescent="0.3">
      <c r="B196" s="79" t="s">
        <v>905</v>
      </c>
      <c r="C196" s="107" t="s">
        <v>729</v>
      </c>
      <c r="D196" s="31" t="str">
        <f t="shared" si="5"/>
        <v>Yes</v>
      </c>
      <c r="F196" s="30">
        <f>'6. iBCF Part 1'!Y23</f>
        <v>1</v>
      </c>
    </row>
    <row r="197" spans="2:6" s="80" customFormat="1" x14ac:dyDescent="0.3">
      <c r="B197" s="79" t="s">
        <v>906</v>
      </c>
      <c r="C197" s="107" t="s">
        <v>730</v>
      </c>
      <c r="D197" s="31" t="str">
        <f t="shared" si="5"/>
        <v>Yes</v>
      </c>
      <c r="F197" s="30">
        <f>'6. iBCF Part 1'!Y24</f>
        <v>1</v>
      </c>
    </row>
    <row r="198" spans="2:6" s="80" customFormat="1" x14ac:dyDescent="0.3">
      <c r="B198" s="79" t="s">
        <v>907</v>
      </c>
      <c r="C198" s="107" t="s">
        <v>846</v>
      </c>
      <c r="D198" s="31" t="str">
        <f t="shared" si="5"/>
        <v>Yes</v>
      </c>
      <c r="F198" s="30">
        <f>'6. iBCF Part 1'!Y25</f>
        <v>1</v>
      </c>
    </row>
    <row r="199" spans="2:6" s="80" customFormat="1" x14ac:dyDescent="0.3">
      <c r="B199" s="79" t="s">
        <v>908</v>
      </c>
      <c r="C199" s="107" t="s">
        <v>981</v>
      </c>
      <c r="D199" s="31" t="str">
        <f t="shared" si="5"/>
        <v>Yes</v>
      </c>
      <c r="F199" s="30">
        <f>'6. iBCF Part 1'!Y26</f>
        <v>1</v>
      </c>
    </row>
    <row r="200" spans="2:6" s="80" customFormat="1" x14ac:dyDescent="0.3">
      <c r="B200" s="79" t="s">
        <v>909</v>
      </c>
      <c r="C200" s="79" t="s">
        <v>704</v>
      </c>
      <c r="D200" s="31" t="str">
        <f t="shared" si="5"/>
        <v>Yes</v>
      </c>
      <c r="F200" s="30">
        <f>'6. iBCF Part 1'!Z18</f>
        <v>1</v>
      </c>
    </row>
    <row r="201" spans="2:6" s="80" customFormat="1" x14ac:dyDescent="0.3">
      <c r="B201" s="79" t="s">
        <v>910</v>
      </c>
      <c r="C201" s="79" t="s">
        <v>663</v>
      </c>
      <c r="D201" s="31" t="str">
        <f t="shared" si="5"/>
        <v>Yes</v>
      </c>
      <c r="F201" s="30">
        <f>'6. iBCF Part 1'!Z19</f>
        <v>1</v>
      </c>
    </row>
    <row r="202" spans="2:6" s="80" customFormat="1" x14ac:dyDescent="0.3">
      <c r="B202" s="79" t="s">
        <v>911</v>
      </c>
      <c r="C202" s="79" t="s">
        <v>731</v>
      </c>
      <c r="D202" s="31" t="str">
        <f t="shared" si="5"/>
        <v>Yes</v>
      </c>
      <c r="F202" s="30">
        <f>'6. iBCF Part 1'!Z21</f>
        <v>1</v>
      </c>
    </row>
    <row r="203" spans="2:6" s="80" customFormat="1" x14ac:dyDescent="0.3">
      <c r="B203" s="79" t="s">
        <v>912</v>
      </c>
      <c r="C203" s="79" t="s">
        <v>732</v>
      </c>
      <c r="D203" s="31" t="str">
        <f t="shared" si="5"/>
        <v>Yes</v>
      </c>
      <c r="F203" s="30">
        <f>'6. iBCF Part 1'!Z22</f>
        <v>1</v>
      </c>
    </row>
    <row r="204" spans="2:6" s="80" customFormat="1" x14ac:dyDescent="0.3">
      <c r="B204" s="79" t="s">
        <v>913</v>
      </c>
      <c r="C204" s="107" t="s">
        <v>733</v>
      </c>
      <c r="D204" s="31" t="str">
        <f t="shared" si="5"/>
        <v>Yes</v>
      </c>
      <c r="F204" s="30">
        <f>'6. iBCF Part 1'!Z23</f>
        <v>1</v>
      </c>
    </row>
    <row r="205" spans="2:6" s="80" customFormat="1" x14ac:dyDescent="0.3">
      <c r="B205" s="79" t="s">
        <v>914</v>
      </c>
      <c r="C205" s="107" t="s">
        <v>734</v>
      </c>
      <c r="D205" s="31" t="str">
        <f t="shared" si="5"/>
        <v>Yes</v>
      </c>
      <c r="F205" s="30">
        <f>'6. iBCF Part 1'!Z24</f>
        <v>1</v>
      </c>
    </row>
    <row r="206" spans="2:6" s="80" customFormat="1" x14ac:dyDescent="0.3">
      <c r="B206" s="79" t="s">
        <v>915</v>
      </c>
      <c r="C206" s="107" t="s">
        <v>847</v>
      </c>
      <c r="D206" s="31" t="str">
        <f t="shared" si="5"/>
        <v>Yes</v>
      </c>
      <c r="F206" s="30">
        <f>'6. iBCF Part 1'!Z25</f>
        <v>1</v>
      </c>
    </row>
    <row r="207" spans="2:6" s="80" customFormat="1" x14ac:dyDescent="0.3">
      <c r="B207" s="79" t="s">
        <v>916</v>
      </c>
      <c r="C207" s="107" t="s">
        <v>982</v>
      </c>
      <c r="D207" s="31" t="str">
        <f t="shared" si="5"/>
        <v>Yes</v>
      </c>
      <c r="F207" s="30">
        <f>'6. iBCF Part 1'!Z26</f>
        <v>1</v>
      </c>
    </row>
    <row r="208" spans="2:6" s="80" customFormat="1" x14ac:dyDescent="0.3">
      <c r="B208" s="79" t="s">
        <v>917</v>
      </c>
      <c r="C208" s="79" t="s">
        <v>705</v>
      </c>
      <c r="D208" s="31" t="str">
        <f t="shared" si="5"/>
        <v>Yes</v>
      </c>
      <c r="F208" s="30">
        <f>'6. iBCF Part 1'!AA18</f>
        <v>1</v>
      </c>
    </row>
    <row r="209" spans="2:6" s="80" customFormat="1" x14ac:dyDescent="0.3">
      <c r="B209" s="79" t="s">
        <v>918</v>
      </c>
      <c r="C209" s="79" t="s">
        <v>664</v>
      </c>
      <c r="D209" s="31" t="str">
        <f t="shared" si="5"/>
        <v>Yes</v>
      </c>
      <c r="F209" s="30">
        <f>'6. iBCF Part 1'!AA19</f>
        <v>1</v>
      </c>
    </row>
    <row r="210" spans="2:6" s="80" customFormat="1" x14ac:dyDescent="0.3">
      <c r="B210" s="79" t="s">
        <v>919</v>
      </c>
      <c r="C210" s="79" t="s">
        <v>735</v>
      </c>
      <c r="D210" s="31" t="str">
        <f t="shared" si="5"/>
        <v>Yes</v>
      </c>
      <c r="F210" s="30">
        <f>'6. iBCF Part 1'!AA21</f>
        <v>1</v>
      </c>
    </row>
    <row r="211" spans="2:6" s="80" customFormat="1" x14ac:dyDescent="0.3">
      <c r="B211" s="79" t="s">
        <v>920</v>
      </c>
      <c r="C211" s="79" t="s">
        <v>736</v>
      </c>
      <c r="D211" s="31" t="str">
        <f t="shared" si="5"/>
        <v>Yes</v>
      </c>
      <c r="F211" s="30">
        <f>'6. iBCF Part 1'!AA22</f>
        <v>1</v>
      </c>
    </row>
    <row r="212" spans="2:6" s="80" customFormat="1" x14ac:dyDescent="0.3">
      <c r="B212" s="79" t="s">
        <v>921</v>
      </c>
      <c r="C212" s="107" t="s">
        <v>737</v>
      </c>
      <c r="D212" s="31" t="str">
        <f t="shared" si="5"/>
        <v>Yes</v>
      </c>
      <c r="F212" s="30">
        <f>'6. iBCF Part 1'!AA23</f>
        <v>1</v>
      </c>
    </row>
    <row r="213" spans="2:6" s="80" customFormat="1" x14ac:dyDescent="0.3">
      <c r="B213" s="79" t="s">
        <v>922</v>
      </c>
      <c r="C213" s="107" t="s">
        <v>738</v>
      </c>
      <c r="D213" s="31" t="str">
        <f t="shared" si="5"/>
        <v>Yes</v>
      </c>
      <c r="F213" s="30">
        <f>'6. iBCF Part 1'!AA24</f>
        <v>1</v>
      </c>
    </row>
    <row r="214" spans="2:6" s="80" customFormat="1" x14ac:dyDescent="0.3">
      <c r="B214" s="79" t="s">
        <v>923</v>
      </c>
      <c r="C214" s="107" t="s">
        <v>848</v>
      </c>
      <c r="D214" s="31" t="str">
        <f t="shared" si="5"/>
        <v>Yes</v>
      </c>
      <c r="F214" s="30">
        <f>'6. iBCF Part 1'!AA25</f>
        <v>1</v>
      </c>
    </row>
    <row r="215" spans="2:6" s="80" customFormat="1" x14ac:dyDescent="0.3">
      <c r="B215" s="79" t="s">
        <v>924</v>
      </c>
      <c r="C215" s="107" t="s">
        <v>983</v>
      </c>
      <c r="D215" s="31" t="str">
        <f t="shared" si="5"/>
        <v>Yes</v>
      </c>
      <c r="F215" s="30">
        <f>'6. iBCF Part 1'!AA26</f>
        <v>1</v>
      </c>
    </row>
    <row r="216" spans="2:6" s="80" customFormat="1" x14ac:dyDescent="0.3">
      <c r="B216" s="79" t="s">
        <v>925</v>
      </c>
      <c r="C216" s="79" t="s">
        <v>706</v>
      </c>
      <c r="D216" s="31" t="str">
        <f t="shared" si="5"/>
        <v>Yes</v>
      </c>
      <c r="F216" s="30">
        <f>'6. iBCF Part 1'!AB18</f>
        <v>1</v>
      </c>
    </row>
    <row r="217" spans="2:6" s="80" customFormat="1" x14ac:dyDescent="0.3">
      <c r="B217" s="79" t="s">
        <v>926</v>
      </c>
      <c r="C217" s="79" t="s">
        <v>739</v>
      </c>
      <c r="D217" s="31" t="str">
        <f t="shared" si="5"/>
        <v>Yes</v>
      </c>
      <c r="F217" s="30">
        <f>'6. iBCF Part 1'!AB19</f>
        <v>1</v>
      </c>
    </row>
    <row r="218" spans="2:6" s="80" customFormat="1" x14ac:dyDescent="0.3">
      <c r="B218" s="79" t="s">
        <v>927</v>
      </c>
      <c r="C218" s="79" t="s">
        <v>740</v>
      </c>
      <c r="D218" s="31" t="str">
        <f t="shared" si="5"/>
        <v>Yes</v>
      </c>
      <c r="F218" s="30">
        <f>'6. iBCF Part 1'!AB21</f>
        <v>1</v>
      </c>
    </row>
    <row r="219" spans="2:6" s="80" customFormat="1" x14ac:dyDescent="0.3">
      <c r="B219" s="79" t="s">
        <v>928</v>
      </c>
      <c r="C219" s="79" t="s">
        <v>741</v>
      </c>
      <c r="D219" s="31" t="str">
        <f t="shared" si="5"/>
        <v>Yes</v>
      </c>
      <c r="F219" s="30">
        <f>'6. iBCF Part 1'!AB22</f>
        <v>1</v>
      </c>
    </row>
    <row r="220" spans="2:6" s="80" customFormat="1" x14ac:dyDescent="0.3">
      <c r="B220" s="79" t="s">
        <v>929</v>
      </c>
      <c r="C220" s="107" t="s">
        <v>742</v>
      </c>
      <c r="D220" s="31" t="str">
        <f t="shared" si="5"/>
        <v>Yes</v>
      </c>
      <c r="F220" s="30">
        <f>'6. iBCF Part 1'!AB23</f>
        <v>1</v>
      </c>
    </row>
    <row r="221" spans="2:6" s="80" customFormat="1" x14ac:dyDescent="0.3">
      <c r="B221" s="79" t="s">
        <v>930</v>
      </c>
      <c r="C221" s="107" t="s">
        <v>743</v>
      </c>
      <c r="D221" s="31" t="str">
        <f t="shared" si="5"/>
        <v>Yes</v>
      </c>
      <c r="F221" s="30">
        <f>'6. iBCF Part 1'!AB24</f>
        <v>1</v>
      </c>
    </row>
    <row r="222" spans="2:6" s="80" customFormat="1" x14ac:dyDescent="0.3">
      <c r="B222" s="79" t="s">
        <v>931</v>
      </c>
      <c r="C222" s="107" t="s">
        <v>849</v>
      </c>
      <c r="D222" s="31" t="str">
        <f t="shared" si="5"/>
        <v>Yes</v>
      </c>
      <c r="F222" s="30">
        <f>'6. iBCF Part 1'!AB25</f>
        <v>1</v>
      </c>
    </row>
    <row r="223" spans="2:6" s="80" customFormat="1" x14ac:dyDescent="0.3">
      <c r="B223" s="79" t="s">
        <v>932</v>
      </c>
      <c r="C223" s="107" t="s">
        <v>984</v>
      </c>
      <c r="D223" s="31" t="str">
        <f t="shared" si="5"/>
        <v>Yes</v>
      </c>
      <c r="F223" s="30">
        <f>'6. iBCF Part 1'!AB26</f>
        <v>1</v>
      </c>
    </row>
    <row r="224" spans="2:6" x14ac:dyDescent="0.3">
      <c r="B224" s="67"/>
      <c r="C224" s="67"/>
      <c r="D224" s="67"/>
      <c r="E224" s="67"/>
    </row>
    <row r="225" spans="2:6" x14ac:dyDescent="0.3">
      <c r="B225" s="128" t="s">
        <v>328</v>
      </c>
      <c r="C225" s="128"/>
      <c r="D225" s="32" t="str">
        <f>IF(F225=(COUNTA(F141:F223)),"Yes","No")</f>
        <v>No</v>
      </c>
      <c r="E225" s="67"/>
      <c r="F225" s="4">
        <f>SUM(F141:F223)</f>
        <v>75</v>
      </c>
    </row>
    <row r="227" spans="2:6" x14ac:dyDescent="0.3">
      <c r="B227" s="1" t="s">
        <v>631</v>
      </c>
      <c r="C227" s="67"/>
      <c r="D227" s="67"/>
      <c r="E227" s="67"/>
    </row>
    <row r="228" spans="2:6" x14ac:dyDescent="0.3">
      <c r="B228" s="67"/>
      <c r="C228" s="34" t="s">
        <v>324</v>
      </c>
      <c r="D228" s="34" t="s">
        <v>325</v>
      </c>
      <c r="E228" s="67"/>
    </row>
    <row r="229" spans="2:6" x14ac:dyDescent="0.3">
      <c r="B229" s="66" t="s">
        <v>632</v>
      </c>
      <c r="C229" s="66" t="s">
        <v>460</v>
      </c>
      <c r="D229" s="31" t="str">
        <f>IF(F229=1,"Yes","No")</f>
        <v>No</v>
      </c>
      <c r="E229" s="67"/>
      <c r="F229" s="30">
        <f>'7. iBCF Part 2'!I11</f>
        <v>0</v>
      </c>
    </row>
    <row r="230" spans="2:6" s="67" customFormat="1" x14ac:dyDescent="0.3">
      <c r="B230" s="66" t="s">
        <v>633</v>
      </c>
      <c r="C230" s="66" t="s">
        <v>643</v>
      </c>
      <c r="D230" s="31" t="str">
        <f t="shared" ref="D230:D232" si="6">IF(F230=1,"Yes","No")</f>
        <v>No</v>
      </c>
      <c r="F230" s="30">
        <f>'7. iBCF Part 2'!J11</f>
        <v>0</v>
      </c>
    </row>
    <row r="231" spans="2:6" s="67" customFormat="1" x14ac:dyDescent="0.3">
      <c r="B231" s="66" t="s">
        <v>634</v>
      </c>
      <c r="C231" s="66" t="s">
        <v>647</v>
      </c>
      <c r="D231" s="31" t="str">
        <f t="shared" si="6"/>
        <v>No</v>
      </c>
      <c r="F231" s="30">
        <f>'7. iBCF Part 2'!K11</f>
        <v>0</v>
      </c>
    </row>
    <row r="232" spans="2:6" s="67" customFormat="1" x14ac:dyDescent="0.3">
      <c r="B232" s="66" t="s">
        <v>635</v>
      </c>
      <c r="C232" s="66" t="s">
        <v>697</v>
      </c>
      <c r="D232" s="31" t="str">
        <f t="shared" si="6"/>
        <v>No</v>
      </c>
      <c r="F232" s="30">
        <f>'7. iBCF Part 2'!I18</f>
        <v>0</v>
      </c>
    </row>
    <row r="233" spans="2:6" x14ac:dyDescent="0.3">
      <c r="B233" s="67"/>
      <c r="C233" s="67"/>
      <c r="D233" s="67"/>
      <c r="E233" s="67"/>
    </row>
    <row r="234" spans="2:6" x14ac:dyDescent="0.3">
      <c r="B234" s="128" t="s">
        <v>328</v>
      </c>
      <c r="C234" s="128"/>
      <c r="D234" s="32" t="str">
        <f>IF(F234=(COUNTA(F229:F232)),"Yes","No")</f>
        <v>No</v>
      </c>
      <c r="E234" s="67"/>
      <c r="F234" s="4">
        <f>SUM(F229:F232)</f>
        <v>0</v>
      </c>
    </row>
  </sheetData>
  <sheetProtection password="DCA1" sheet="1" objects="1" scenarios="1"/>
  <mergeCells count="7">
    <mergeCell ref="B225:C225"/>
    <mergeCell ref="B234:C234"/>
    <mergeCell ref="B16:C16"/>
    <mergeCell ref="B32:C32"/>
    <mergeCell ref="B53:C53"/>
    <mergeCell ref="B130:C130"/>
    <mergeCell ref="B137:C137"/>
  </mergeCells>
  <conditionalFormatting sqref="D10:D14 D16">
    <cfRule type="cellIs" dxfId="7" priority="9" operator="equal">
      <formula>"Yes"</formula>
    </cfRule>
  </conditionalFormatting>
  <conditionalFormatting sqref="D32 D20:D30">
    <cfRule type="cellIs" dxfId="6" priority="8" operator="equal">
      <formula>"Yes"</formula>
    </cfRule>
  </conditionalFormatting>
  <conditionalFormatting sqref="D53 D36:D51">
    <cfRule type="cellIs" dxfId="5" priority="7" operator="equal">
      <formula>"Yes"</formula>
    </cfRule>
  </conditionalFormatting>
  <conditionalFormatting sqref="D130 D57:D128">
    <cfRule type="cellIs" dxfId="4" priority="6" operator="equal">
      <formula>"Yes"</formula>
    </cfRule>
  </conditionalFormatting>
  <conditionalFormatting sqref="D137 D134:D135">
    <cfRule type="cellIs" dxfId="3" priority="5" operator="equal">
      <formula>"Yes"</formula>
    </cfRule>
  </conditionalFormatting>
  <conditionalFormatting sqref="B6">
    <cfRule type="expression" dxfId="2" priority="4">
      <formula>$F$7=0</formula>
    </cfRule>
  </conditionalFormatting>
  <conditionalFormatting sqref="D225 D141:D223">
    <cfRule type="cellIs" dxfId="1" priority="3" operator="equal">
      <formula>"Yes"</formula>
    </cfRule>
  </conditionalFormatting>
  <conditionalFormatting sqref="D234 D229:D232">
    <cfRule type="cellIs" dxfId="0" priority="2" operator="equal">
      <formula>"Yes"</formula>
    </cfRule>
  </conditionalFormatting>
  <hyperlinks>
    <hyperlink ref="B4" location="Guidance!A1" display="&lt;&lt; Link to Guidance tab" xr:uid="{00000000-0004-0000-0B00-000000000000}"/>
  </hyperlinks>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sheetPr>
  <dimension ref="A4:GZ163"/>
  <sheetViews>
    <sheetView workbookViewId="0">
      <selection activeCell="C4" sqref="C4"/>
    </sheetView>
  </sheetViews>
  <sheetFormatPr defaultRowHeight="14.4" x14ac:dyDescent="0.3"/>
  <cols>
    <col min="9" max="15" width="9.109375" style="117"/>
    <col min="16" max="26" width="9.109375" style="26"/>
    <col min="27" max="42" width="9.109375" style="29"/>
    <col min="43" max="69" width="9.109375" style="67"/>
    <col min="70" max="78" width="9.109375" style="98"/>
    <col min="79" max="116" width="9.109375" style="67"/>
    <col min="118" max="119" width="9.109375" style="77"/>
    <col min="120" max="199" width="9.109375" style="80"/>
    <col min="200" max="207" width="9.109375" style="77"/>
  </cols>
  <sheetData>
    <row r="4" spans="1:208" x14ac:dyDescent="0.3">
      <c r="D4" t="s">
        <v>0</v>
      </c>
      <c r="P4" s="26" t="s">
        <v>545</v>
      </c>
      <c r="AA4" s="29" t="s">
        <v>464</v>
      </c>
      <c r="AQ4" s="67" t="s">
        <v>639</v>
      </c>
      <c r="DK4" s="67" t="s">
        <v>544</v>
      </c>
      <c r="DM4" t="s">
        <v>630</v>
      </c>
      <c r="GR4" s="77" t="s">
        <v>681</v>
      </c>
      <c r="GZ4" t="s">
        <v>0</v>
      </c>
    </row>
    <row r="6" spans="1:208" x14ac:dyDescent="0.3">
      <c r="D6" t="s">
        <v>0</v>
      </c>
      <c r="E6" t="s">
        <v>0</v>
      </c>
      <c r="F6" t="s">
        <v>0</v>
      </c>
      <c r="G6" t="s">
        <v>0</v>
      </c>
      <c r="H6" t="s">
        <v>0</v>
      </c>
      <c r="I6" s="117" t="s">
        <v>0</v>
      </c>
      <c r="J6" s="117" t="s">
        <v>0</v>
      </c>
      <c r="K6" s="117" t="s">
        <v>0</v>
      </c>
      <c r="L6" s="117" t="s">
        <v>0</v>
      </c>
      <c r="M6" s="117" t="s">
        <v>0</v>
      </c>
      <c r="N6" s="117" t="s">
        <v>0</v>
      </c>
      <c r="O6" s="117" t="s">
        <v>0</v>
      </c>
      <c r="P6" s="26" t="s">
        <v>545</v>
      </c>
      <c r="Q6" s="26" t="s">
        <v>545</v>
      </c>
      <c r="R6" s="26" t="s">
        <v>545</v>
      </c>
      <c r="S6" s="26" t="s">
        <v>545</v>
      </c>
      <c r="T6" s="26" t="s">
        <v>545</v>
      </c>
      <c r="U6" s="26" t="s">
        <v>545</v>
      </c>
      <c r="V6" s="26" t="s">
        <v>545</v>
      </c>
      <c r="W6" s="26" t="s">
        <v>545</v>
      </c>
      <c r="X6" s="26" t="s">
        <v>545</v>
      </c>
      <c r="Y6" s="26" t="s">
        <v>545</v>
      </c>
      <c r="Z6" s="26" t="s">
        <v>545</v>
      </c>
      <c r="AA6" s="29" t="s">
        <v>464</v>
      </c>
      <c r="AB6" s="29" t="s">
        <v>464</v>
      </c>
      <c r="AC6" s="29" t="s">
        <v>464</v>
      </c>
      <c r="AD6" s="29" t="s">
        <v>464</v>
      </c>
      <c r="AE6" s="29" t="s">
        <v>464</v>
      </c>
      <c r="AF6" s="29" t="s">
        <v>464</v>
      </c>
      <c r="AG6" s="29" t="s">
        <v>464</v>
      </c>
      <c r="AH6" s="29" t="s">
        <v>464</v>
      </c>
      <c r="AI6" s="29" t="s">
        <v>464</v>
      </c>
      <c r="AJ6" s="29" t="s">
        <v>464</v>
      </c>
      <c r="AK6" s="29" t="s">
        <v>464</v>
      </c>
      <c r="AL6" s="29" t="s">
        <v>464</v>
      </c>
      <c r="AM6" s="29" t="s">
        <v>464</v>
      </c>
      <c r="AN6" s="29" t="s">
        <v>464</v>
      </c>
      <c r="AO6" s="29" t="s">
        <v>464</v>
      </c>
      <c r="AP6" s="29" t="s">
        <v>464</v>
      </c>
      <c r="AQ6" s="67" t="s">
        <v>639</v>
      </c>
      <c r="AR6" s="67" t="s">
        <v>639</v>
      </c>
      <c r="AS6" s="67" t="s">
        <v>639</v>
      </c>
      <c r="AT6" s="67" t="s">
        <v>639</v>
      </c>
      <c r="AU6" s="67" t="s">
        <v>639</v>
      </c>
      <c r="AV6" s="67" t="s">
        <v>639</v>
      </c>
      <c r="AW6" s="67" t="s">
        <v>639</v>
      </c>
      <c r="AX6" s="67" t="s">
        <v>639</v>
      </c>
      <c r="AY6" s="67" t="s">
        <v>639</v>
      </c>
      <c r="AZ6" s="67" t="s">
        <v>639</v>
      </c>
      <c r="BA6" s="67" t="s">
        <v>639</v>
      </c>
      <c r="BB6" s="67" t="s">
        <v>639</v>
      </c>
      <c r="BC6" s="67" t="s">
        <v>639</v>
      </c>
      <c r="BD6" s="67" t="s">
        <v>639</v>
      </c>
      <c r="BE6" s="67" t="s">
        <v>639</v>
      </c>
      <c r="BF6" s="67" t="s">
        <v>639</v>
      </c>
      <c r="BG6" s="67" t="s">
        <v>639</v>
      </c>
      <c r="BH6" s="67" t="s">
        <v>639</v>
      </c>
      <c r="BI6" s="67" t="s">
        <v>639</v>
      </c>
      <c r="BJ6" s="67" t="s">
        <v>639</v>
      </c>
      <c r="BK6" s="67" t="s">
        <v>639</v>
      </c>
      <c r="BL6" s="67" t="s">
        <v>639</v>
      </c>
      <c r="BM6" s="67" t="s">
        <v>639</v>
      </c>
      <c r="BN6" s="67" t="s">
        <v>639</v>
      </c>
      <c r="BO6" s="67" t="s">
        <v>639</v>
      </c>
      <c r="BP6" s="67" t="s">
        <v>639</v>
      </c>
      <c r="BQ6" s="67" t="s">
        <v>639</v>
      </c>
      <c r="BR6" s="98" t="s">
        <v>639</v>
      </c>
      <c r="BS6" s="98" t="s">
        <v>639</v>
      </c>
      <c r="BT6" s="98" t="s">
        <v>639</v>
      </c>
      <c r="BU6" s="98" t="s">
        <v>639</v>
      </c>
      <c r="BV6" s="98" t="s">
        <v>639</v>
      </c>
      <c r="BW6" s="98" t="s">
        <v>639</v>
      </c>
      <c r="BX6" s="98" t="s">
        <v>639</v>
      </c>
      <c r="BY6" s="98" t="s">
        <v>639</v>
      </c>
      <c r="BZ6" s="98" t="s">
        <v>639</v>
      </c>
      <c r="CA6" s="67" t="s">
        <v>639</v>
      </c>
      <c r="CB6" s="67" t="s">
        <v>639</v>
      </c>
      <c r="CC6" s="67" t="s">
        <v>639</v>
      </c>
      <c r="CD6" s="67" t="s">
        <v>639</v>
      </c>
      <c r="CE6" s="67" t="s">
        <v>639</v>
      </c>
      <c r="CF6" s="67" t="s">
        <v>639</v>
      </c>
      <c r="CG6" s="67" t="s">
        <v>639</v>
      </c>
      <c r="CH6" s="67" t="s">
        <v>639</v>
      </c>
      <c r="CI6" s="67" t="s">
        <v>639</v>
      </c>
      <c r="CJ6" s="67" t="s">
        <v>639</v>
      </c>
      <c r="CK6" s="67" t="s">
        <v>639</v>
      </c>
      <c r="CL6" s="67" t="s">
        <v>639</v>
      </c>
      <c r="CM6" s="67" t="s">
        <v>639</v>
      </c>
      <c r="CN6" s="67" t="s">
        <v>639</v>
      </c>
      <c r="CO6" s="67" t="s">
        <v>639</v>
      </c>
      <c r="CP6" s="67" t="s">
        <v>639</v>
      </c>
      <c r="CQ6" s="67" t="s">
        <v>639</v>
      </c>
      <c r="CR6" s="67" t="s">
        <v>639</v>
      </c>
      <c r="CS6" s="67" t="s">
        <v>639</v>
      </c>
      <c r="CT6" s="67" t="s">
        <v>639</v>
      </c>
      <c r="CU6" s="67" t="s">
        <v>639</v>
      </c>
      <c r="CV6" s="67" t="s">
        <v>639</v>
      </c>
      <c r="CW6" s="67" t="s">
        <v>639</v>
      </c>
      <c r="CX6" s="67" t="s">
        <v>639</v>
      </c>
      <c r="CY6" s="67" t="s">
        <v>639</v>
      </c>
      <c r="CZ6" s="67" t="s">
        <v>639</v>
      </c>
      <c r="DA6" s="67" t="s">
        <v>639</v>
      </c>
      <c r="DB6" s="67" t="s">
        <v>639</v>
      </c>
      <c r="DC6" s="67" t="s">
        <v>639</v>
      </c>
      <c r="DD6" s="67" t="s">
        <v>639</v>
      </c>
      <c r="DE6" s="67" t="s">
        <v>639</v>
      </c>
      <c r="DF6" s="67" t="s">
        <v>639</v>
      </c>
      <c r="DG6" s="67" t="s">
        <v>639</v>
      </c>
      <c r="DH6" s="67" t="s">
        <v>639</v>
      </c>
      <c r="DI6" s="67" t="s">
        <v>639</v>
      </c>
      <c r="DJ6" s="67" t="s">
        <v>639</v>
      </c>
      <c r="DK6" s="67" t="s">
        <v>544</v>
      </c>
      <c r="DL6" s="67" t="s">
        <v>544</v>
      </c>
      <c r="DM6" s="77" t="s">
        <v>630</v>
      </c>
      <c r="DN6" s="77" t="s">
        <v>630</v>
      </c>
      <c r="DO6" s="77" t="s">
        <v>630</v>
      </c>
      <c r="DP6" s="80" t="s">
        <v>630</v>
      </c>
      <c r="DQ6" s="80" t="s">
        <v>630</v>
      </c>
      <c r="DR6" s="80" t="s">
        <v>630</v>
      </c>
      <c r="DS6" s="80" t="s">
        <v>630</v>
      </c>
      <c r="DT6" s="80" t="s">
        <v>630</v>
      </c>
      <c r="DU6" s="80" t="s">
        <v>630</v>
      </c>
      <c r="DV6" s="80" t="s">
        <v>630</v>
      </c>
      <c r="DW6" s="80" t="s">
        <v>630</v>
      </c>
      <c r="DX6" s="80" t="s">
        <v>630</v>
      </c>
      <c r="DY6" s="80" t="s">
        <v>630</v>
      </c>
      <c r="DZ6" s="80" t="s">
        <v>630</v>
      </c>
      <c r="EA6" s="80" t="s">
        <v>630</v>
      </c>
      <c r="EB6" s="80" t="s">
        <v>630</v>
      </c>
      <c r="EC6" s="80" t="s">
        <v>630</v>
      </c>
      <c r="ED6" s="80" t="s">
        <v>630</v>
      </c>
      <c r="EE6" s="80" t="s">
        <v>630</v>
      </c>
      <c r="EF6" s="80" t="s">
        <v>630</v>
      </c>
      <c r="EG6" s="80" t="s">
        <v>630</v>
      </c>
      <c r="EH6" s="80" t="s">
        <v>630</v>
      </c>
      <c r="EI6" s="80" t="s">
        <v>630</v>
      </c>
      <c r="EJ6" s="80" t="s">
        <v>630</v>
      </c>
      <c r="EK6" s="80" t="s">
        <v>630</v>
      </c>
      <c r="EL6" s="80" t="s">
        <v>630</v>
      </c>
      <c r="EM6" s="80" t="s">
        <v>630</v>
      </c>
      <c r="EN6" s="80" t="s">
        <v>630</v>
      </c>
      <c r="EO6" s="80" t="s">
        <v>630</v>
      </c>
      <c r="EP6" s="80" t="s">
        <v>630</v>
      </c>
      <c r="EQ6" s="80" t="s">
        <v>630</v>
      </c>
      <c r="ER6" s="80" t="s">
        <v>630</v>
      </c>
      <c r="ES6" s="80" t="s">
        <v>630</v>
      </c>
      <c r="ET6" s="80" t="s">
        <v>630</v>
      </c>
      <c r="EU6" s="80" t="s">
        <v>630</v>
      </c>
      <c r="EV6" s="80" t="s">
        <v>630</v>
      </c>
      <c r="EW6" s="80" t="s">
        <v>630</v>
      </c>
      <c r="EX6" s="80" t="s">
        <v>630</v>
      </c>
      <c r="EY6" s="80" t="s">
        <v>630</v>
      </c>
      <c r="EZ6" s="80" t="s">
        <v>630</v>
      </c>
      <c r="FA6" s="80" t="s">
        <v>630</v>
      </c>
      <c r="FB6" s="80" t="s">
        <v>630</v>
      </c>
      <c r="FC6" s="80" t="s">
        <v>630</v>
      </c>
      <c r="FD6" s="80" t="s">
        <v>630</v>
      </c>
      <c r="FE6" s="80" t="s">
        <v>630</v>
      </c>
      <c r="FF6" s="80" t="s">
        <v>630</v>
      </c>
      <c r="FG6" s="80" t="s">
        <v>630</v>
      </c>
      <c r="FH6" s="80" t="s">
        <v>630</v>
      </c>
      <c r="FI6" s="80" t="s">
        <v>630</v>
      </c>
      <c r="FJ6" s="80" t="s">
        <v>630</v>
      </c>
      <c r="FK6" s="80" t="s">
        <v>630</v>
      </c>
      <c r="FL6" s="80" t="s">
        <v>630</v>
      </c>
      <c r="FM6" s="80" t="s">
        <v>630</v>
      </c>
      <c r="FN6" s="80" t="s">
        <v>630</v>
      </c>
      <c r="FO6" s="80" t="s">
        <v>630</v>
      </c>
      <c r="FP6" s="80" t="s">
        <v>630</v>
      </c>
      <c r="FQ6" s="80" t="s">
        <v>630</v>
      </c>
      <c r="FR6" s="80" t="s">
        <v>630</v>
      </c>
      <c r="FS6" s="80" t="s">
        <v>630</v>
      </c>
      <c r="FT6" s="80" t="s">
        <v>630</v>
      </c>
      <c r="FU6" s="80" t="s">
        <v>630</v>
      </c>
      <c r="FV6" s="80" t="s">
        <v>630</v>
      </c>
      <c r="FW6" s="80" t="s">
        <v>630</v>
      </c>
      <c r="FX6" s="80" t="s">
        <v>630</v>
      </c>
      <c r="FY6" s="80" t="s">
        <v>630</v>
      </c>
      <c r="FZ6" s="80" t="s">
        <v>630</v>
      </c>
      <c r="GA6" s="80" t="s">
        <v>630</v>
      </c>
      <c r="GB6" s="80" t="s">
        <v>630</v>
      </c>
      <c r="GC6" s="80" t="s">
        <v>630</v>
      </c>
      <c r="GD6" s="80" t="s">
        <v>630</v>
      </c>
      <c r="GE6" s="80" t="s">
        <v>630</v>
      </c>
      <c r="GF6" s="80" t="s">
        <v>630</v>
      </c>
      <c r="GG6" s="80" t="s">
        <v>630</v>
      </c>
      <c r="GH6" s="80" t="s">
        <v>630</v>
      </c>
      <c r="GI6" s="80" t="s">
        <v>630</v>
      </c>
      <c r="GJ6" s="80" t="s">
        <v>630</v>
      </c>
      <c r="GK6" s="80" t="s">
        <v>630</v>
      </c>
      <c r="GL6" s="80" t="s">
        <v>630</v>
      </c>
      <c r="GM6" s="80" t="s">
        <v>630</v>
      </c>
      <c r="GN6" s="80" t="s">
        <v>630</v>
      </c>
      <c r="GO6" s="80" t="s">
        <v>630</v>
      </c>
      <c r="GP6" s="80" t="s">
        <v>630</v>
      </c>
      <c r="GQ6" s="80" t="s">
        <v>630</v>
      </c>
      <c r="GR6" s="77" t="s">
        <v>681</v>
      </c>
      <c r="GS6" s="77" t="s">
        <v>681</v>
      </c>
      <c r="GT6" s="77" t="s">
        <v>681</v>
      </c>
      <c r="GU6" s="77" t="s">
        <v>681</v>
      </c>
      <c r="GV6" s="77" t="s">
        <v>681</v>
      </c>
      <c r="GW6" s="77" t="s">
        <v>681</v>
      </c>
      <c r="GX6" s="77" t="s">
        <v>681</v>
      </c>
      <c r="GY6" s="77" t="s">
        <v>681</v>
      </c>
      <c r="GZ6" t="s">
        <v>0</v>
      </c>
    </row>
    <row r="7" spans="1:208" x14ac:dyDescent="0.3">
      <c r="D7" t="s">
        <v>1</v>
      </c>
      <c r="E7" t="s">
        <v>2</v>
      </c>
      <c r="F7" t="s">
        <v>3</v>
      </c>
      <c r="G7" t="s">
        <v>4</v>
      </c>
      <c r="H7" t="s">
        <v>5</v>
      </c>
      <c r="I7" s="117" t="s">
        <v>709</v>
      </c>
      <c r="J7" s="117" t="s">
        <v>710</v>
      </c>
      <c r="K7" s="117" t="s">
        <v>841</v>
      </c>
      <c r="L7" s="117" t="s">
        <v>985</v>
      </c>
      <c r="M7" s="117" t="s">
        <v>1805</v>
      </c>
      <c r="N7" s="117" t="s">
        <v>1806</v>
      </c>
      <c r="O7" s="117" t="s">
        <v>1807</v>
      </c>
      <c r="P7" s="26" t="s">
        <v>1</v>
      </c>
      <c r="Q7" s="26" t="s">
        <v>455</v>
      </c>
      <c r="R7" s="26" t="s">
        <v>2</v>
      </c>
      <c r="S7" s="26" t="s">
        <v>456</v>
      </c>
      <c r="T7" s="26" t="s">
        <v>457</v>
      </c>
      <c r="U7" s="26" t="s">
        <v>458</v>
      </c>
      <c r="V7" s="26" t="s">
        <v>459</v>
      </c>
      <c r="W7" s="26" t="s">
        <v>460</v>
      </c>
      <c r="X7" s="26" t="s">
        <v>461</v>
      </c>
      <c r="Y7" s="26" t="s">
        <v>462</v>
      </c>
      <c r="Z7" s="26" t="s">
        <v>463</v>
      </c>
      <c r="AA7" s="29" t="s">
        <v>460</v>
      </c>
      <c r="AB7" s="29" t="s">
        <v>954</v>
      </c>
      <c r="AC7" s="29" t="s">
        <v>955</v>
      </c>
      <c r="AD7" s="29" t="s">
        <v>956</v>
      </c>
      <c r="AE7" s="29" t="s">
        <v>643</v>
      </c>
      <c r="AF7" s="29" t="s">
        <v>644</v>
      </c>
      <c r="AG7" s="29" t="s">
        <v>645</v>
      </c>
      <c r="AH7" s="29" t="s">
        <v>646</v>
      </c>
      <c r="AI7" s="29" t="s">
        <v>647</v>
      </c>
      <c r="AJ7" s="29" t="s">
        <v>648</v>
      </c>
      <c r="AK7" s="29" t="s">
        <v>649</v>
      </c>
      <c r="AL7" s="29" t="s">
        <v>650</v>
      </c>
      <c r="AM7" s="29" t="s">
        <v>652</v>
      </c>
      <c r="AN7" s="29" t="s">
        <v>653</v>
      </c>
      <c r="AO7" s="29" t="s">
        <v>654</v>
      </c>
      <c r="AP7" s="29" t="s">
        <v>655</v>
      </c>
      <c r="AQ7" s="67" t="s">
        <v>644</v>
      </c>
      <c r="AR7" s="67" t="s">
        <v>645</v>
      </c>
      <c r="AS7" s="98" t="s">
        <v>646</v>
      </c>
      <c r="AT7" s="98" t="s">
        <v>463</v>
      </c>
      <c r="AU7" s="98" t="s">
        <v>957</v>
      </c>
      <c r="AV7" s="98" t="s">
        <v>958</v>
      </c>
      <c r="AW7" s="98" t="s">
        <v>699</v>
      </c>
      <c r="AX7" s="98" t="s">
        <v>640</v>
      </c>
      <c r="AY7" s="67" t="s">
        <v>713</v>
      </c>
      <c r="AZ7" s="67" t="s">
        <v>648</v>
      </c>
      <c r="BA7" s="67" t="s">
        <v>649</v>
      </c>
      <c r="BB7" s="98" t="s">
        <v>650</v>
      </c>
      <c r="BC7" s="98" t="s">
        <v>651</v>
      </c>
      <c r="BD7" s="98" t="s">
        <v>959</v>
      </c>
      <c r="BE7" s="98" t="s">
        <v>960</v>
      </c>
      <c r="BF7" s="98" t="s">
        <v>700</v>
      </c>
      <c r="BG7" s="98" t="s">
        <v>641</v>
      </c>
      <c r="BH7" s="67" t="s">
        <v>717</v>
      </c>
      <c r="BI7" s="67" t="s">
        <v>653</v>
      </c>
      <c r="BJ7" s="67" t="s">
        <v>654</v>
      </c>
      <c r="BK7" s="98" t="s">
        <v>655</v>
      </c>
      <c r="BL7" s="98" t="s">
        <v>656</v>
      </c>
      <c r="BM7" s="98" t="s">
        <v>961</v>
      </c>
      <c r="BN7" s="98" t="s">
        <v>962</v>
      </c>
      <c r="BO7" s="98" t="s">
        <v>701</v>
      </c>
      <c r="BP7" s="98" t="s">
        <v>642</v>
      </c>
      <c r="BQ7" s="67" t="s">
        <v>721</v>
      </c>
      <c r="BR7" s="98" t="s">
        <v>657</v>
      </c>
      <c r="BS7" s="98" t="s">
        <v>658</v>
      </c>
      <c r="BT7" s="98" t="s">
        <v>659</v>
      </c>
      <c r="BU7" s="98" t="s">
        <v>660</v>
      </c>
      <c r="BV7" s="98" t="s">
        <v>963</v>
      </c>
      <c r="BW7" s="98" t="s">
        <v>964</v>
      </c>
      <c r="BX7" s="98" t="s">
        <v>702</v>
      </c>
      <c r="BY7" s="98" t="s">
        <v>661</v>
      </c>
      <c r="BZ7" s="98" t="s">
        <v>725</v>
      </c>
      <c r="CA7" s="67" t="s">
        <v>669</v>
      </c>
      <c r="CB7" s="67" t="s">
        <v>670</v>
      </c>
      <c r="CC7" s="98" t="s">
        <v>671</v>
      </c>
      <c r="CD7" s="98" t="s">
        <v>672</v>
      </c>
      <c r="CE7" s="98" t="s">
        <v>965</v>
      </c>
      <c r="CF7" s="98" t="s">
        <v>966</v>
      </c>
      <c r="CG7" s="98" t="s">
        <v>703</v>
      </c>
      <c r="CH7" s="98" t="s">
        <v>662</v>
      </c>
      <c r="CI7" s="67" t="s">
        <v>729</v>
      </c>
      <c r="CJ7" s="67" t="s">
        <v>673</v>
      </c>
      <c r="CK7" s="67" t="s">
        <v>674</v>
      </c>
      <c r="CL7" s="98" t="s">
        <v>675</v>
      </c>
      <c r="CM7" s="98" t="s">
        <v>676</v>
      </c>
      <c r="CN7" s="98" t="s">
        <v>967</v>
      </c>
      <c r="CO7" s="98" t="s">
        <v>968</v>
      </c>
      <c r="CP7" s="98" t="s">
        <v>704</v>
      </c>
      <c r="CQ7" s="98" t="s">
        <v>663</v>
      </c>
      <c r="CR7" s="67" t="s">
        <v>733</v>
      </c>
      <c r="CS7" s="67" t="s">
        <v>665</v>
      </c>
      <c r="CT7" s="67" t="s">
        <v>666</v>
      </c>
      <c r="CU7" s="98" t="s">
        <v>667</v>
      </c>
      <c r="CV7" s="98" t="s">
        <v>668</v>
      </c>
      <c r="CW7" s="98" t="s">
        <v>969</v>
      </c>
      <c r="CX7" s="98" t="s">
        <v>970</v>
      </c>
      <c r="CY7" s="98" t="s">
        <v>705</v>
      </c>
      <c r="CZ7" s="98" t="s">
        <v>664</v>
      </c>
      <c r="DA7" s="67" t="s">
        <v>737</v>
      </c>
      <c r="DB7" s="67" t="s">
        <v>949</v>
      </c>
      <c r="DC7" s="67" t="s">
        <v>950</v>
      </c>
      <c r="DD7" s="98" t="s">
        <v>951</v>
      </c>
      <c r="DE7" s="98" t="s">
        <v>952</v>
      </c>
      <c r="DF7" s="98" t="s">
        <v>971</v>
      </c>
      <c r="DG7" s="98" t="s">
        <v>972</v>
      </c>
      <c r="DH7" s="98" t="s">
        <v>706</v>
      </c>
      <c r="DI7" s="98" t="s">
        <v>739</v>
      </c>
      <c r="DJ7" s="67" t="s">
        <v>742</v>
      </c>
      <c r="DK7" s="67" t="s">
        <v>679</v>
      </c>
      <c r="DL7" s="67" t="s">
        <v>680</v>
      </c>
      <c r="DM7" t="s">
        <v>460</v>
      </c>
      <c r="DN7" s="77" t="s">
        <v>643</v>
      </c>
      <c r="DO7" s="77" t="s">
        <v>647</v>
      </c>
      <c r="DP7" s="80" t="s">
        <v>697</v>
      </c>
      <c r="DQ7" s="80" t="s">
        <v>698</v>
      </c>
      <c r="DR7" s="80" t="s">
        <v>707</v>
      </c>
      <c r="DS7" s="80" t="s">
        <v>708</v>
      </c>
      <c r="DT7" s="80" t="s">
        <v>709</v>
      </c>
      <c r="DU7" s="80" t="s">
        <v>710</v>
      </c>
      <c r="DV7" s="80" t="s">
        <v>841</v>
      </c>
      <c r="DW7" s="80" t="s">
        <v>985</v>
      </c>
      <c r="DX7" s="80" t="s">
        <v>1790</v>
      </c>
      <c r="DY7" s="80" t="s">
        <v>1791</v>
      </c>
      <c r="DZ7" s="80" t="s">
        <v>1792</v>
      </c>
      <c r="EA7" s="80" t="s">
        <v>1797</v>
      </c>
      <c r="EB7" s="80" t="s">
        <v>1796</v>
      </c>
      <c r="EC7" s="80" t="s">
        <v>1795</v>
      </c>
      <c r="ED7" s="80" t="s">
        <v>1794</v>
      </c>
      <c r="EE7" s="80" t="s">
        <v>1793</v>
      </c>
      <c r="EF7" s="80" t="s">
        <v>699</v>
      </c>
      <c r="EG7" s="80" t="s">
        <v>640</v>
      </c>
      <c r="EH7" s="80" t="s">
        <v>711</v>
      </c>
      <c r="EI7" s="80" t="s">
        <v>716</v>
      </c>
      <c r="EJ7" s="80" t="s">
        <v>717</v>
      </c>
      <c r="EK7" s="80" t="s">
        <v>718</v>
      </c>
      <c r="EL7" s="80" t="s">
        <v>843</v>
      </c>
      <c r="EM7" s="80" t="s">
        <v>977</v>
      </c>
      <c r="EN7" s="80" t="s">
        <v>700</v>
      </c>
      <c r="EO7" s="80" t="s">
        <v>641</v>
      </c>
      <c r="EP7" s="80" t="s">
        <v>715</v>
      </c>
      <c r="EQ7" s="80" t="s">
        <v>716</v>
      </c>
      <c r="ER7" s="80" t="s">
        <v>717</v>
      </c>
      <c r="ES7" s="80" t="s">
        <v>718</v>
      </c>
      <c r="ET7" s="80" t="s">
        <v>843</v>
      </c>
      <c r="EU7" s="80" t="s">
        <v>978</v>
      </c>
      <c r="EV7" s="80" t="s">
        <v>701</v>
      </c>
      <c r="EW7" s="80" t="s">
        <v>642</v>
      </c>
      <c r="EX7" s="80" t="s">
        <v>719</v>
      </c>
      <c r="EY7" s="80" t="s">
        <v>720</v>
      </c>
      <c r="EZ7" s="80" t="s">
        <v>721</v>
      </c>
      <c r="FA7" s="80" t="s">
        <v>722</v>
      </c>
      <c r="FB7" s="80" t="s">
        <v>844</v>
      </c>
      <c r="FC7" s="80" t="s">
        <v>979</v>
      </c>
      <c r="FD7" s="80" t="s">
        <v>702</v>
      </c>
      <c r="FE7" s="80" t="s">
        <v>661</v>
      </c>
      <c r="FF7" s="80" t="s">
        <v>723</v>
      </c>
      <c r="FG7" s="80" t="s">
        <v>724</v>
      </c>
      <c r="FH7" s="80" t="s">
        <v>725</v>
      </c>
      <c r="FI7" s="80" t="s">
        <v>726</v>
      </c>
      <c r="FJ7" s="80" t="s">
        <v>845</v>
      </c>
      <c r="FK7" s="80" t="s">
        <v>980</v>
      </c>
      <c r="FL7" s="80" t="s">
        <v>703</v>
      </c>
      <c r="FM7" s="80" t="s">
        <v>662</v>
      </c>
      <c r="FN7" s="80" t="s">
        <v>727</v>
      </c>
      <c r="FO7" s="80" t="s">
        <v>728</v>
      </c>
      <c r="FP7" s="80" t="s">
        <v>729</v>
      </c>
      <c r="FQ7" s="80" t="s">
        <v>730</v>
      </c>
      <c r="FR7" s="80" t="s">
        <v>846</v>
      </c>
      <c r="FS7" s="80" t="s">
        <v>981</v>
      </c>
      <c r="FT7" s="80" t="s">
        <v>704</v>
      </c>
      <c r="FU7" s="80" t="s">
        <v>663</v>
      </c>
      <c r="FV7" s="80" t="s">
        <v>731</v>
      </c>
      <c r="FW7" s="80" t="s">
        <v>732</v>
      </c>
      <c r="FX7" s="108" t="s">
        <v>733</v>
      </c>
      <c r="FY7" s="108" t="s">
        <v>734</v>
      </c>
      <c r="FZ7" s="108" t="s">
        <v>847</v>
      </c>
      <c r="GA7" s="80" t="s">
        <v>982</v>
      </c>
      <c r="GB7" s="80" t="s">
        <v>705</v>
      </c>
      <c r="GC7" s="80" t="s">
        <v>664</v>
      </c>
      <c r="GD7" s="80" t="s">
        <v>735</v>
      </c>
      <c r="GE7" s="80" t="s">
        <v>736</v>
      </c>
      <c r="GF7" s="108" t="s">
        <v>737</v>
      </c>
      <c r="GG7" s="108" t="s">
        <v>738</v>
      </c>
      <c r="GH7" s="108" t="s">
        <v>848</v>
      </c>
      <c r="GI7" s="80" t="s">
        <v>983</v>
      </c>
      <c r="GJ7" s="80" t="s">
        <v>706</v>
      </c>
      <c r="GK7" s="80" t="s">
        <v>739</v>
      </c>
      <c r="GL7" s="80" t="s">
        <v>740</v>
      </c>
      <c r="GM7" s="80" t="s">
        <v>741</v>
      </c>
      <c r="GN7" s="108" t="s">
        <v>742</v>
      </c>
      <c r="GO7" s="108" t="s">
        <v>743</v>
      </c>
      <c r="GP7" s="108" t="s">
        <v>849</v>
      </c>
      <c r="GQ7" s="80" t="s">
        <v>984</v>
      </c>
      <c r="GR7" s="77" t="s">
        <v>460</v>
      </c>
      <c r="GS7" s="77" t="s">
        <v>643</v>
      </c>
      <c r="GT7" s="77" t="s">
        <v>647</v>
      </c>
      <c r="GU7" s="77" t="s">
        <v>697</v>
      </c>
      <c r="GV7" s="77" t="s">
        <v>1790</v>
      </c>
      <c r="GW7" s="77" t="s">
        <v>699</v>
      </c>
      <c r="GX7" s="77" t="s">
        <v>700</v>
      </c>
      <c r="GY7" s="77" t="s">
        <v>701</v>
      </c>
      <c r="GZ7" t="s">
        <v>6</v>
      </c>
    </row>
    <row r="9" spans="1:208" x14ac:dyDescent="0.3">
      <c r="C9" t="s">
        <v>7</v>
      </c>
      <c r="D9" t="s">
        <v>8</v>
      </c>
      <c r="E9" t="s">
        <v>9</v>
      </c>
      <c r="F9" t="s">
        <v>10</v>
      </c>
      <c r="G9" t="s">
        <v>11</v>
      </c>
      <c r="H9" t="s">
        <v>12</v>
      </c>
      <c r="I9" s="117" t="s">
        <v>1808</v>
      </c>
      <c r="J9" s="117" t="s">
        <v>1809</v>
      </c>
      <c r="K9" s="117" t="s">
        <v>1810</v>
      </c>
      <c r="L9" s="117" t="s">
        <v>1811</v>
      </c>
      <c r="M9" s="117" t="s">
        <v>1812</v>
      </c>
      <c r="N9" s="117" t="s">
        <v>1813</v>
      </c>
      <c r="O9" s="117" t="s">
        <v>1814</v>
      </c>
      <c r="P9" s="26" t="s">
        <v>447</v>
      </c>
      <c r="Q9" s="26" t="s">
        <v>13</v>
      </c>
      <c r="R9" s="26" t="s">
        <v>14</v>
      </c>
      <c r="S9" s="26" t="s">
        <v>15</v>
      </c>
      <c r="T9" s="26" t="s">
        <v>551</v>
      </c>
      <c r="U9" s="26" t="s">
        <v>550</v>
      </c>
      <c r="V9" s="26" t="s">
        <v>549</v>
      </c>
      <c r="W9" s="26" t="s">
        <v>548</v>
      </c>
      <c r="X9" s="26" t="s">
        <v>16</v>
      </c>
      <c r="Y9" s="26" t="s">
        <v>547</v>
      </c>
      <c r="Z9" s="26" t="s">
        <v>546</v>
      </c>
      <c r="AA9" s="29" t="s">
        <v>553</v>
      </c>
      <c r="AB9" s="29" t="s">
        <v>552</v>
      </c>
      <c r="AC9" s="29" t="s">
        <v>554</v>
      </c>
      <c r="AD9" s="29" t="s">
        <v>555</v>
      </c>
      <c r="AE9" s="29" t="s">
        <v>557</v>
      </c>
      <c r="AF9" s="29" t="s">
        <v>556</v>
      </c>
      <c r="AG9" s="29" t="s">
        <v>558</v>
      </c>
      <c r="AH9" s="29" t="s">
        <v>559</v>
      </c>
      <c r="AI9" s="29" t="s">
        <v>560</v>
      </c>
      <c r="AJ9" s="29" t="s">
        <v>561</v>
      </c>
      <c r="AK9" s="29" t="s">
        <v>562</v>
      </c>
      <c r="AL9" s="29" t="s">
        <v>563</v>
      </c>
      <c r="AM9" s="29" t="s">
        <v>564</v>
      </c>
      <c r="AN9" s="29" t="s">
        <v>565</v>
      </c>
      <c r="AO9" s="29" t="s">
        <v>566</v>
      </c>
      <c r="AP9" s="29" t="s">
        <v>567</v>
      </c>
      <c r="AQ9" s="67" t="s">
        <v>526</v>
      </c>
      <c r="AR9" s="67" t="s">
        <v>527</v>
      </c>
      <c r="AS9" s="67" t="s">
        <v>528</v>
      </c>
      <c r="AT9" s="67" t="s">
        <v>529</v>
      </c>
      <c r="AU9" s="67" t="s">
        <v>530</v>
      </c>
      <c r="AV9" s="67" t="s">
        <v>531</v>
      </c>
      <c r="AW9" s="67" t="s">
        <v>532</v>
      </c>
      <c r="AX9" s="67" t="s">
        <v>533</v>
      </c>
      <c r="AY9" s="67" t="s">
        <v>534</v>
      </c>
      <c r="AZ9" s="67" t="s">
        <v>481</v>
      </c>
      <c r="BA9" s="67" t="s">
        <v>482</v>
      </c>
      <c r="BB9" s="67" t="s">
        <v>483</v>
      </c>
      <c r="BC9" s="67" t="s">
        <v>484</v>
      </c>
      <c r="BD9" s="67" t="s">
        <v>485</v>
      </c>
      <c r="BE9" s="67" t="s">
        <v>486</v>
      </c>
      <c r="BF9" s="67" t="s">
        <v>487</v>
      </c>
      <c r="BG9" s="67" t="s">
        <v>488</v>
      </c>
      <c r="BH9" s="67" t="s">
        <v>489</v>
      </c>
      <c r="BI9" s="67" t="s">
        <v>535</v>
      </c>
      <c r="BJ9" s="67" t="s">
        <v>536</v>
      </c>
      <c r="BK9" s="67" t="s">
        <v>537</v>
      </c>
      <c r="BL9" s="67" t="s">
        <v>538</v>
      </c>
      <c r="BM9" s="67" t="s">
        <v>539</v>
      </c>
      <c r="BN9" s="67" t="s">
        <v>540</v>
      </c>
      <c r="BO9" s="67" t="s">
        <v>541</v>
      </c>
      <c r="BP9" s="67" t="s">
        <v>542</v>
      </c>
      <c r="BQ9" s="67" t="s">
        <v>543</v>
      </c>
      <c r="BR9" s="98" t="s">
        <v>940</v>
      </c>
      <c r="BS9" s="98" t="s">
        <v>941</v>
      </c>
      <c r="BT9" s="98" t="s">
        <v>942</v>
      </c>
      <c r="BU9" s="98" t="s">
        <v>943</v>
      </c>
      <c r="BV9" s="98" t="s">
        <v>944</v>
      </c>
      <c r="BW9" s="98" t="s">
        <v>945</v>
      </c>
      <c r="BX9" s="98" t="s">
        <v>946</v>
      </c>
      <c r="BY9" s="98" t="s">
        <v>947</v>
      </c>
      <c r="BZ9" s="98" t="s">
        <v>948</v>
      </c>
      <c r="CA9" s="67" t="s">
        <v>490</v>
      </c>
      <c r="CB9" s="67" t="s">
        <v>491</v>
      </c>
      <c r="CC9" s="67" t="s">
        <v>492</v>
      </c>
      <c r="CD9" s="67" t="s">
        <v>493</v>
      </c>
      <c r="CE9" s="67" t="s">
        <v>494</v>
      </c>
      <c r="CF9" s="67" t="s">
        <v>495</v>
      </c>
      <c r="CG9" s="67" t="s">
        <v>496</v>
      </c>
      <c r="CH9" s="67" t="s">
        <v>497</v>
      </c>
      <c r="CI9" s="67" t="s">
        <v>498</v>
      </c>
      <c r="CJ9" s="67" t="s">
        <v>499</v>
      </c>
      <c r="CK9" s="67" t="s">
        <v>500</v>
      </c>
      <c r="CL9" s="67" t="s">
        <v>501</v>
      </c>
      <c r="CM9" s="67" t="s">
        <v>502</v>
      </c>
      <c r="CN9" s="67" t="s">
        <v>503</v>
      </c>
      <c r="CO9" s="67" t="s">
        <v>504</v>
      </c>
      <c r="CP9" s="67" t="s">
        <v>505</v>
      </c>
      <c r="CQ9" s="67" t="s">
        <v>506</v>
      </c>
      <c r="CR9" s="67" t="s">
        <v>507</v>
      </c>
      <c r="CS9" s="67" t="s">
        <v>508</v>
      </c>
      <c r="CT9" s="67" t="s">
        <v>509</v>
      </c>
      <c r="CU9" s="67" t="s">
        <v>510</v>
      </c>
      <c r="CV9" s="67" t="s">
        <v>511</v>
      </c>
      <c r="CW9" s="67" t="s">
        <v>512</v>
      </c>
      <c r="CX9" s="67" t="s">
        <v>513</v>
      </c>
      <c r="CY9" s="67" t="s">
        <v>514</v>
      </c>
      <c r="CZ9" s="67" t="s">
        <v>515</v>
      </c>
      <c r="DA9" s="67" t="s">
        <v>516</v>
      </c>
      <c r="DB9" s="67" t="s">
        <v>517</v>
      </c>
      <c r="DC9" s="67" t="s">
        <v>518</v>
      </c>
      <c r="DD9" s="67" t="s">
        <v>519</v>
      </c>
      <c r="DE9" s="67" t="s">
        <v>520</v>
      </c>
      <c r="DF9" s="67" t="s">
        <v>521</v>
      </c>
      <c r="DG9" s="67" t="s">
        <v>522</v>
      </c>
      <c r="DH9" s="67" t="s">
        <v>523</v>
      </c>
      <c r="DI9" s="67" t="s">
        <v>524</v>
      </c>
      <c r="DJ9" s="67" t="s">
        <v>525</v>
      </c>
      <c r="DK9" s="67" t="s">
        <v>677</v>
      </c>
      <c r="DL9" s="67" t="s">
        <v>678</v>
      </c>
      <c r="DM9" t="s">
        <v>694</v>
      </c>
      <c r="DN9" s="77" t="s">
        <v>696</v>
      </c>
      <c r="DO9" s="77" t="s">
        <v>695</v>
      </c>
      <c r="DP9" s="67" t="s">
        <v>761</v>
      </c>
      <c r="DQ9" s="80" t="s">
        <v>771</v>
      </c>
      <c r="DR9" s="80" t="s">
        <v>781</v>
      </c>
      <c r="DS9" s="80" t="s">
        <v>791</v>
      </c>
      <c r="DT9" s="80" t="s">
        <v>801</v>
      </c>
      <c r="DU9" s="80" t="s">
        <v>811</v>
      </c>
      <c r="DV9" s="80" t="s">
        <v>821</v>
      </c>
      <c r="DW9" s="80" t="s">
        <v>831</v>
      </c>
      <c r="DX9" s="80" t="s">
        <v>762</v>
      </c>
      <c r="DY9" s="80" t="s">
        <v>772</v>
      </c>
      <c r="DZ9" s="80" t="s">
        <v>782</v>
      </c>
      <c r="EA9" s="80" t="s">
        <v>792</v>
      </c>
      <c r="EB9" s="80" t="s">
        <v>802</v>
      </c>
      <c r="EC9" s="80" t="s">
        <v>812</v>
      </c>
      <c r="ED9" s="80" t="s">
        <v>822</v>
      </c>
      <c r="EE9" s="80" t="s">
        <v>832</v>
      </c>
      <c r="EF9" s="80" t="s">
        <v>763</v>
      </c>
      <c r="EG9" s="80" t="s">
        <v>773</v>
      </c>
      <c r="EH9" s="80" t="s">
        <v>783</v>
      </c>
      <c r="EI9" s="80" t="s">
        <v>793</v>
      </c>
      <c r="EJ9" s="80" t="s">
        <v>803</v>
      </c>
      <c r="EK9" s="80" t="s">
        <v>813</v>
      </c>
      <c r="EL9" s="80" t="s">
        <v>823</v>
      </c>
      <c r="EM9" s="80" t="s">
        <v>833</v>
      </c>
      <c r="EN9" s="80" t="s">
        <v>764</v>
      </c>
      <c r="EO9" s="80" t="s">
        <v>774</v>
      </c>
      <c r="EP9" s="80" t="s">
        <v>784</v>
      </c>
      <c r="EQ9" s="80" t="s">
        <v>794</v>
      </c>
      <c r="ER9" s="80" t="s">
        <v>804</v>
      </c>
      <c r="ES9" s="80" t="s">
        <v>814</v>
      </c>
      <c r="ET9" s="80" t="s">
        <v>824</v>
      </c>
      <c r="EU9" s="80" t="s">
        <v>834</v>
      </c>
      <c r="EV9" s="80" t="s">
        <v>765</v>
      </c>
      <c r="EW9" s="80" t="s">
        <v>775</v>
      </c>
      <c r="EX9" s="80" t="s">
        <v>785</v>
      </c>
      <c r="EY9" s="80" t="s">
        <v>795</v>
      </c>
      <c r="EZ9" s="80" t="s">
        <v>805</v>
      </c>
      <c r="FA9" s="80" t="s">
        <v>815</v>
      </c>
      <c r="FB9" s="80" t="s">
        <v>825</v>
      </c>
      <c r="FC9" s="80" t="s">
        <v>835</v>
      </c>
      <c r="FD9" s="80" t="s">
        <v>766</v>
      </c>
      <c r="FE9" s="80" t="s">
        <v>776</v>
      </c>
      <c r="FF9" s="80" t="s">
        <v>786</v>
      </c>
      <c r="FG9" s="80" t="s">
        <v>796</v>
      </c>
      <c r="FH9" s="80" t="s">
        <v>806</v>
      </c>
      <c r="FI9" s="80" t="s">
        <v>816</v>
      </c>
      <c r="FJ9" s="80" t="s">
        <v>826</v>
      </c>
      <c r="FK9" s="80" t="s">
        <v>836</v>
      </c>
      <c r="FL9" s="80" t="s">
        <v>767</v>
      </c>
      <c r="FM9" s="80" t="s">
        <v>777</v>
      </c>
      <c r="FN9" s="80" t="s">
        <v>787</v>
      </c>
      <c r="FO9" s="80" t="s">
        <v>797</v>
      </c>
      <c r="FP9" s="80" t="s">
        <v>807</v>
      </c>
      <c r="FQ9" s="80" t="s">
        <v>817</v>
      </c>
      <c r="FR9" s="80" t="s">
        <v>827</v>
      </c>
      <c r="FS9" s="80" t="s">
        <v>837</v>
      </c>
      <c r="FT9" s="80" t="s">
        <v>768</v>
      </c>
      <c r="FU9" s="80" t="s">
        <v>778</v>
      </c>
      <c r="FV9" s="80" t="s">
        <v>788</v>
      </c>
      <c r="FW9" s="80" t="s">
        <v>798</v>
      </c>
      <c r="FX9" s="80" t="s">
        <v>808</v>
      </c>
      <c r="FY9" s="80" t="s">
        <v>818</v>
      </c>
      <c r="FZ9" s="80" t="s">
        <v>828</v>
      </c>
      <c r="GA9" s="80" t="s">
        <v>838</v>
      </c>
      <c r="GB9" s="80" t="s">
        <v>769</v>
      </c>
      <c r="GC9" s="80" t="s">
        <v>779</v>
      </c>
      <c r="GD9" s="80" t="s">
        <v>789</v>
      </c>
      <c r="GE9" s="80" t="s">
        <v>799</v>
      </c>
      <c r="GF9" s="80" t="s">
        <v>809</v>
      </c>
      <c r="GG9" s="80" t="s">
        <v>819</v>
      </c>
      <c r="GH9" s="80" t="s">
        <v>829</v>
      </c>
      <c r="GI9" s="80" t="s">
        <v>839</v>
      </c>
      <c r="GJ9" s="80" t="s">
        <v>770</v>
      </c>
      <c r="GK9" s="80" t="s">
        <v>780</v>
      </c>
      <c r="GL9" s="80" t="s">
        <v>790</v>
      </c>
      <c r="GM9" s="80" t="s">
        <v>800</v>
      </c>
      <c r="GN9" s="80" t="s">
        <v>810</v>
      </c>
      <c r="GO9" s="80" t="s">
        <v>820</v>
      </c>
      <c r="GP9" s="80" t="s">
        <v>830</v>
      </c>
      <c r="GQ9" s="80" t="s">
        <v>840</v>
      </c>
      <c r="GR9" s="77" t="s">
        <v>748</v>
      </c>
      <c r="GS9" s="77" t="s">
        <v>749</v>
      </c>
      <c r="GT9" s="77" t="s">
        <v>750</v>
      </c>
      <c r="GU9" s="77" t="s">
        <v>635</v>
      </c>
      <c r="GV9" s="77" t="s">
        <v>744</v>
      </c>
      <c r="GW9" s="77" t="s">
        <v>745</v>
      </c>
      <c r="GX9" s="77" t="s">
        <v>746</v>
      </c>
      <c r="GY9" s="77" t="s">
        <v>747</v>
      </c>
      <c r="GZ9" t="s">
        <v>17</v>
      </c>
    </row>
    <row r="10" spans="1:208" x14ac:dyDescent="0.3">
      <c r="C10" t="str">
        <f>IFERROR(VLOOKUP($D$10,$B$14:$C$163,2,FALSE),"")</f>
        <v/>
      </c>
      <c r="D10" t="str">
        <f>IF('1. Cover'!$C$8="","",'1. Cover'!$C$8)</f>
        <v>&lt;Please select a Health and Wellbeing Board&gt;</v>
      </c>
      <c r="E10" t="str">
        <f>IF('1. Cover'!$C$10="","",'1. Cover'!$C$10)</f>
        <v/>
      </c>
      <c r="F10" t="str">
        <f>IF('1. Cover'!$C$12="","",'1. Cover'!$C$12)</f>
        <v/>
      </c>
      <c r="G10" t="str">
        <f>IF('1. Cover'!$C$14="","",'1. Cover'!$C$14)</f>
        <v/>
      </c>
      <c r="H10" t="str">
        <f>IF('1. Cover'!$C$16="","",'1. Cover'!$C$16)</f>
        <v/>
      </c>
      <c r="I10" s="117">
        <f>IF('1. Cover'!$C$23="","",'1. Cover'!$C$23)</f>
        <v>5</v>
      </c>
      <c r="J10" s="117">
        <f>IF('1. Cover'!$C$24="","",'1. Cover'!$C$24)</f>
        <v>5</v>
      </c>
      <c r="K10" s="117">
        <f>IF('1. Cover'!$C$25="","",'1. Cover'!$C$25)</f>
        <v>16</v>
      </c>
      <c r="L10" s="117">
        <f>IF('1. Cover'!$C$26="","",'1. Cover'!$C$26)</f>
        <v>63</v>
      </c>
      <c r="M10" s="117">
        <f>IF('1. Cover'!$C$27="","",'1. Cover'!$C$27)</f>
        <v>2</v>
      </c>
      <c r="N10" s="117">
        <f>IF('1. Cover'!$C$28="","",'1. Cover'!$C$28)</f>
        <v>8</v>
      </c>
      <c r="O10" s="117">
        <f>IF('1. Cover'!$C$29="","",'1. Cover'!$C$29)</f>
        <v>4</v>
      </c>
      <c r="P10" s="26" t="str">
        <f>IF('2. National Conditions &amp; s75'!$C$8="","",'2. National Conditions &amp; s75'!$C$8)</f>
        <v>Please select</v>
      </c>
      <c r="Q10" s="26" t="str">
        <f>IF('2. National Conditions &amp; s75'!$C$9="","",'2. National Conditions &amp; s75'!$C$9)</f>
        <v>Please select</v>
      </c>
      <c r="R10" s="26" t="str">
        <f>IF('2. National Conditions &amp; s75'!$C$10="","",'2. National Conditions &amp; s75'!$C$10)</f>
        <v>Please select</v>
      </c>
      <c r="S10" s="26" t="str">
        <f>IF('2. National Conditions &amp; s75'!$C$11="","",'2. National Conditions &amp; s75'!$C$11)</f>
        <v>Please select</v>
      </c>
      <c r="T10" s="26" t="str">
        <f>IF('2. National Conditions &amp; s75'!$D$8="","",'2. National Conditions &amp; s75'!$D$8)</f>
        <v/>
      </c>
      <c r="U10" s="26" t="str">
        <f>IF('2. National Conditions &amp; s75'!$D$9="","",'2. National Conditions &amp; s75'!$D$9)</f>
        <v/>
      </c>
      <c r="V10" s="26" t="str">
        <f>IF('2. National Conditions &amp; s75'!$D$10="","",'2. National Conditions &amp; s75'!$D$10)</f>
        <v/>
      </c>
      <c r="W10" s="26" t="str">
        <f>IF('2. National Conditions &amp; s75'!$D$11="","",'2. National Conditions &amp; s75'!$D$11)</f>
        <v/>
      </c>
      <c r="X10" s="26" t="str">
        <f>IF('2. National Conditions &amp; s75'!$C$15="","",'2. National Conditions &amp; s75'!$C$15)</f>
        <v>Please select</v>
      </c>
      <c r="Y10" s="26" t="str">
        <f>IF('2. National Conditions &amp; s75'!$D$15="","",'2. National Conditions &amp; s75'!$D$15)</f>
        <v/>
      </c>
      <c r="Z10" s="26" t="str">
        <f>IF('2. National Conditions &amp; s75'!$E$15="","",'2. National Conditions &amp; s75'!$E$15)</f>
        <v/>
      </c>
      <c r="AA10" s="29" t="str">
        <f>IF('3. Metrics'!$D$11="","",'3. Metrics'!$D$11)</f>
        <v>Please select</v>
      </c>
      <c r="AB10" s="29" t="str">
        <f>IF('3. Metrics'!$D$12="","",'3. Metrics'!$D$12)</f>
        <v>Please select</v>
      </c>
      <c r="AC10" s="29" t="str">
        <f>IF('3. Metrics'!$D$13="","",'3. Metrics'!$D$13)</f>
        <v>Please select</v>
      </c>
      <c r="AD10" s="29" t="str">
        <f>IF('3. Metrics'!$D$14="","",'3. Metrics'!$D$14)</f>
        <v>Please select</v>
      </c>
      <c r="AE10" s="29" t="str">
        <f>IF('3. Metrics'!$E$11="","",'3. Metrics'!$E$11)</f>
        <v/>
      </c>
      <c r="AF10" s="29" t="str">
        <f>IF('3. Metrics'!$E$12="","",'3. Metrics'!$E$12)</f>
        <v/>
      </c>
      <c r="AG10" s="29" t="str">
        <f>IF('3. Metrics'!$E$13="","",'3. Metrics'!$E$13)</f>
        <v/>
      </c>
      <c r="AH10" s="29" t="str">
        <f>IF('3. Metrics'!$E$14="","",'3. Metrics'!$E$14)</f>
        <v/>
      </c>
      <c r="AI10" s="29" t="str">
        <f>IF('3. Metrics'!$F$11="","",'3. Metrics'!$F$11)</f>
        <v/>
      </c>
      <c r="AJ10" s="29" t="str">
        <f>IF('3. Metrics'!$F$12="","",'3. Metrics'!$F$12)</f>
        <v/>
      </c>
      <c r="AK10" s="29" t="str">
        <f>IF('3. Metrics'!$F$13="","",'3. Metrics'!$F$13)</f>
        <v/>
      </c>
      <c r="AL10" s="29" t="str">
        <f>IF('3. Metrics'!$F$14="","",'3. Metrics'!$F$14)</f>
        <v/>
      </c>
      <c r="AM10" s="29" t="str">
        <f>IF('3. Metrics'!$G$11="","",'3. Metrics'!$G$11)</f>
        <v/>
      </c>
      <c r="AN10" s="29" t="str">
        <f>IF('3. Metrics'!$G$12="","",'3. Metrics'!$G$12)</f>
        <v/>
      </c>
      <c r="AO10" s="29" t="str">
        <f>IF('3. Metrics'!$G$13="","",'3. Metrics'!$G$13)</f>
        <v/>
      </c>
      <c r="AP10" s="29" t="str">
        <f>IF('3. Metrics'!$G$14="","",'3. Metrics'!$G$14)</f>
        <v/>
      </c>
      <c r="AQ10" s="67" t="str">
        <f>IF('4. HICM'!E12="","",'4. HICM'!E12)</f>
        <v>Please select</v>
      </c>
      <c r="AR10" s="67" t="str">
        <f>IF('4. HICM'!E13="","",'4. HICM'!E13)</f>
        <v>Please select</v>
      </c>
      <c r="AS10" s="67" t="str">
        <f>IF('4. HICM'!E14="","",'4. HICM'!E14)</f>
        <v>Please select</v>
      </c>
      <c r="AT10" s="67" t="str">
        <f>IF('4. HICM'!E15="","",'4. HICM'!E15)</f>
        <v>Please select</v>
      </c>
      <c r="AU10" s="67" t="str">
        <f>IF('4. HICM'!E16="","",'4. HICM'!E16)</f>
        <v>Please select</v>
      </c>
      <c r="AV10" s="67" t="str">
        <f>IF('4. HICM'!E17="","",'4. HICM'!E17)</f>
        <v>Please select</v>
      </c>
      <c r="AW10" s="67" t="str">
        <f>IF('4. HICM'!E18="","",'4. HICM'!E18)</f>
        <v>Please select</v>
      </c>
      <c r="AX10" s="67" t="str">
        <f>IF('4. HICM'!E19="","",'4. HICM'!E19)</f>
        <v>Please select</v>
      </c>
      <c r="AY10" s="67" t="str">
        <f>IF('4. HICM'!E23="","",'4. HICM'!E23)</f>
        <v>Please select</v>
      </c>
      <c r="AZ10" s="67" t="str">
        <f>IF('4. HICM'!F12="","",'4. HICM'!F12)</f>
        <v>Please select</v>
      </c>
      <c r="BA10" s="67" t="str">
        <f>IF('4. HICM'!F13="","",'4. HICM'!F13)</f>
        <v>Please select</v>
      </c>
      <c r="BB10" s="67" t="str">
        <f>IF('4. HICM'!F14="","",'4. HICM'!F14)</f>
        <v>Please select</v>
      </c>
      <c r="BC10" s="67" t="str">
        <f>IF('4. HICM'!F15="","",'4. HICM'!F15)</f>
        <v>Please select</v>
      </c>
      <c r="BD10" s="67" t="str">
        <f>IF('4. HICM'!F16="","",'4. HICM'!F16)</f>
        <v>Please select</v>
      </c>
      <c r="BE10" s="67" t="str">
        <f>IF('4. HICM'!F17="","",'4. HICM'!F17)</f>
        <v>Please select</v>
      </c>
      <c r="BF10" s="67" t="str">
        <f>IF('4. HICM'!F18="","",'4. HICM'!F18)</f>
        <v>Please select</v>
      </c>
      <c r="BG10" s="67" t="str">
        <f>IF('4. HICM'!F19="","",'4. HICM'!F19)</f>
        <v>Please select</v>
      </c>
      <c r="BH10" s="67" t="str">
        <f>IF('4. HICM'!F23="","",'4. HICM'!F23)</f>
        <v>Please select</v>
      </c>
      <c r="BI10" s="67" t="str">
        <f>IF('4. HICM'!G12="","",'4. HICM'!G12)</f>
        <v>Please select</v>
      </c>
      <c r="BJ10" s="67" t="str">
        <f>IF('4. HICM'!G13="","",'4. HICM'!G13)</f>
        <v>Please select</v>
      </c>
      <c r="BK10" s="67" t="str">
        <f>IF('4. HICM'!G14="","",'4. HICM'!G14)</f>
        <v>Please select</v>
      </c>
      <c r="BL10" s="67" t="str">
        <f>IF('4. HICM'!G15="","",'4. HICM'!G15)</f>
        <v>Please select</v>
      </c>
      <c r="BM10" s="67" t="str">
        <f>IF('4. HICM'!G16="","",'4. HICM'!G16)</f>
        <v>Please select</v>
      </c>
      <c r="BN10" s="67" t="str">
        <f>IF('4. HICM'!G17="","",'4. HICM'!G17)</f>
        <v>Please select</v>
      </c>
      <c r="BO10" s="67" t="str">
        <f>IF('4. HICM'!G18="","",'4. HICM'!G18)</f>
        <v>Please select</v>
      </c>
      <c r="BP10" s="67" t="str">
        <f>IF('4. HICM'!G19="","",'4. HICM'!G19)</f>
        <v>Please select</v>
      </c>
      <c r="BQ10" s="67" t="str">
        <f>IF('4. HICM'!G23="","",'4. HICM'!G23)</f>
        <v>Please select</v>
      </c>
      <c r="BR10" s="98" t="str">
        <f>IF('4. HICM'!H12="","",'4. HICM'!H12)</f>
        <v>Please select</v>
      </c>
      <c r="BS10" s="98" t="str">
        <f>IF('4. HICM'!H13="","",'4. HICM'!H13)</f>
        <v>Please select</v>
      </c>
      <c r="BT10" s="98" t="str">
        <f>IF('4. HICM'!H14="","",'4. HICM'!H14)</f>
        <v>Please select</v>
      </c>
      <c r="BU10" s="98" t="str">
        <f>IF('4. HICM'!H15="","",'4. HICM'!H15)</f>
        <v>Please select</v>
      </c>
      <c r="BV10" s="98" t="str">
        <f>IF('4. HICM'!H16="","",'4. HICM'!H16)</f>
        <v>Please select</v>
      </c>
      <c r="BW10" s="98" t="str">
        <f>IF('4. HICM'!H17="","",'4. HICM'!H17)</f>
        <v>Please select</v>
      </c>
      <c r="BX10" s="98" t="str">
        <f>IF('4. HICM'!H18="","",'4. HICM'!H18)</f>
        <v>Please select</v>
      </c>
      <c r="BY10" s="98" t="str">
        <f>IF('4. HICM'!H19="","",'4. HICM'!H19)</f>
        <v>Please select</v>
      </c>
      <c r="BZ10" s="98" t="str">
        <f>IF('4. HICM'!H23="","",'4. HICM'!H23)</f>
        <v>Please select</v>
      </c>
      <c r="CA10" s="67" t="str">
        <f>IF('4. HICM'!I12="","",'4. HICM'!I12)</f>
        <v/>
      </c>
      <c r="CB10" s="67" t="str">
        <f>IF('4. HICM'!I13="","",'4. HICM'!I13)</f>
        <v/>
      </c>
      <c r="CC10" s="67" t="str">
        <f>IF('4. HICM'!I14="","",'4. HICM'!I14)</f>
        <v/>
      </c>
      <c r="CD10" s="67" t="str">
        <f>IF('4. HICM'!I15="","",'4. HICM'!I15)</f>
        <v/>
      </c>
      <c r="CE10" s="67" t="str">
        <f>IF('4. HICM'!I16="","",'4. HICM'!I16)</f>
        <v/>
      </c>
      <c r="CF10" s="67" t="str">
        <f>IF('4. HICM'!I17="","",'4. HICM'!I17)</f>
        <v/>
      </c>
      <c r="CG10" s="67" t="str">
        <f>IF('4. HICM'!I18="","",'4. HICM'!I18)</f>
        <v/>
      </c>
      <c r="CH10" s="67" t="str">
        <f>IF('4. HICM'!I19="","",'4. HICM'!I19)</f>
        <v/>
      </c>
      <c r="CI10" s="67" t="str">
        <f>IF('4. HICM'!I23="","",'4. HICM'!I23)</f>
        <v/>
      </c>
      <c r="CJ10" s="67" t="str">
        <f>IF('4. HICM'!J12="","",'4. HICM'!J12)</f>
        <v/>
      </c>
      <c r="CK10" s="67" t="str">
        <f>IF('4. HICM'!J13="","",'4. HICM'!J13)</f>
        <v/>
      </c>
      <c r="CL10" s="67" t="str">
        <f>IF('4. HICM'!J14="","",'4. HICM'!J14)</f>
        <v/>
      </c>
      <c r="CM10" s="67" t="str">
        <f>IF('4. HICM'!J15="","",'4. HICM'!J15)</f>
        <v/>
      </c>
      <c r="CN10" s="67" t="str">
        <f>IF('4. HICM'!J16="","",'4. HICM'!J16)</f>
        <v/>
      </c>
      <c r="CO10" s="67" t="str">
        <f>IF('4. HICM'!J17="","",'4. HICM'!J17)</f>
        <v/>
      </c>
      <c r="CP10" s="67" t="str">
        <f>IF('4. HICM'!J18="","",'4. HICM'!J18)</f>
        <v/>
      </c>
      <c r="CQ10" s="67" t="str">
        <f>IF('4. HICM'!J19="","",'4. HICM'!J19)</f>
        <v/>
      </c>
      <c r="CR10" s="67" t="str">
        <f>IF('4. HICM'!J23="","",'4. HICM'!J23)</f>
        <v/>
      </c>
      <c r="CS10" s="67" t="str">
        <f>IF('4. HICM'!K12="","",'4. HICM'!K12)</f>
        <v/>
      </c>
      <c r="CT10" s="67" t="str">
        <f>IF('4. HICM'!K13="","",'4. HICM'!K13)</f>
        <v/>
      </c>
      <c r="CU10" s="67" t="str">
        <f>IF('4. HICM'!K14="","",'4. HICM'!K14)</f>
        <v/>
      </c>
      <c r="CV10" s="67" t="str">
        <f>IF('4. HICM'!K15="","",'4. HICM'!K15)</f>
        <v/>
      </c>
      <c r="CW10" s="67" t="str">
        <f>IF('4. HICM'!K16="","",'4. HICM'!K16)</f>
        <v/>
      </c>
      <c r="CX10" s="67" t="str">
        <f>IF('4. HICM'!K17="","",'4. HICM'!K17)</f>
        <v/>
      </c>
      <c r="CY10" s="67" t="str">
        <f>IF('4. HICM'!K18="","",'4. HICM'!K18)</f>
        <v/>
      </c>
      <c r="CZ10" s="67" t="str">
        <f>IF('4. HICM'!K19="","",'4. HICM'!K19)</f>
        <v/>
      </c>
      <c r="DA10" s="67" t="str">
        <f>IF('4. HICM'!K23="","",'4. HICM'!K23)</f>
        <v/>
      </c>
      <c r="DB10" s="67" t="str">
        <f>IF('4. HICM'!L12="","",'4. HICM'!L12)</f>
        <v/>
      </c>
      <c r="DC10" s="67" t="str">
        <f>IF('4. HICM'!L13="","",'4. HICM'!L13)</f>
        <v/>
      </c>
      <c r="DD10" s="67" t="str">
        <f>IF('4. HICM'!L14="","",'4. HICM'!L14)</f>
        <v/>
      </c>
      <c r="DE10" s="67" t="str">
        <f>IF('4. HICM'!L15="","",'4. HICM'!L15)</f>
        <v/>
      </c>
      <c r="DF10" s="67" t="str">
        <f>IF('4. HICM'!L16="","",'4. HICM'!L16)</f>
        <v/>
      </c>
      <c r="DG10" s="67" t="str">
        <f>IF('4. HICM'!L17="","",'4. HICM'!L17)</f>
        <v/>
      </c>
      <c r="DH10" s="67" t="str">
        <f>IF('4. HICM'!L18="","",'4. HICM'!L18)</f>
        <v/>
      </c>
      <c r="DI10" s="67" t="str">
        <f>IF('4. HICM'!L19="","",'4. HICM'!L19)</f>
        <v/>
      </c>
      <c r="DJ10" s="67" t="str">
        <f>IF('4. HICM'!L23="","",'4. HICM'!L23)</f>
        <v/>
      </c>
      <c r="DK10" s="67" t="str">
        <f>IF('5. Narrative'!B8="","",'5. Narrative'!B8)</f>
        <v/>
      </c>
      <c r="DL10" s="67" t="str">
        <f>IF('5. Narrative'!B12="","",'5. Narrative'!B12)</f>
        <v/>
      </c>
      <c r="DM10" t="str">
        <f>IF('6. iBCF Part 1'!D11="","",'6. iBCF Part 1'!D11)</f>
        <v/>
      </c>
      <c r="DN10" s="77" t="str">
        <f>IF('6. iBCF Part 1'!E11="","",'6. iBCF Part 1'!E11)</f>
        <v/>
      </c>
      <c r="DO10" s="77" t="str">
        <f>IF('6. iBCF Part 1'!F11="","",'6. iBCF Part 1'!F11)</f>
        <v/>
      </c>
      <c r="DP10" s="67" t="str">
        <f>IF('6. iBCF Part 1'!C18="","",'6. iBCF Part 1'!C18)</f>
        <v/>
      </c>
      <c r="DQ10" s="80" t="str">
        <f>IF('6. iBCF Part 1'!C19="","",'6. iBCF Part 1'!C19)</f>
        <v>Please Select</v>
      </c>
      <c r="DR10" s="80" t="str">
        <f>IF('6. iBCF Part 1'!C21="","",'6. iBCF Part 1'!C21)</f>
        <v/>
      </c>
      <c r="DS10" s="80" t="str">
        <f>IF('6. iBCF Part 1'!C22="","",'6. iBCF Part 1'!C22)</f>
        <v/>
      </c>
      <c r="DT10" s="80" t="str">
        <f>IF('6. iBCF Part 1'!C23="","",'6. iBCF Part 1'!C23)</f>
        <v>Please Select</v>
      </c>
      <c r="DU10" s="80" t="str">
        <f>IF('6. iBCF Part 1'!C24="","",'6. iBCF Part 1'!C24)</f>
        <v/>
      </c>
      <c r="DV10" s="80" t="str">
        <f>IF('6. iBCF Part 1'!C25="","",'6. iBCF Part 1'!C25)</f>
        <v>Please Select</v>
      </c>
      <c r="DW10" s="80" t="str">
        <f>IF('6. iBCF Part 1'!C26="","",'6. iBCF Part 1'!C26)</f>
        <v>Please Select</v>
      </c>
      <c r="DX10" s="67" t="str">
        <f>IF('6. iBCF Part 1'!D18="","",'6. iBCF Part 1'!D18)</f>
        <v/>
      </c>
      <c r="DY10" s="80" t="str">
        <f>IF('6. iBCF Part 1'!D19="","",'6. iBCF Part 1'!D19)</f>
        <v/>
      </c>
      <c r="DZ10" s="80" t="str">
        <f>IF('6. iBCF Part 1'!D21="","",'6. iBCF Part 1'!D21)</f>
        <v/>
      </c>
      <c r="EA10" s="80" t="str">
        <f>IF('6. iBCF Part 1'!D22="","",'6. iBCF Part 1'!D22)</f>
        <v/>
      </c>
      <c r="EB10" s="80" t="str">
        <f>IF('6. iBCF Part 1'!D23="","",'6. iBCF Part 1'!D23)</f>
        <v/>
      </c>
      <c r="EC10" s="80" t="str">
        <f>IF('6. iBCF Part 1'!D24="","",'6. iBCF Part 1'!D24)</f>
        <v/>
      </c>
      <c r="ED10" s="80" t="str">
        <f>IF('6. iBCF Part 1'!D25="","",'6. iBCF Part 1'!D25)</f>
        <v/>
      </c>
      <c r="EE10" s="80" t="str">
        <f>IF('6. iBCF Part 1'!D26="","",'6. iBCF Part 1'!D26)</f>
        <v/>
      </c>
      <c r="EF10" s="80" t="str">
        <f>IF('6. iBCF Part 1'!E18="","",'6. iBCF Part 1'!E18)</f>
        <v/>
      </c>
      <c r="EG10" s="80" t="str">
        <f>IF('6. iBCF Part 1'!E19="","",'6. iBCF Part 1'!E19)</f>
        <v/>
      </c>
      <c r="EH10" s="80" t="str">
        <f>IF('6. iBCF Part 1'!E21="","",'6. iBCF Part 1'!E21)</f>
        <v/>
      </c>
      <c r="EI10" s="80" t="str">
        <f>IF('6. iBCF Part 1'!E22="","",'6. iBCF Part 1'!E22)</f>
        <v/>
      </c>
      <c r="EJ10" s="80" t="str">
        <f>IF('6. iBCF Part 1'!E23="","",'6. iBCF Part 1'!E23)</f>
        <v/>
      </c>
      <c r="EK10" s="80" t="str">
        <f>IF('6. iBCF Part 1'!E24="","",'6. iBCF Part 1'!E24)</f>
        <v/>
      </c>
      <c r="EL10" s="80" t="str">
        <f>IF('6. iBCF Part 1'!E25="","",'6. iBCF Part 1'!E25)</f>
        <v/>
      </c>
      <c r="EM10" s="80" t="str">
        <f>IF('6. iBCF Part 1'!E26="","",'6. iBCF Part 1'!E26)</f>
        <v/>
      </c>
      <c r="EN10" s="80" t="str">
        <f>IF('6. iBCF Part 1'!F18="","",'6. iBCF Part 1'!F18)</f>
        <v/>
      </c>
      <c r="EO10" s="80" t="str">
        <f>IF('6. iBCF Part 1'!F19="","",'6. iBCF Part 1'!F19)</f>
        <v/>
      </c>
      <c r="EP10" s="80" t="str">
        <f>IF('6. iBCF Part 1'!F21="","",'6. iBCF Part 1'!F21)</f>
        <v/>
      </c>
      <c r="EQ10" s="80" t="str">
        <f>IF('6. iBCF Part 1'!F22="","",'6. iBCF Part 1'!F22)</f>
        <v/>
      </c>
      <c r="ER10" s="80" t="str">
        <f>IF('6. iBCF Part 1'!F23="","",'6. iBCF Part 1'!F23)</f>
        <v/>
      </c>
      <c r="ES10" s="80" t="str">
        <f>IF('6. iBCF Part 1'!F24="","",'6. iBCF Part 1'!F24)</f>
        <v/>
      </c>
      <c r="ET10" s="80" t="str">
        <f>IF('6. iBCF Part 1'!F25="","",'6. iBCF Part 1'!F25)</f>
        <v/>
      </c>
      <c r="EU10" s="80" t="str">
        <f>IF('6. iBCF Part 1'!F26="","",'6. iBCF Part 1'!F26)</f>
        <v/>
      </c>
      <c r="EV10" s="80" t="str">
        <f>IF('6. iBCF Part 1'!G18="","",'6. iBCF Part 1'!G18)</f>
        <v/>
      </c>
      <c r="EW10" s="80" t="str">
        <f>IF('6. iBCF Part 1'!G19="","",'6. iBCF Part 1'!G19)</f>
        <v/>
      </c>
      <c r="EX10" s="80" t="str">
        <f>IF('6. iBCF Part 1'!G21="","",'6. iBCF Part 1'!G21)</f>
        <v/>
      </c>
      <c r="EY10" s="80" t="str">
        <f>IF('6. iBCF Part 1'!G22="","",'6. iBCF Part 1'!G22)</f>
        <v/>
      </c>
      <c r="EZ10" s="80" t="str">
        <f>IF('6. iBCF Part 1'!G23="","",'6. iBCF Part 1'!G23)</f>
        <v/>
      </c>
      <c r="FA10" s="80" t="str">
        <f>IF('6. iBCF Part 1'!G24="","",'6. iBCF Part 1'!G24)</f>
        <v/>
      </c>
      <c r="FB10" s="80" t="str">
        <f>IF('6. iBCF Part 1'!G25="","",'6. iBCF Part 1'!G25)</f>
        <v/>
      </c>
      <c r="FC10" s="80" t="str">
        <f>IF('6. iBCF Part 1'!G26="","",'6. iBCF Part 1'!G26)</f>
        <v/>
      </c>
      <c r="FD10" s="80" t="str">
        <f>IF('6. iBCF Part 1'!H18="","",'6. iBCF Part 1'!H18)</f>
        <v/>
      </c>
      <c r="FE10" s="80" t="str">
        <f>IF('6. iBCF Part 1'!H19="","",'6. iBCF Part 1'!H19)</f>
        <v/>
      </c>
      <c r="FF10" s="80" t="str">
        <f>IF('6. iBCF Part 1'!H21="","",'6. iBCF Part 1'!H21)</f>
        <v/>
      </c>
      <c r="FG10" s="80" t="str">
        <f>IF('6. iBCF Part 1'!H22="","",'6. iBCF Part 1'!H22)</f>
        <v/>
      </c>
      <c r="FH10" s="80" t="str">
        <f>IF('6. iBCF Part 1'!H23="","",'6. iBCF Part 1'!H23)</f>
        <v/>
      </c>
      <c r="FI10" s="80" t="str">
        <f>IF('6. iBCF Part 1'!H24="","",'6. iBCF Part 1'!H24)</f>
        <v/>
      </c>
      <c r="FJ10" s="80" t="str">
        <f>IF('6. iBCF Part 1'!H25="","",'6. iBCF Part 1'!H25)</f>
        <v/>
      </c>
      <c r="FK10" s="80" t="str">
        <f>IF('6. iBCF Part 1'!H26="","",'6. iBCF Part 1'!H26)</f>
        <v/>
      </c>
      <c r="FL10" s="80" t="str">
        <f>IF('6. iBCF Part 1'!I18="","",'6. iBCF Part 1'!I18)</f>
        <v/>
      </c>
      <c r="FM10" s="80" t="str">
        <f>IF('6. iBCF Part 1'!I19="","",'6. iBCF Part 1'!I19)</f>
        <v/>
      </c>
      <c r="FN10" s="80" t="str">
        <f>IF('6. iBCF Part 1'!I21="","",'6. iBCF Part 1'!I21)</f>
        <v/>
      </c>
      <c r="FO10" s="80" t="str">
        <f>IF('6. iBCF Part 1'!I22="","",'6. iBCF Part 1'!I22)</f>
        <v/>
      </c>
      <c r="FP10" s="80" t="str">
        <f>IF('6. iBCF Part 1'!I23="","",'6. iBCF Part 1'!I23)</f>
        <v/>
      </c>
      <c r="FQ10" s="80" t="str">
        <f>IF('6. iBCF Part 1'!I24="","",'6. iBCF Part 1'!I24)</f>
        <v/>
      </c>
      <c r="FR10" s="80" t="str">
        <f>IF('6. iBCF Part 1'!I25="","",'6. iBCF Part 1'!I25)</f>
        <v/>
      </c>
      <c r="FS10" s="80" t="str">
        <f>IF('6. iBCF Part 1'!I26="","",'6. iBCF Part 1'!I26)</f>
        <v/>
      </c>
      <c r="FT10" s="80" t="str">
        <f>IF('6. iBCF Part 1'!J18="","",'6. iBCF Part 1'!J18)</f>
        <v/>
      </c>
      <c r="FU10" s="80" t="str">
        <f>IF('6. iBCF Part 1'!J19="","",'6. iBCF Part 1'!J19)</f>
        <v/>
      </c>
      <c r="FV10" s="80" t="str">
        <f>IF('6. iBCF Part 1'!J21="","",'6. iBCF Part 1'!J21)</f>
        <v/>
      </c>
      <c r="FW10" s="80" t="str">
        <f>IF('6. iBCF Part 1'!J22="","",'6. iBCF Part 1'!J22)</f>
        <v/>
      </c>
      <c r="FX10" s="80" t="str">
        <f>IF('6. iBCF Part 1'!J23="","",'6. iBCF Part 1'!J23)</f>
        <v/>
      </c>
      <c r="FY10" s="80" t="str">
        <f>IF('6. iBCF Part 1'!J24="","",'6. iBCF Part 1'!J24)</f>
        <v/>
      </c>
      <c r="FZ10" s="80" t="str">
        <f>IF('6. iBCF Part 1'!J25="","",'6. iBCF Part 1'!J25)</f>
        <v/>
      </c>
      <c r="GA10" s="80" t="str">
        <f>IF('6. iBCF Part 1'!J26="","",'6. iBCF Part 1'!J26)</f>
        <v/>
      </c>
      <c r="GB10" s="80" t="str">
        <f>IF('6. iBCF Part 1'!K18="","",'6. iBCF Part 1'!K18)</f>
        <v/>
      </c>
      <c r="GC10" s="80" t="str">
        <f>IF('6. iBCF Part 1'!K19="","",'6. iBCF Part 1'!K19)</f>
        <v/>
      </c>
      <c r="GD10" s="80" t="str">
        <f>IF('6. iBCF Part 1'!K21="","",'6. iBCF Part 1'!K21)</f>
        <v/>
      </c>
      <c r="GE10" s="80" t="str">
        <f>IF('6. iBCF Part 1'!K22="","",'6. iBCF Part 1'!K22)</f>
        <v/>
      </c>
      <c r="GF10" s="80" t="str">
        <f>IF('6. iBCF Part 1'!K23="","",'6. iBCF Part 1'!K23)</f>
        <v/>
      </c>
      <c r="GG10" s="80" t="str">
        <f>IF('6. iBCF Part 1'!K24="","",'6. iBCF Part 1'!K24)</f>
        <v/>
      </c>
      <c r="GH10" s="80" t="str">
        <f>IF('6. iBCF Part 1'!K25="","",'6. iBCF Part 1'!K25)</f>
        <v/>
      </c>
      <c r="GI10" s="80" t="str">
        <f>IF('6. iBCF Part 1'!K26="","",'6. iBCF Part 1'!K26)</f>
        <v/>
      </c>
      <c r="GJ10" s="80" t="str">
        <f>IF('6. iBCF Part 1'!L18="","",'6. iBCF Part 1'!L18)</f>
        <v/>
      </c>
      <c r="GK10" s="80" t="str">
        <f>IF('6. iBCF Part 1'!L19="","",'6. iBCF Part 1'!L19)</f>
        <v/>
      </c>
      <c r="GL10" s="80" t="str">
        <f>IF('6. iBCF Part 1'!L21="","",'6. iBCF Part 1'!L21)</f>
        <v/>
      </c>
      <c r="GM10" s="80" t="str">
        <f>IF('6. iBCF Part 1'!L22="","",'6. iBCF Part 1'!L22)</f>
        <v/>
      </c>
      <c r="GN10" s="80" t="str">
        <f>IF('6. iBCF Part 1'!L23="","",'6. iBCF Part 1'!L23)</f>
        <v/>
      </c>
      <c r="GO10" s="80" t="str">
        <f>IF('6. iBCF Part 1'!L24="","",'6. iBCF Part 1'!L24)</f>
        <v/>
      </c>
      <c r="GP10" s="80" t="str">
        <f>IF('6. iBCF Part 1'!L25="","",'6. iBCF Part 1'!L25)</f>
        <v/>
      </c>
      <c r="GQ10" s="80" t="str">
        <f>IF('6. iBCF Part 1'!L26="","",'6. iBCF Part 1'!L26)</f>
        <v/>
      </c>
      <c r="GR10" s="77" t="str">
        <f>IF('7. iBCF Part 2'!D11="","",'7. iBCF Part 2'!D11)</f>
        <v/>
      </c>
      <c r="GS10" s="77" t="str">
        <f>IF('7. iBCF Part 2'!E11="","",'7. iBCF Part 2'!E11)</f>
        <v/>
      </c>
      <c r="GT10" s="77" t="str">
        <f>IF('7. iBCF Part 2'!F11="","",'7. iBCF Part 2'!F11)</f>
        <v/>
      </c>
      <c r="GU10" s="77" t="str">
        <f>IF('7. iBCF Part 2'!C18="","",'7. iBCF Part 2'!C18)</f>
        <v/>
      </c>
      <c r="GV10" s="77" t="str">
        <f>IF('7. iBCF Part 2'!D18="","",'7. iBCF Part 2'!D18)</f>
        <v/>
      </c>
      <c r="GW10" s="77" t="str">
        <f>IF('7. iBCF Part 2'!E18="","",'7. iBCF Part 2'!E18)</f>
        <v/>
      </c>
      <c r="GX10" s="77" t="str">
        <f>IF('7. iBCF Part 2'!F18="","",'7. iBCF Part 2'!F18)</f>
        <v/>
      </c>
      <c r="GY10" s="77" t="str">
        <f>IF('7. iBCF Part 2'!G18="","",'7. iBCF Part 2'!G18)</f>
        <v/>
      </c>
      <c r="GZ10" t="str">
        <f>IF('1. Cover'!$B$4="","",'1. Cover'!$B$4)</f>
        <v>Version 1.0</v>
      </c>
    </row>
    <row r="11" spans="1:208" x14ac:dyDescent="0.3">
      <c r="BH11" s="29"/>
      <c r="BI11" s="29"/>
    </row>
    <row r="12" spans="1:208" x14ac:dyDescent="0.3">
      <c r="BI12" s="29"/>
      <c r="BJ12" s="29"/>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row>
    <row r="13" spans="1:208" x14ac:dyDescent="0.3">
      <c r="B13" t="s">
        <v>19</v>
      </c>
      <c r="C13" t="s">
        <v>20</v>
      </c>
      <c r="BJ13" s="29"/>
      <c r="BK13" s="29"/>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row>
    <row r="14" spans="1:208" x14ac:dyDescent="0.3">
      <c r="A14" t="s">
        <v>21</v>
      </c>
      <c r="B14" t="s">
        <v>22</v>
      </c>
      <c r="C14" t="s">
        <v>21</v>
      </c>
      <c r="BK14" s="29"/>
      <c r="BL14" s="29"/>
      <c r="EF14" s="1"/>
      <c r="EG14" s="1"/>
      <c r="EH14" s="1"/>
      <c r="EI14" s="1"/>
      <c r="EJ14" s="1"/>
      <c r="EK14" s="1"/>
      <c r="EL14" s="1"/>
      <c r="EM14" s="1"/>
      <c r="EN14" s="1"/>
      <c r="EO14" s="1"/>
      <c r="EP14" s="1"/>
      <c r="EQ14" s="1"/>
      <c r="ER14" s="1"/>
      <c r="ES14" s="1"/>
      <c r="ET14" s="1"/>
      <c r="FD14" s="1"/>
      <c r="FE14" s="1"/>
      <c r="FF14" s="1"/>
      <c r="FG14" s="1"/>
      <c r="FH14" s="1"/>
      <c r="FI14" s="1"/>
      <c r="FJ14" s="1"/>
      <c r="FK14" s="1"/>
      <c r="FL14" s="1"/>
      <c r="FS14" s="1"/>
      <c r="FT14" s="1"/>
      <c r="FU14" s="1"/>
      <c r="FV14" s="1"/>
      <c r="FW14" s="1"/>
      <c r="FX14" s="1"/>
      <c r="FY14" s="1"/>
      <c r="FZ14" s="1"/>
      <c r="GA14" s="1"/>
      <c r="GB14" s="1"/>
      <c r="GC14" s="1"/>
      <c r="GD14" s="1"/>
      <c r="GE14" s="1"/>
      <c r="GF14" s="1"/>
      <c r="GG14" s="1"/>
      <c r="GH14" s="1"/>
      <c r="GI14" s="77"/>
      <c r="GJ14" s="77"/>
      <c r="GK14" s="77"/>
      <c r="GL14" s="77"/>
      <c r="GM14" s="77"/>
      <c r="GN14" s="77"/>
      <c r="GO14" s="77"/>
      <c r="GP14" s="77"/>
      <c r="GQ14"/>
      <c r="GR14"/>
      <c r="GS14"/>
      <c r="GT14"/>
      <c r="GU14"/>
      <c r="GV14"/>
      <c r="GW14"/>
      <c r="GX14"/>
      <c r="GY14"/>
    </row>
    <row r="15" spans="1:208" x14ac:dyDescent="0.3">
      <c r="A15" t="s">
        <v>23</v>
      </c>
      <c r="B15" t="s">
        <v>24</v>
      </c>
      <c r="C15" t="s">
        <v>23</v>
      </c>
      <c r="BL15" s="29"/>
      <c r="BM15" s="29"/>
      <c r="GI15" s="77"/>
      <c r="GJ15" s="77"/>
      <c r="GK15" s="77"/>
      <c r="GL15" s="77"/>
      <c r="GN15" s="77"/>
      <c r="GO15" s="77"/>
      <c r="GP15" s="77"/>
      <c r="GQ15"/>
      <c r="GR15"/>
      <c r="GS15"/>
      <c r="GT15"/>
      <c r="GU15"/>
      <c r="GV15"/>
      <c r="GW15"/>
      <c r="GX15"/>
      <c r="GY15"/>
    </row>
    <row r="16" spans="1:208" x14ac:dyDescent="0.3">
      <c r="A16" t="s">
        <v>25</v>
      </c>
      <c r="B16" t="s">
        <v>26</v>
      </c>
      <c r="C16" t="s">
        <v>25</v>
      </c>
      <c r="BM16" s="29"/>
      <c r="BN16" s="29"/>
      <c r="GI16" s="77"/>
      <c r="GJ16" s="77"/>
      <c r="GK16" s="77"/>
      <c r="GL16" s="77"/>
      <c r="GN16" s="77"/>
      <c r="GO16" s="77"/>
      <c r="GP16" s="77"/>
      <c r="GQ16"/>
      <c r="GR16"/>
      <c r="GS16"/>
      <c r="GT16"/>
      <c r="GU16"/>
      <c r="GV16"/>
      <c r="GW16"/>
      <c r="GX16"/>
      <c r="GY16"/>
    </row>
    <row r="17" spans="1:207" x14ac:dyDescent="0.3">
      <c r="A17" t="s">
        <v>27</v>
      </c>
      <c r="B17" t="s">
        <v>28</v>
      </c>
      <c r="C17" t="s">
        <v>27</v>
      </c>
      <c r="BN17" s="29"/>
      <c r="BO17" s="29"/>
      <c r="GI17" s="77"/>
      <c r="GJ17" s="77"/>
      <c r="GK17" s="77"/>
      <c r="GL17" s="77"/>
      <c r="GN17" s="77"/>
      <c r="GO17" s="77"/>
      <c r="GP17" s="77"/>
      <c r="GQ17"/>
      <c r="GR17"/>
      <c r="GS17"/>
      <c r="GT17"/>
      <c r="GU17"/>
      <c r="GV17"/>
      <c r="GW17"/>
      <c r="GX17"/>
      <c r="GY17"/>
    </row>
    <row r="18" spans="1:207" x14ac:dyDescent="0.3">
      <c r="A18" t="s">
        <v>29</v>
      </c>
      <c r="B18" t="s">
        <v>30</v>
      </c>
      <c r="C18" t="s">
        <v>29</v>
      </c>
      <c r="GV18" s="80"/>
    </row>
    <row r="19" spans="1:207" x14ac:dyDescent="0.3">
      <c r="A19" t="s">
        <v>31</v>
      </c>
      <c r="B19" t="s">
        <v>32</v>
      </c>
      <c r="C19" t="s">
        <v>31</v>
      </c>
      <c r="GV19" s="80"/>
    </row>
    <row r="20" spans="1:207" x14ac:dyDescent="0.3">
      <c r="A20" t="s">
        <v>33</v>
      </c>
      <c r="B20" t="s">
        <v>34</v>
      </c>
      <c r="C20" t="s">
        <v>33</v>
      </c>
      <c r="GV20" s="80"/>
    </row>
    <row r="21" spans="1:207" x14ac:dyDescent="0.3">
      <c r="A21" t="s">
        <v>35</v>
      </c>
      <c r="B21" t="s">
        <v>36</v>
      </c>
      <c r="C21" t="s">
        <v>35</v>
      </c>
      <c r="GV21" s="80"/>
    </row>
    <row r="22" spans="1:207" x14ac:dyDescent="0.3">
      <c r="A22" t="s">
        <v>37</v>
      </c>
      <c r="B22" t="s">
        <v>38</v>
      </c>
      <c r="C22" t="s">
        <v>37</v>
      </c>
      <c r="GV22" s="80"/>
    </row>
    <row r="23" spans="1:207" x14ac:dyDescent="0.3">
      <c r="A23" t="s">
        <v>39</v>
      </c>
      <c r="B23" t="s">
        <v>40</v>
      </c>
      <c r="C23" t="s">
        <v>39</v>
      </c>
      <c r="GV23" s="80"/>
    </row>
    <row r="24" spans="1:207" x14ac:dyDescent="0.3">
      <c r="A24" t="s">
        <v>41</v>
      </c>
      <c r="B24" t="s">
        <v>42</v>
      </c>
      <c r="C24" t="s">
        <v>41</v>
      </c>
    </row>
    <row r="25" spans="1:207" x14ac:dyDescent="0.3">
      <c r="A25" t="s">
        <v>43</v>
      </c>
      <c r="B25" t="s">
        <v>44</v>
      </c>
      <c r="C25" t="s">
        <v>43</v>
      </c>
    </row>
    <row r="26" spans="1:207" x14ac:dyDescent="0.3">
      <c r="A26" t="s">
        <v>45</v>
      </c>
      <c r="B26" t="s">
        <v>46</v>
      </c>
      <c r="C26" t="s">
        <v>45</v>
      </c>
    </row>
    <row r="27" spans="1:207" x14ac:dyDescent="0.3">
      <c r="A27" t="s">
        <v>47</v>
      </c>
      <c r="B27" t="s">
        <v>48</v>
      </c>
      <c r="C27" t="s">
        <v>47</v>
      </c>
    </row>
    <row r="28" spans="1:207" x14ac:dyDescent="0.3">
      <c r="A28" t="s">
        <v>49</v>
      </c>
      <c r="B28" t="s">
        <v>50</v>
      </c>
      <c r="C28" t="s">
        <v>49</v>
      </c>
    </row>
    <row r="29" spans="1:207" x14ac:dyDescent="0.3">
      <c r="A29" t="s">
        <v>51</v>
      </c>
      <c r="B29" t="s">
        <v>52</v>
      </c>
      <c r="C29" t="s">
        <v>51</v>
      </c>
    </row>
    <row r="30" spans="1:207" x14ac:dyDescent="0.3">
      <c r="A30" t="s">
        <v>53</v>
      </c>
      <c r="B30" t="s">
        <v>54</v>
      </c>
      <c r="C30" t="s">
        <v>53</v>
      </c>
    </row>
    <row r="31" spans="1:207" x14ac:dyDescent="0.3">
      <c r="A31" t="s">
        <v>55</v>
      </c>
      <c r="B31" t="s">
        <v>56</v>
      </c>
      <c r="C31" t="s">
        <v>55</v>
      </c>
    </row>
    <row r="32" spans="1:207" x14ac:dyDescent="0.3">
      <c r="A32" t="s">
        <v>57</v>
      </c>
      <c r="B32" t="s">
        <v>58</v>
      </c>
      <c r="C32" t="s">
        <v>57</v>
      </c>
      <c r="DO32" s="80"/>
      <c r="DW32" s="54"/>
    </row>
    <row r="33" spans="1:207" x14ac:dyDescent="0.3">
      <c r="A33" t="s">
        <v>59</v>
      </c>
      <c r="B33" t="s">
        <v>60</v>
      </c>
      <c r="C33" t="s">
        <v>59</v>
      </c>
      <c r="DG33" s="80"/>
      <c r="DH33" s="80"/>
      <c r="DI33" s="80"/>
      <c r="DJ33" s="80"/>
      <c r="DK33" s="80"/>
      <c r="DL33" s="80"/>
      <c r="DM33" s="80"/>
      <c r="DN33" s="80"/>
      <c r="DO33" s="80"/>
      <c r="DW33" s="54"/>
      <c r="DX33" s="54"/>
      <c r="DY33" s="54"/>
      <c r="DZ33" s="54"/>
      <c r="EA33" s="54"/>
      <c r="EB33" s="54"/>
      <c r="EC33" s="54"/>
      <c r="ED33" s="54"/>
      <c r="EE33" s="54"/>
      <c r="EU33" s="54"/>
      <c r="EV33" s="54"/>
      <c r="EW33" s="54"/>
      <c r="EX33" s="54"/>
      <c r="EY33" s="54"/>
      <c r="EZ33" s="54"/>
      <c r="FA33" s="54"/>
      <c r="FB33" s="54"/>
      <c r="FC33" s="54"/>
      <c r="GG33" s="77"/>
      <c r="GH33" s="77"/>
      <c r="GI33" s="77"/>
      <c r="GJ33" s="77"/>
      <c r="GK33" s="77"/>
      <c r="GL33" s="77"/>
      <c r="GM33" s="77"/>
      <c r="GN33" s="77"/>
      <c r="GO33"/>
      <c r="GP33"/>
      <c r="GQ33"/>
      <c r="GR33"/>
      <c r="GS33"/>
      <c r="GT33"/>
      <c r="GU33"/>
      <c r="GV33"/>
      <c r="GW33"/>
      <c r="GX33"/>
      <c r="GY33"/>
    </row>
    <row r="34" spans="1:207" x14ac:dyDescent="0.3">
      <c r="A34" t="s">
        <v>61</v>
      </c>
      <c r="B34" t="s">
        <v>62</v>
      </c>
      <c r="C34" t="s">
        <v>61</v>
      </c>
      <c r="DG34" s="80"/>
      <c r="DH34" s="80"/>
      <c r="DI34" s="80"/>
      <c r="DJ34" s="80"/>
      <c r="DK34" s="80"/>
      <c r="DL34" s="80"/>
      <c r="DM34" s="80"/>
      <c r="DN34" s="80"/>
      <c r="DO34" s="80"/>
      <c r="DW34" s="54"/>
      <c r="DX34" s="54"/>
      <c r="DY34" s="54"/>
      <c r="DZ34" s="54"/>
      <c r="EA34" s="54"/>
      <c r="EB34" s="54"/>
      <c r="EC34" s="54"/>
      <c r="ED34" s="54"/>
      <c r="EE34" s="54"/>
      <c r="EU34" s="54"/>
      <c r="EV34" s="54"/>
      <c r="EW34" s="54"/>
      <c r="EX34" s="54"/>
      <c r="EY34" s="54"/>
      <c r="EZ34" s="54"/>
      <c r="FA34" s="54"/>
      <c r="FB34" s="54"/>
      <c r="FC34" s="54"/>
      <c r="GG34" s="77"/>
      <c r="GH34" s="77"/>
      <c r="GI34" s="77"/>
      <c r="GJ34" s="77"/>
      <c r="GK34" s="77"/>
      <c r="GL34" s="77"/>
      <c r="GM34" s="77"/>
      <c r="GN34" s="77"/>
      <c r="GO34"/>
      <c r="GP34"/>
      <c r="GQ34"/>
      <c r="GR34"/>
      <c r="GS34"/>
      <c r="GT34"/>
      <c r="GU34"/>
      <c r="GV34"/>
      <c r="GW34"/>
      <c r="GX34"/>
      <c r="GY34"/>
    </row>
    <row r="35" spans="1:207" x14ac:dyDescent="0.3">
      <c r="A35" t="s">
        <v>63</v>
      </c>
      <c r="B35" t="s">
        <v>64</v>
      </c>
      <c r="C35" t="s">
        <v>63</v>
      </c>
      <c r="DG35" s="80"/>
      <c r="DH35" s="80"/>
      <c r="DI35" s="80"/>
      <c r="DJ35" s="80"/>
      <c r="DK35" s="80"/>
      <c r="DL35" s="80"/>
      <c r="DM35" s="80"/>
      <c r="DN35" s="80"/>
      <c r="DO35" s="54"/>
      <c r="DP35" s="54"/>
      <c r="DQ35" s="54"/>
      <c r="DR35" s="54"/>
      <c r="DS35" s="54"/>
      <c r="DT35" s="54"/>
      <c r="DU35" s="54"/>
      <c r="DV35" s="54"/>
      <c r="DW35" s="54"/>
      <c r="DX35" s="54"/>
      <c r="DY35" s="54"/>
      <c r="DZ35" s="54"/>
      <c r="EA35" s="54"/>
      <c r="EB35" s="54"/>
      <c r="EC35" s="54"/>
      <c r="ED35" s="54"/>
      <c r="EE35" s="54"/>
      <c r="EU35" s="54"/>
      <c r="EV35" s="54"/>
      <c r="EW35" s="54"/>
      <c r="EX35" s="54"/>
      <c r="EY35" s="54"/>
      <c r="EZ35" s="54"/>
      <c r="FA35" s="54"/>
      <c r="FB35" s="54"/>
      <c r="FC35" s="54"/>
      <c r="GG35" s="77"/>
      <c r="GH35" s="77"/>
      <c r="GI35" s="77"/>
      <c r="GJ35" s="77"/>
      <c r="GK35" s="77"/>
      <c r="GL35" s="77"/>
      <c r="GM35" s="77"/>
      <c r="GN35" s="77"/>
      <c r="GO35"/>
      <c r="GP35"/>
      <c r="GQ35"/>
      <c r="GR35"/>
      <c r="GS35"/>
      <c r="GT35"/>
      <c r="GU35"/>
      <c r="GV35"/>
      <c r="GW35"/>
      <c r="GX35"/>
      <c r="GY35"/>
    </row>
    <row r="36" spans="1:207" x14ac:dyDescent="0.3">
      <c r="A36" t="s">
        <v>65</v>
      </c>
      <c r="B36" t="s">
        <v>66</v>
      </c>
      <c r="C36" t="s">
        <v>65</v>
      </c>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77"/>
      <c r="GH36" s="77"/>
      <c r="GI36" s="77"/>
      <c r="GJ36" s="77"/>
      <c r="GK36" s="77"/>
      <c r="GL36" s="77"/>
      <c r="GM36" s="77"/>
      <c r="GN36" s="77"/>
      <c r="GO36"/>
      <c r="GP36"/>
      <c r="GQ36"/>
      <c r="GR36"/>
      <c r="GS36"/>
      <c r="GT36"/>
      <c r="GU36"/>
      <c r="GV36"/>
      <c r="GW36"/>
      <c r="GX36"/>
      <c r="GY36"/>
    </row>
    <row r="37" spans="1:207" x14ac:dyDescent="0.3">
      <c r="A37" t="s">
        <v>67</v>
      </c>
      <c r="B37" t="s">
        <v>68</v>
      </c>
      <c r="C37" t="s">
        <v>67</v>
      </c>
      <c r="DG37" s="54"/>
      <c r="DH37" s="54"/>
      <c r="DI37" s="54"/>
      <c r="DJ37" s="54"/>
      <c r="DK37" s="54"/>
      <c r="DL37" s="54"/>
      <c r="DM37" s="54"/>
      <c r="DN37" s="54"/>
      <c r="DO37" s="54"/>
      <c r="DP37" s="54"/>
      <c r="DQ37" s="54"/>
      <c r="DR37" s="54"/>
      <c r="DS37" s="54"/>
      <c r="DT37" s="54"/>
      <c r="DU37" s="54"/>
      <c r="DV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77"/>
      <c r="GH37" s="77"/>
      <c r="GI37" s="77"/>
      <c r="GJ37" s="77"/>
      <c r="GK37" s="77"/>
      <c r="GL37" s="77"/>
      <c r="GM37" s="77"/>
      <c r="GN37" s="77"/>
      <c r="GO37"/>
      <c r="GP37"/>
      <c r="GQ37"/>
      <c r="GR37"/>
      <c r="GS37"/>
      <c r="GT37"/>
      <c r="GU37"/>
      <c r="GV37"/>
      <c r="GW37"/>
      <c r="GX37"/>
      <c r="GY37"/>
    </row>
    <row r="38" spans="1:207" x14ac:dyDescent="0.3">
      <c r="A38" t="s">
        <v>69</v>
      </c>
      <c r="B38" t="s">
        <v>70</v>
      </c>
      <c r="C38" t="s">
        <v>69</v>
      </c>
      <c r="DG38" s="54"/>
      <c r="DH38" s="54"/>
      <c r="DI38" s="54"/>
      <c r="DJ38" s="54"/>
      <c r="DK38" s="54"/>
      <c r="DL38" s="54"/>
      <c r="DM38" s="54"/>
      <c r="DN38" s="54"/>
      <c r="DO38" s="54"/>
      <c r="DP38" s="54"/>
      <c r="DQ38" s="54"/>
      <c r="DR38" s="54"/>
      <c r="DS38" s="54"/>
      <c r="DT38" s="54"/>
      <c r="DU38" s="54"/>
      <c r="DV38" s="54"/>
      <c r="EF38" s="54"/>
      <c r="EG38" s="54"/>
      <c r="EH38" s="54"/>
      <c r="EI38" s="54"/>
      <c r="EJ38" s="54"/>
      <c r="EK38" s="54"/>
      <c r="EL38" s="54"/>
      <c r="EM38" s="54"/>
      <c r="EN38" s="54"/>
      <c r="EO38" s="54"/>
      <c r="EP38" s="54"/>
      <c r="EQ38" s="54"/>
      <c r="ER38" s="54"/>
      <c r="ES38" s="54"/>
      <c r="ET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77"/>
      <c r="GH38" s="77"/>
      <c r="GI38" s="77"/>
      <c r="GJ38" s="77"/>
      <c r="GK38" s="77"/>
      <c r="GL38" s="77"/>
      <c r="GM38" s="77"/>
      <c r="GN38" s="77"/>
      <c r="GO38"/>
      <c r="GP38"/>
      <c r="GQ38"/>
      <c r="GR38"/>
      <c r="GS38"/>
      <c r="GT38"/>
      <c r="GU38"/>
      <c r="GV38"/>
      <c r="GW38"/>
      <c r="GX38"/>
      <c r="GY38"/>
    </row>
    <row r="39" spans="1:207" x14ac:dyDescent="0.3">
      <c r="A39" t="s">
        <v>71</v>
      </c>
      <c r="B39" t="s">
        <v>72</v>
      </c>
      <c r="C39" t="s">
        <v>71</v>
      </c>
      <c r="DG39" s="54"/>
      <c r="DH39" s="54"/>
      <c r="DI39" s="54"/>
      <c r="DJ39" s="54"/>
      <c r="DK39" s="54"/>
      <c r="DL39" s="54"/>
      <c r="DM39" s="54"/>
      <c r="DN39" s="54"/>
      <c r="DO39" s="54"/>
      <c r="DP39" s="54"/>
      <c r="DQ39" s="54"/>
      <c r="DR39" s="54"/>
      <c r="DS39" s="54"/>
      <c r="DT39" s="54"/>
      <c r="DU39" s="54"/>
      <c r="DV39" s="54"/>
      <c r="EF39" s="54"/>
      <c r="EG39" s="54"/>
      <c r="EH39" s="54"/>
      <c r="EI39" s="54"/>
      <c r="EJ39" s="54"/>
      <c r="EK39" s="54"/>
      <c r="EL39" s="54"/>
      <c r="EM39" s="54"/>
      <c r="EN39" s="54"/>
      <c r="EO39" s="54"/>
      <c r="EP39" s="54"/>
      <c r="EQ39" s="54"/>
      <c r="ER39" s="54"/>
      <c r="ES39" s="54"/>
      <c r="ET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77"/>
      <c r="GH39" s="77"/>
      <c r="GI39" s="77"/>
      <c r="GJ39" s="77"/>
      <c r="GK39" s="77"/>
      <c r="GL39" s="77"/>
      <c r="GM39" s="77"/>
      <c r="GN39" s="77"/>
      <c r="GO39"/>
      <c r="GP39"/>
      <c r="GQ39"/>
      <c r="GR39"/>
      <c r="GS39"/>
      <c r="GT39"/>
      <c r="GU39"/>
      <c r="GV39"/>
      <c r="GW39"/>
      <c r="GX39"/>
      <c r="GY39"/>
    </row>
    <row r="40" spans="1:207" x14ac:dyDescent="0.3">
      <c r="A40" t="s">
        <v>73</v>
      </c>
      <c r="B40" t="s">
        <v>74</v>
      </c>
      <c r="C40" t="s">
        <v>73</v>
      </c>
      <c r="DG40" s="54"/>
      <c r="DH40" s="54"/>
      <c r="DI40" s="54"/>
      <c r="DJ40" s="54"/>
      <c r="DK40" s="54"/>
      <c r="DL40" s="54"/>
      <c r="DM40" s="54"/>
      <c r="DN40" s="54"/>
      <c r="DO40" s="80"/>
      <c r="EF40" s="54"/>
      <c r="EG40" s="54"/>
      <c r="EH40" s="54"/>
      <c r="EI40" s="54"/>
      <c r="EJ40" s="54"/>
      <c r="EK40" s="54"/>
      <c r="EL40" s="54"/>
      <c r="EM40" s="54"/>
      <c r="EN40" s="54"/>
      <c r="EO40" s="54"/>
      <c r="EP40" s="54"/>
      <c r="EQ40" s="54"/>
      <c r="ER40" s="54"/>
      <c r="ES40" s="54"/>
      <c r="ET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77"/>
      <c r="GH40" s="77"/>
      <c r="GI40" s="77"/>
      <c r="GJ40" s="77"/>
      <c r="GK40" s="77"/>
      <c r="GL40" s="77"/>
      <c r="GM40" s="77"/>
      <c r="GN40" s="77"/>
      <c r="GO40"/>
      <c r="GP40"/>
      <c r="GQ40"/>
      <c r="GR40"/>
      <c r="GS40"/>
      <c r="GT40"/>
      <c r="GU40"/>
      <c r="GV40"/>
      <c r="GW40"/>
      <c r="GX40"/>
      <c r="GY40"/>
    </row>
    <row r="41" spans="1:207" x14ac:dyDescent="0.3">
      <c r="A41" t="s">
        <v>75</v>
      </c>
      <c r="B41" t="s">
        <v>76</v>
      </c>
      <c r="C41" t="s">
        <v>75</v>
      </c>
      <c r="DG41" s="80"/>
      <c r="DH41" s="80"/>
      <c r="DI41" s="80"/>
      <c r="DJ41" s="80"/>
      <c r="DK41" s="80"/>
      <c r="DL41" s="80"/>
      <c r="DM41" s="80"/>
      <c r="DN41" s="80"/>
      <c r="DO41" s="80"/>
      <c r="GG41" s="77"/>
      <c r="GH41" s="77"/>
      <c r="GI41" s="77"/>
      <c r="GJ41" s="77"/>
      <c r="GK41" s="77"/>
      <c r="GL41" s="77"/>
      <c r="GM41" s="77"/>
      <c r="GN41" s="77"/>
      <c r="GO41"/>
      <c r="GP41"/>
      <c r="GQ41"/>
      <c r="GR41"/>
      <c r="GS41"/>
      <c r="GT41"/>
      <c r="GU41"/>
      <c r="GV41"/>
      <c r="GW41"/>
      <c r="GX41"/>
      <c r="GY41"/>
    </row>
    <row r="42" spans="1:207" x14ac:dyDescent="0.3">
      <c r="A42" t="s">
        <v>77</v>
      </c>
      <c r="B42" t="s">
        <v>78</v>
      </c>
      <c r="C42" t="s">
        <v>77</v>
      </c>
      <c r="DG42" s="80"/>
      <c r="DH42" s="80"/>
      <c r="DI42" s="80"/>
      <c r="DJ42" s="80"/>
      <c r="DK42" s="80"/>
      <c r="DL42" s="80"/>
      <c r="DM42" s="80"/>
      <c r="DN42" s="80"/>
      <c r="GG42" s="77"/>
      <c r="GH42" s="77"/>
      <c r="GI42" s="77"/>
      <c r="GJ42" s="77"/>
      <c r="GK42" s="77"/>
      <c r="GL42" s="77"/>
      <c r="GM42" s="77"/>
      <c r="GN42" s="77"/>
      <c r="GO42"/>
      <c r="GP42"/>
      <c r="GQ42"/>
      <c r="GR42"/>
      <c r="GS42"/>
      <c r="GT42"/>
      <c r="GU42"/>
      <c r="GV42"/>
      <c r="GW42"/>
      <c r="GX42"/>
      <c r="GY42"/>
    </row>
    <row r="43" spans="1:207" x14ac:dyDescent="0.3">
      <c r="A43" t="s">
        <v>79</v>
      </c>
      <c r="B43" t="s">
        <v>80</v>
      </c>
      <c r="C43" t="s">
        <v>79</v>
      </c>
    </row>
    <row r="44" spans="1:207" x14ac:dyDescent="0.3">
      <c r="A44" t="s">
        <v>81</v>
      </c>
      <c r="B44" t="s">
        <v>82</v>
      </c>
      <c r="C44" t="s">
        <v>81</v>
      </c>
    </row>
    <row r="45" spans="1:207" x14ac:dyDescent="0.3">
      <c r="A45" t="s">
        <v>83</v>
      </c>
      <c r="B45" t="s">
        <v>84</v>
      </c>
      <c r="C45" t="s">
        <v>83</v>
      </c>
    </row>
    <row r="46" spans="1:207" x14ac:dyDescent="0.3">
      <c r="A46" t="s">
        <v>85</v>
      </c>
      <c r="B46" t="s">
        <v>86</v>
      </c>
      <c r="C46" t="s">
        <v>85</v>
      </c>
    </row>
    <row r="47" spans="1:207" x14ac:dyDescent="0.3">
      <c r="A47" t="s">
        <v>87</v>
      </c>
      <c r="B47" t="s">
        <v>88</v>
      </c>
      <c r="C47" t="s">
        <v>87</v>
      </c>
    </row>
    <row r="48" spans="1:207" x14ac:dyDescent="0.3">
      <c r="A48" t="s">
        <v>89</v>
      </c>
      <c r="B48" t="s">
        <v>90</v>
      </c>
      <c r="C48" t="s">
        <v>89</v>
      </c>
    </row>
    <row r="49" spans="1:3" x14ac:dyDescent="0.3">
      <c r="A49" t="s">
        <v>91</v>
      </c>
      <c r="B49" t="s">
        <v>92</v>
      </c>
      <c r="C49" t="s">
        <v>91</v>
      </c>
    </row>
    <row r="50" spans="1:3" x14ac:dyDescent="0.3">
      <c r="A50" t="s">
        <v>93</v>
      </c>
      <c r="B50" t="s">
        <v>94</v>
      </c>
      <c r="C50" t="s">
        <v>93</v>
      </c>
    </row>
    <row r="51" spans="1:3" x14ac:dyDescent="0.3">
      <c r="A51" t="s">
        <v>95</v>
      </c>
      <c r="B51" t="s">
        <v>96</v>
      </c>
      <c r="C51" t="s">
        <v>95</v>
      </c>
    </row>
    <row r="52" spans="1:3" x14ac:dyDescent="0.3">
      <c r="A52" t="s">
        <v>97</v>
      </c>
      <c r="B52" t="s">
        <v>98</v>
      </c>
      <c r="C52" t="s">
        <v>97</v>
      </c>
    </row>
    <row r="53" spans="1:3" x14ac:dyDescent="0.3">
      <c r="A53" t="s">
        <v>99</v>
      </c>
      <c r="B53" t="s">
        <v>100</v>
      </c>
      <c r="C53" t="s">
        <v>99</v>
      </c>
    </row>
    <row r="54" spans="1:3" x14ac:dyDescent="0.3">
      <c r="A54" t="s">
        <v>101</v>
      </c>
      <c r="B54" t="s">
        <v>102</v>
      </c>
      <c r="C54" t="s">
        <v>101</v>
      </c>
    </row>
    <row r="55" spans="1:3" x14ac:dyDescent="0.3">
      <c r="A55" t="s">
        <v>103</v>
      </c>
      <c r="B55" t="s">
        <v>104</v>
      </c>
      <c r="C55" t="s">
        <v>103</v>
      </c>
    </row>
    <row r="56" spans="1:3" x14ac:dyDescent="0.3">
      <c r="A56" t="s">
        <v>105</v>
      </c>
      <c r="B56" t="s">
        <v>106</v>
      </c>
      <c r="C56" t="s">
        <v>105</v>
      </c>
    </row>
    <row r="57" spans="1:3" x14ac:dyDescent="0.3">
      <c r="A57" t="s">
        <v>107</v>
      </c>
      <c r="B57" t="s">
        <v>108</v>
      </c>
      <c r="C57" t="s">
        <v>107</v>
      </c>
    </row>
    <row r="58" spans="1:3" x14ac:dyDescent="0.3">
      <c r="A58" t="s">
        <v>109</v>
      </c>
      <c r="B58" t="s">
        <v>110</v>
      </c>
      <c r="C58" t="s">
        <v>109</v>
      </c>
    </row>
    <row r="59" spans="1:3" x14ac:dyDescent="0.3">
      <c r="A59" t="s">
        <v>111</v>
      </c>
      <c r="B59" t="s">
        <v>112</v>
      </c>
      <c r="C59" t="s">
        <v>111</v>
      </c>
    </row>
    <row r="60" spans="1:3" x14ac:dyDescent="0.3">
      <c r="A60" t="s">
        <v>113</v>
      </c>
      <c r="B60" t="s">
        <v>114</v>
      </c>
      <c r="C60" t="s">
        <v>113</v>
      </c>
    </row>
    <row r="61" spans="1:3" x14ac:dyDescent="0.3">
      <c r="A61" t="s">
        <v>115</v>
      </c>
      <c r="B61" t="s">
        <v>116</v>
      </c>
      <c r="C61" t="s">
        <v>115</v>
      </c>
    </row>
    <row r="62" spans="1:3" x14ac:dyDescent="0.3">
      <c r="A62" t="s">
        <v>117</v>
      </c>
      <c r="B62" t="s">
        <v>118</v>
      </c>
      <c r="C62" t="s">
        <v>117</v>
      </c>
    </row>
    <row r="63" spans="1:3" x14ac:dyDescent="0.3">
      <c r="A63" t="s">
        <v>119</v>
      </c>
      <c r="B63" t="s">
        <v>120</v>
      </c>
      <c r="C63" t="s">
        <v>119</v>
      </c>
    </row>
    <row r="64" spans="1:3" x14ac:dyDescent="0.3">
      <c r="A64" t="s">
        <v>121</v>
      </c>
      <c r="B64" t="s">
        <v>122</v>
      </c>
      <c r="C64" t="s">
        <v>121</v>
      </c>
    </row>
    <row r="65" spans="1:3" x14ac:dyDescent="0.3">
      <c r="A65" t="s">
        <v>123</v>
      </c>
      <c r="B65" t="s">
        <v>124</v>
      </c>
      <c r="C65" t="s">
        <v>123</v>
      </c>
    </row>
    <row r="66" spans="1:3" x14ac:dyDescent="0.3">
      <c r="A66" t="s">
        <v>125</v>
      </c>
      <c r="B66" t="s">
        <v>126</v>
      </c>
      <c r="C66" t="s">
        <v>125</v>
      </c>
    </row>
    <row r="67" spans="1:3" x14ac:dyDescent="0.3">
      <c r="A67" t="s">
        <v>127</v>
      </c>
      <c r="B67" t="s">
        <v>128</v>
      </c>
      <c r="C67" t="s">
        <v>127</v>
      </c>
    </row>
    <row r="68" spans="1:3" x14ac:dyDescent="0.3">
      <c r="A68" t="s">
        <v>129</v>
      </c>
      <c r="B68" t="s">
        <v>130</v>
      </c>
      <c r="C68" t="s">
        <v>129</v>
      </c>
    </row>
    <row r="69" spans="1:3" x14ac:dyDescent="0.3">
      <c r="A69" t="s">
        <v>131</v>
      </c>
      <c r="B69" t="s">
        <v>132</v>
      </c>
      <c r="C69" t="s">
        <v>131</v>
      </c>
    </row>
    <row r="70" spans="1:3" x14ac:dyDescent="0.3">
      <c r="A70" t="s">
        <v>133</v>
      </c>
      <c r="B70" t="s">
        <v>134</v>
      </c>
      <c r="C70" t="s">
        <v>133</v>
      </c>
    </row>
    <row r="71" spans="1:3" x14ac:dyDescent="0.3">
      <c r="A71" t="s">
        <v>135</v>
      </c>
      <c r="B71" t="s">
        <v>136</v>
      </c>
      <c r="C71" t="s">
        <v>135</v>
      </c>
    </row>
    <row r="72" spans="1:3" x14ac:dyDescent="0.3">
      <c r="A72" t="s">
        <v>137</v>
      </c>
      <c r="B72" t="s">
        <v>138</v>
      </c>
      <c r="C72" t="s">
        <v>137</v>
      </c>
    </row>
    <row r="73" spans="1:3" x14ac:dyDescent="0.3">
      <c r="A73" t="s">
        <v>139</v>
      </c>
      <c r="B73" t="s">
        <v>140</v>
      </c>
      <c r="C73" t="s">
        <v>139</v>
      </c>
    </row>
    <row r="74" spans="1:3" x14ac:dyDescent="0.3">
      <c r="A74" t="s">
        <v>141</v>
      </c>
      <c r="B74" t="s">
        <v>142</v>
      </c>
      <c r="C74" t="s">
        <v>141</v>
      </c>
    </row>
    <row r="75" spans="1:3" x14ac:dyDescent="0.3">
      <c r="A75" t="s">
        <v>143</v>
      </c>
      <c r="B75" t="s">
        <v>144</v>
      </c>
      <c r="C75" t="s">
        <v>143</v>
      </c>
    </row>
    <row r="76" spans="1:3" x14ac:dyDescent="0.3">
      <c r="A76" t="s">
        <v>145</v>
      </c>
      <c r="B76" t="s">
        <v>146</v>
      </c>
      <c r="C76" t="s">
        <v>145</v>
      </c>
    </row>
    <row r="77" spans="1:3" x14ac:dyDescent="0.3">
      <c r="A77" t="s">
        <v>147</v>
      </c>
      <c r="B77" t="s">
        <v>148</v>
      </c>
      <c r="C77" t="s">
        <v>147</v>
      </c>
    </row>
    <row r="78" spans="1:3" x14ac:dyDescent="0.3">
      <c r="A78" t="s">
        <v>149</v>
      </c>
      <c r="B78" t="s">
        <v>150</v>
      </c>
      <c r="C78" t="s">
        <v>149</v>
      </c>
    </row>
    <row r="79" spans="1:3" x14ac:dyDescent="0.3">
      <c r="A79" t="s">
        <v>151</v>
      </c>
      <c r="B79" t="s">
        <v>152</v>
      </c>
      <c r="C79" t="s">
        <v>151</v>
      </c>
    </row>
    <row r="80" spans="1:3" x14ac:dyDescent="0.3">
      <c r="A80" t="s">
        <v>153</v>
      </c>
      <c r="B80" t="s">
        <v>154</v>
      </c>
      <c r="C80" t="s">
        <v>153</v>
      </c>
    </row>
    <row r="81" spans="1:3" x14ac:dyDescent="0.3">
      <c r="A81" t="s">
        <v>155</v>
      </c>
      <c r="B81" t="s">
        <v>156</v>
      </c>
      <c r="C81" t="s">
        <v>155</v>
      </c>
    </row>
    <row r="82" spans="1:3" x14ac:dyDescent="0.3">
      <c r="A82" t="s">
        <v>157</v>
      </c>
      <c r="B82" t="s">
        <v>158</v>
      </c>
      <c r="C82" t="s">
        <v>157</v>
      </c>
    </row>
    <row r="83" spans="1:3" x14ac:dyDescent="0.3">
      <c r="A83" t="s">
        <v>159</v>
      </c>
      <c r="B83" t="s">
        <v>160</v>
      </c>
      <c r="C83" t="s">
        <v>159</v>
      </c>
    </row>
    <row r="84" spans="1:3" x14ac:dyDescent="0.3">
      <c r="A84" t="s">
        <v>161</v>
      </c>
      <c r="B84" t="s">
        <v>162</v>
      </c>
      <c r="C84" t="s">
        <v>161</v>
      </c>
    </row>
    <row r="85" spans="1:3" x14ac:dyDescent="0.3">
      <c r="A85" t="s">
        <v>163</v>
      </c>
      <c r="B85" t="s">
        <v>164</v>
      </c>
      <c r="C85" t="s">
        <v>163</v>
      </c>
    </row>
    <row r="86" spans="1:3" x14ac:dyDescent="0.3">
      <c r="A86" t="s">
        <v>165</v>
      </c>
      <c r="B86" t="s">
        <v>166</v>
      </c>
      <c r="C86" t="s">
        <v>165</v>
      </c>
    </row>
    <row r="87" spans="1:3" x14ac:dyDescent="0.3">
      <c r="A87" t="s">
        <v>167</v>
      </c>
      <c r="B87" t="s">
        <v>168</v>
      </c>
      <c r="C87" t="s">
        <v>167</v>
      </c>
    </row>
    <row r="88" spans="1:3" x14ac:dyDescent="0.3">
      <c r="A88" t="s">
        <v>169</v>
      </c>
      <c r="B88" t="s">
        <v>170</v>
      </c>
      <c r="C88" t="s">
        <v>169</v>
      </c>
    </row>
    <row r="89" spans="1:3" x14ac:dyDescent="0.3">
      <c r="A89" t="s">
        <v>171</v>
      </c>
      <c r="B89" t="s">
        <v>172</v>
      </c>
      <c r="C89" t="s">
        <v>171</v>
      </c>
    </row>
    <row r="90" spans="1:3" x14ac:dyDescent="0.3">
      <c r="A90" t="s">
        <v>173</v>
      </c>
      <c r="B90" t="s">
        <v>174</v>
      </c>
      <c r="C90" t="s">
        <v>173</v>
      </c>
    </row>
    <row r="91" spans="1:3" x14ac:dyDescent="0.3">
      <c r="A91" t="s">
        <v>175</v>
      </c>
      <c r="B91" t="s">
        <v>176</v>
      </c>
      <c r="C91" t="s">
        <v>175</v>
      </c>
    </row>
    <row r="92" spans="1:3" x14ac:dyDescent="0.3">
      <c r="A92" t="s">
        <v>177</v>
      </c>
      <c r="B92" t="s">
        <v>178</v>
      </c>
      <c r="C92" t="s">
        <v>177</v>
      </c>
    </row>
    <row r="93" spans="1:3" x14ac:dyDescent="0.3">
      <c r="A93" t="s">
        <v>179</v>
      </c>
      <c r="B93" t="s">
        <v>180</v>
      </c>
      <c r="C93" t="s">
        <v>179</v>
      </c>
    </row>
    <row r="94" spans="1:3" x14ac:dyDescent="0.3">
      <c r="A94" t="s">
        <v>181</v>
      </c>
      <c r="B94" t="s">
        <v>182</v>
      </c>
      <c r="C94" t="s">
        <v>181</v>
      </c>
    </row>
    <row r="95" spans="1:3" x14ac:dyDescent="0.3">
      <c r="A95" t="s">
        <v>183</v>
      </c>
      <c r="B95" t="s">
        <v>184</v>
      </c>
      <c r="C95" t="s">
        <v>183</v>
      </c>
    </row>
    <row r="96" spans="1:3" x14ac:dyDescent="0.3">
      <c r="A96" t="s">
        <v>185</v>
      </c>
      <c r="B96" t="s">
        <v>186</v>
      </c>
      <c r="C96" t="s">
        <v>185</v>
      </c>
    </row>
    <row r="97" spans="1:3" x14ac:dyDescent="0.3">
      <c r="A97" t="s">
        <v>187</v>
      </c>
      <c r="B97" t="s">
        <v>188</v>
      </c>
      <c r="C97" t="s">
        <v>187</v>
      </c>
    </row>
    <row r="98" spans="1:3" x14ac:dyDescent="0.3">
      <c r="A98" t="s">
        <v>189</v>
      </c>
      <c r="B98" t="s">
        <v>190</v>
      </c>
      <c r="C98" t="s">
        <v>189</v>
      </c>
    </row>
    <row r="99" spans="1:3" x14ac:dyDescent="0.3">
      <c r="A99" t="s">
        <v>191</v>
      </c>
      <c r="B99" t="s">
        <v>192</v>
      </c>
      <c r="C99" t="s">
        <v>191</v>
      </c>
    </row>
    <row r="100" spans="1:3" x14ac:dyDescent="0.3">
      <c r="A100" t="s">
        <v>193</v>
      </c>
      <c r="B100" t="s">
        <v>194</v>
      </c>
      <c r="C100" t="s">
        <v>193</v>
      </c>
    </row>
    <row r="101" spans="1:3" x14ac:dyDescent="0.3">
      <c r="A101" t="s">
        <v>195</v>
      </c>
      <c r="B101" t="s">
        <v>196</v>
      </c>
      <c r="C101" t="s">
        <v>195</v>
      </c>
    </row>
    <row r="102" spans="1:3" x14ac:dyDescent="0.3">
      <c r="A102" t="s">
        <v>197</v>
      </c>
      <c r="B102" t="s">
        <v>198</v>
      </c>
      <c r="C102" t="s">
        <v>197</v>
      </c>
    </row>
    <row r="103" spans="1:3" x14ac:dyDescent="0.3">
      <c r="A103" t="s">
        <v>199</v>
      </c>
      <c r="B103" t="s">
        <v>200</v>
      </c>
      <c r="C103" t="s">
        <v>199</v>
      </c>
    </row>
    <row r="104" spans="1:3" x14ac:dyDescent="0.3">
      <c r="A104" t="s">
        <v>201</v>
      </c>
      <c r="B104" t="s">
        <v>202</v>
      </c>
      <c r="C104" t="s">
        <v>201</v>
      </c>
    </row>
    <row r="105" spans="1:3" x14ac:dyDescent="0.3">
      <c r="A105" t="s">
        <v>203</v>
      </c>
      <c r="B105" t="s">
        <v>204</v>
      </c>
      <c r="C105" t="s">
        <v>203</v>
      </c>
    </row>
    <row r="106" spans="1:3" x14ac:dyDescent="0.3">
      <c r="A106" t="s">
        <v>205</v>
      </c>
      <c r="B106" t="s">
        <v>206</v>
      </c>
      <c r="C106" t="s">
        <v>205</v>
      </c>
    </row>
    <row r="107" spans="1:3" x14ac:dyDescent="0.3">
      <c r="A107" t="s">
        <v>207</v>
      </c>
      <c r="B107" t="s">
        <v>208</v>
      </c>
      <c r="C107" t="s">
        <v>207</v>
      </c>
    </row>
    <row r="108" spans="1:3" x14ac:dyDescent="0.3">
      <c r="A108" t="s">
        <v>209</v>
      </c>
      <c r="B108" t="s">
        <v>210</v>
      </c>
      <c r="C108" t="s">
        <v>209</v>
      </c>
    </row>
    <row r="109" spans="1:3" x14ac:dyDescent="0.3">
      <c r="A109" t="s">
        <v>211</v>
      </c>
      <c r="B109" t="s">
        <v>212</v>
      </c>
      <c r="C109" t="s">
        <v>211</v>
      </c>
    </row>
    <row r="110" spans="1:3" x14ac:dyDescent="0.3">
      <c r="A110" t="s">
        <v>213</v>
      </c>
      <c r="B110" t="s">
        <v>214</v>
      </c>
      <c r="C110" t="s">
        <v>213</v>
      </c>
    </row>
    <row r="111" spans="1:3" x14ac:dyDescent="0.3">
      <c r="A111" t="s">
        <v>215</v>
      </c>
      <c r="B111" t="s">
        <v>216</v>
      </c>
      <c r="C111" t="s">
        <v>215</v>
      </c>
    </row>
    <row r="112" spans="1:3" x14ac:dyDescent="0.3">
      <c r="A112" t="s">
        <v>217</v>
      </c>
      <c r="B112" t="s">
        <v>218</v>
      </c>
      <c r="C112" t="s">
        <v>217</v>
      </c>
    </row>
    <row r="113" spans="1:3" x14ac:dyDescent="0.3">
      <c r="A113" t="s">
        <v>219</v>
      </c>
      <c r="B113" t="s">
        <v>220</v>
      </c>
      <c r="C113" t="s">
        <v>219</v>
      </c>
    </row>
    <row r="114" spans="1:3" x14ac:dyDescent="0.3">
      <c r="A114" t="s">
        <v>221</v>
      </c>
      <c r="B114" t="s">
        <v>222</v>
      </c>
      <c r="C114" t="s">
        <v>221</v>
      </c>
    </row>
    <row r="115" spans="1:3" x14ac:dyDescent="0.3">
      <c r="A115" t="s">
        <v>223</v>
      </c>
      <c r="B115" t="s">
        <v>224</v>
      </c>
      <c r="C115" t="s">
        <v>223</v>
      </c>
    </row>
    <row r="116" spans="1:3" x14ac:dyDescent="0.3">
      <c r="A116" t="s">
        <v>225</v>
      </c>
      <c r="B116" t="s">
        <v>226</v>
      </c>
      <c r="C116" t="s">
        <v>225</v>
      </c>
    </row>
    <row r="117" spans="1:3" x14ac:dyDescent="0.3">
      <c r="A117" t="s">
        <v>227</v>
      </c>
      <c r="B117" t="s">
        <v>228</v>
      </c>
      <c r="C117" t="s">
        <v>227</v>
      </c>
    </row>
    <row r="118" spans="1:3" x14ac:dyDescent="0.3">
      <c r="A118" t="s">
        <v>229</v>
      </c>
      <c r="B118" t="s">
        <v>230</v>
      </c>
      <c r="C118" t="s">
        <v>229</v>
      </c>
    </row>
    <row r="119" spans="1:3" x14ac:dyDescent="0.3">
      <c r="A119" t="s">
        <v>231</v>
      </c>
      <c r="B119" t="s">
        <v>232</v>
      </c>
      <c r="C119" t="s">
        <v>231</v>
      </c>
    </row>
    <row r="120" spans="1:3" x14ac:dyDescent="0.3">
      <c r="A120" t="s">
        <v>233</v>
      </c>
      <c r="B120" t="s">
        <v>234</v>
      </c>
      <c r="C120" t="s">
        <v>233</v>
      </c>
    </row>
    <row r="121" spans="1:3" x14ac:dyDescent="0.3">
      <c r="A121" t="s">
        <v>235</v>
      </c>
      <c r="B121" t="s">
        <v>236</v>
      </c>
      <c r="C121" t="s">
        <v>235</v>
      </c>
    </row>
    <row r="122" spans="1:3" x14ac:dyDescent="0.3">
      <c r="A122" t="s">
        <v>237</v>
      </c>
      <c r="B122" t="s">
        <v>238</v>
      </c>
      <c r="C122" t="s">
        <v>237</v>
      </c>
    </row>
    <row r="123" spans="1:3" x14ac:dyDescent="0.3">
      <c r="A123" t="s">
        <v>239</v>
      </c>
      <c r="B123" t="s">
        <v>240</v>
      </c>
      <c r="C123" t="s">
        <v>239</v>
      </c>
    </row>
    <row r="124" spans="1:3" s="125" customFormat="1" x14ac:dyDescent="0.3">
      <c r="A124" s="125" t="s">
        <v>241</v>
      </c>
      <c r="B124" s="125" t="s">
        <v>242</v>
      </c>
      <c r="C124" s="125" t="s">
        <v>241</v>
      </c>
    </row>
    <row r="125" spans="1:3" s="125" customFormat="1" x14ac:dyDescent="0.3">
      <c r="A125" s="125" t="s">
        <v>243</v>
      </c>
      <c r="B125" s="125" t="s">
        <v>244</v>
      </c>
      <c r="C125" s="125" t="s">
        <v>243</v>
      </c>
    </row>
    <row r="126" spans="1:3" s="125" customFormat="1" x14ac:dyDescent="0.3">
      <c r="A126" s="125" t="s">
        <v>245</v>
      </c>
      <c r="B126" s="125" t="s">
        <v>246</v>
      </c>
      <c r="C126" s="125" t="s">
        <v>245</v>
      </c>
    </row>
    <row r="127" spans="1:3" s="125" customFormat="1" x14ac:dyDescent="0.3">
      <c r="A127" s="125" t="s">
        <v>247</v>
      </c>
      <c r="B127" s="125" t="s">
        <v>248</v>
      </c>
      <c r="C127" s="125" t="s">
        <v>247</v>
      </c>
    </row>
    <row r="128" spans="1:3" s="125" customFormat="1" x14ac:dyDescent="0.3">
      <c r="A128" s="125" t="s">
        <v>249</v>
      </c>
      <c r="B128" s="125" t="s">
        <v>250</v>
      </c>
      <c r="C128" s="125" t="s">
        <v>249</v>
      </c>
    </row>
    <row r="129" spans="1:3" s="125" customFormat="1" x14ac:dyDescent="0.3">
      <c r="A129" s="125" t="s">
        <v>251</v>
      </c>
      <c r="B129" s="125" t="s">
        <v>252</v>
      </c>
      <c r="C129" s="125" t="s">
        <v>251</v>
      </c>
    </row>
    <row r="130" spans="1:3" s="125" customFormat="1" x14ac:dyDescent="0.3">
      <c r="A130" s="125" t="s">
        <v>253</v>
      </c>
      <c r="B130" s="125" t="s">
        <v>254</v>
      </c>
      <c r="C130" s="125" t="s">
        <v>253</v>
      </c>
    </row>
    <row r="131" spans="1:3" s="125" customFormat="1" x14ac:dyDescent="0.3">
      <c r="A131" s="125" t="s">
        <v>255</v>
      </c>
      <c r="B131" s="125" t="s">
        <v>256</v>
      </c>
      <c r="C131" s="125" t="s">
        <v>255</v>
      </c>
    </row>
    <row r="132" spans="1:3" s="125" customFormat="1" x14ac:dyDescent="0.3">
      <c r="A132" s="125" t="s">
        <v>257</v>
      </c>
      <c r="B132" s="125" t="s">
        <v>258</v>
      </c>
      <c r="C132" s="125" t="s">
        <v>257</v>
      </c>
    </row>
    <row r="133" spans="1:3" s="125" customFormat="1" x14ac:dyDescent="0.3">
      <c r="A133" s="125" t="s">
        <v>259</v>
      </c>
      <c r="B133" s="125" t="s">
        <v>260</v>
      </c>
      <c r="C133" s="125" t="s">
        <v>259</v>
      </c>
    </row>
    <row r="134" spans="1:3" s="125" customFormat="1" x14ac:dyDescent="0.3">
      <c r="A134" s="125" t="s">
        <v>261</v>
      </c>
      <c r="B134" s="125" t="s">
        <v>262</v>
      </c>
      <c r="C134" s="125" t="s">
        <v>261</v>
      </c>
    </row>
    <row r="135" spans="1:3" s="125" customFormat="1" x14ac:dyDescent="0.3">
      <c r="A135" s="125" t="s">
        <v>263</v>
      </c>
      <c r="B135" s="125" t="s">
        <v>264</v>
      </c>
      <c r="C135" s="125" t="s">
        <v>263</v>
      </c>
    </row>
    <row r="136" spans="1:3" s="125" customFormat="1" x14ac:dyDescent="0.3">
      <c r="A136" s="125" t="s">
        <v>265</v>
      </c>
      <c r="B136" s="125" t="s">
        <v>266</v>
      </c>
      <c r="C136" s="125" t="s">
        <v>265</v>
      </c>
    </row>
    <row r="137" spans="1:3" s="125" customFormat="1" x14ac:dyDescent="0.3">
      <c r="A137" s="125" t="s">
        <v>267</v>
      </c>
      <c r="B137" s="125" t="s">
        <v>268</v>
      </c>
      <c r="C137" s="125" t="s">
        <v>267</v>
      </c>
    </row>
    <row r="138" spans="1:3" s="125" customFormat="1" x14ac:dyDescent="0.3">
      <c r="A138" s="125" t="s">
        <v>269</v>
      </c>
      <c r="B138" s="125" t="s">
        <v>270</v>
      </c>
      <c r="C138" s="125" t="s">
        <v>269</v>
      </c>
    </row>
    <row r="139" spans="1:3" x14ac:dyDescent="0.3">
      <c r="A139" t="s">
        <v>271</v>
      </c>
      <c r="B139" t="s">
        <v>272</v>
      </c>
      <c r="C139" t="s">
        <v>271</v>
      </c>
    </row>
    <row r="140" spans="1:3" x14ac:dyDescent="0.3">
      <c r="A140" t="s">
        <v>273</v>
      </c>
      <c r="B140" t="s">
        <v>274</v>
      </c>
      <c r="C140" t="s">
        <v>273</v>
      </c>
    </row>
    <row r="141" spans="1:3" x14ac:dyDescent="0.3">
      <c r="A141" t="s">
        <v>275</v>
      </c>
      <c r="B141" t="s">
        <v>276</v>
      </c>
      <c r="C141" t="s">
        <v>275</v>
      </c>
    </row>
    <row r="142" spans="1:3" x14ac:dyDescent="0.3">
      <c r="A142" t="s">
        <v>277</v>
      </c>
      <c r="B142" t="s">
        <v>278</v>
      </c>
      <c r="C142" t="s">
        <v>277</v>
      </c>
    </row>
    <row r="143" spans="1:3" x14ac:dyDescent="0.3">
      <c r="A143" t="s">
        <v>279</v>
      </c>
      <c r="B143" t="s">
        <v>280</v>
      </c>
      <c r="C143" t="s">
        <v>279</v>
      </c>
    </row>
    <row r="144" spans="1:3" x14ac:dyDescent="0.3">
      <c r="A144" t="s">
        <v>281</v>
      </c>
      <c r="B144" t="s">
        <v>282</v>
      </c>
      <c r="C144" t="s">
        <v>281</v>
      </c>
    </row>
    <row r="145" spans="1:3" x14ac:dyDescent="0.3">
      <c r="A145" t="s">
        <v>283</v>
      </c>
      <c r="B145" t="s">
        <v>284</v>
      </c>
      <c r="C145" t="s">
        <v>283</v>
      </c>
    </row>
    <row r="146" spans="1:3" x14ac:dyDescent="0.3">
      <c r="A146" t="s">
        <v>285</v>
      </c>
      <c r="B146" t="s">
        <v>286</v>
      </c>
      <c r="C146" t="s">
        <v>285</v>
      </c>
    </row>
    <row r="147" spans="1:3" x14ac:dyDescent="0.3">
      <c r="A147" t="s">
        <v>287</v>
      </c>
      <c r="B147" t="s">
        <v>288</v>
      </c>
      <c r="C147" t="s">
        <v>287</v>
      </c>
    </row>
    <row r="148" spans="1:3" x14ac:dyDescent="0.3">
      <c r="A148" t="s">
        <v>289</v>
      </c>
      <c r="B148" t="s">
        <v>290</v>
      </c>
      <c r="C148" t="s">
        <v>289</v>
      </c>
    </row>
    <row r="149" spans="1:3" x14ac:dyDescent="0.3">
      <c r="A149" t="s">
        <v>291</v>
      </c>
      <c r="B149" t="s">
        <v>292</v>
      </c>
      <c r="C149" t="s">
        <v>291</v>
      </c>
    </row>
    <row r="150" spans="1:3" x14ac:dyDescent="0.3">
      <c r="A150" t="s">
        <v>293</v>
      </c>
      <c r="B150" t="s">
        <v>294</v>
      </c>
      <c r="C150" t="s">
        <v>293</v>
      </c>
    </row>
    <row r="151" spans="1:3" x14ac:dyDescent="0.3">
      <c r="A151" t="s">
        <v>295</v>
      </c>
      <c r="B151" t="s">
        <v>296</v>
      </c>
      <c r="C151" t="s">
        <v>295</v>
      </c>
    </row>
    <row r="152" spans="1:3" x14ac:dyDescent="0.3">
      <c r="A152" t="s">
        <v>297</v>
      </c>
      <c r="B152" t="s">
        <v>298</v>
      </c>
      <c r="C152" t="s">
        <v>297</v>
      </c>
    </row>
    <row r="153" spans="1:3" x14ac:dyDescent="0.3">
      <c r="A153" t="s">
        <v>299</v>
      </c>
      <c r="B153" t="s">
        <v>300</v>
      </c>
      <c r="C153" t="s">
        <v>299</v>
      </c>
    </row>
    <row r="154" spans="1:3" x14ac:dyDescent="0.3">
      <c r="A154" t="s">
        <v>301</v>
      </c>
      <c r="B154" t="s">
        <v>302</v>
      </c>
      <c r="C154" t="s">
        <v>301</v>
      </c>
    </row>
    <row r="155" spans="1:3" x14ac:dyDescent="0.3">
      <c r="A155" t="s">
        <v>303</v>
      </c>
      <c r="B155" t="s">
        <v>304</v>
      </c>
      <c r="C155" t="s">
        <v>303</v>
      </c>
    </row>
    <row r="156" spans="1:3" x14ac:dyDescent="0.3">
      <c r="A156" t="s">
        <v>305</v>
      </c>
      <c r="B156" t="s">
        <v>306</v>
      </c>
      <c r="C156" t="s">
        <v>305</v>
      </c>
    </row>
    <row r="157" spans="1:3" x14ac:dyDescent="0.3">
      <c r="A157" t="s">
        <v>307</v>
      </c>
      <c r="B157" t="s">
        <v>308</v>
      </c>
      <c r="C157" t="s">
        <v>307</v>
      </c>
    </row>
    <row r="158" spans="1:3" x14ac:dyDescent="0.3">
      <c r="A158" t="s">
        <v>309</v>
      </c>
      <c r="B158" t="s">
        <v>310</v>
      </c>
      <c r="C158" t="s">
        <v>309</v>
      </c>
    </row>
    <row r="159" spans="1:3" x14ac:dyDescent="0.3">
      <c r="A159" t="s">
        <v>311</v>
      </c>
      <c r="B159" t="s">
        <v>312</v>
      </c>
      <c r="C159" t="s">
        <v>311</v>
      </c>
    </row>
    <row r="160" spans="1:3" x14ac:dyDescent="0.3">
      <c r="A160" t="s">
        <v>313</v>
      </c>
      <c r="B160" t="s">
        <v>314</v>
      </c>
      <c r="C160" t="s">
        <v>313</v>
      </c>
    </row>
    <row r="161" spans="1:3" x14ac:dyDescent="0.3">
      <c r="A161" t="s">
        <v>315</v>
      </c>
      <c r="B161" t="s">
        <v>316</v>
      </c>
      <c r="C161" t="s">
        <v>315</v>
      </c>
    </row>
    <row r="162" spans="1:3" x14ac:dyDescent="0.3">
      <c r="A162" t="s">
        <v>317</v>
      </c>
      <c r="B162" t="s">
        <v>318</v>
      </c>
      <c r="C162" t="s">
        <v>317</v>
      </c>
    </row>
    <row r="163" spans="1:3" x14ac:dyDescent="0.3">
      <c r="A163" t="s">
        <v>319</v>
      </c>
      <c r="B163" t="s">
        <v>320</v>
      </c>
      <c r="C163" t="s">
        <v>319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268"/>
  <sheetViews>
    <sheetView showGridLines="0" tabSelected="1" zoomScaleNormal="100" workbookViewId="0"/>
  </sheetViews>
  <sheetFormatPr defaultColWidth="0" defaultRowHeight="14.4" zeroHeight="1" x14ac:dyDescent="0.3"/>
  <cols>
    <col min="1" max="1" width="4.6640625" customWidth="1"/>
    <col min="2" max="2" width="65.6640625" customWidth="1"/>
    <col min="3" max="3" width="26.6640625" customWidth="1"/>
    <col min="4" max="4" width="14.6640625" style="35" customWidth="1"/>
    <col min="5" max="5" width="11.6640625" style="86" customWidth="1"/>
    <col min="6" max="6" width="4.6640625" customWidth="1"/>
    <col min="7" max="7" width="0" style="4" hidden="1" customWidth="1"/>
    <col min="8" max="8" width="4.6640625" customWidth="1"/>
    <col min="9" max="10" width="0" style="4" hidden="1" customWidth="1"/>
    <col min="11" max="11" width="4.6640625" customWidth="1"/>
    <col min="12" max="16384" width="9.109375" hidden="1"/>
  </cols>
  <sheetData>
    <row r="1" spans="2:10" ht="18.600000000000001" thickBot="1" x14ac:dyDescent="0.4">
      <c r="B1" s="135" t="s">
        <v>334</v>
      </c>
      <c r="C1" s="136"/>
      <c r="D1" s="136"/>
      <c r="E1" s="137"/>
    </row>
    <row r="2" spans="2:10" x14ac:dyDescent="0.3">
      <c r="B2" s="133" t="s">
        <v>0</v>
      </c>
      <c r="C2" s="133"/>
      <c r="D2" s="133"/>
      <c r="E2" s="73"/>
      <c r="J2" s="4" t="s">
        <v>341</v>
      </c>
    </row>
    <row r="3" spans="2:10" x14ac:dyDescent="0.3">
      <c r="I3" s="4" t="s">
        <v>21</v>
      </c>
      <c r="J3" s="4" t="s">
        <v>22</v>
      </c>
    </row>
    <row r="4" spans="2:10" x14ac:dyDescent="0.3">
      <c r="B4" s="48" t="s">
        <v>1852</v>
      </c>
      <c r="C4" s="49"/>
      <c r="D4" s="36"/>
      <c r="E4" s="36"/>
      <c r="G4" s="5">
        <f>G5-G6</f>
        <v>5</v>
      </c>
      <c r="I4" s="4" t="s">
        <v>23</v>
      </c>
      <c r="J4" s="4" t="s">
        <v>24</v>
      </c>
    </row>
    <row r="5" spans="2:10" x14ac:dyDescent="0.3">
      <c r="G5" s="4">
        <f>COUNTA($G$8:$G$16)</f>
        <v>5</v>
      </c>
      <c r="I5" s="4" t="s">
        <v>25</v>
      </c>
      <c r="J5" s="4" t="s">
        <v>26</v>
      </c>
    </row>
    <row r="6" spans="2:10" ht="180" customHeight="1" x14ac:dyDescent="0.3">
      <c r="B6" s="138" t="s">
        <v>1819</v>
      </c>
      <c r="C6" s="138"/>
      <c r="D6" s="138"/>
      <c r="E6" s="138"/>
      <c r="G6" s="4">
        <f>SUM(G8:G16)</f>
        <v>0</v>
      </c>
      <c r="I6" s="4" t="s">
        <v>27</v>
      </c>
      <c r="J6" s="4" t="s">
        <v>28</v>
      </c>
    </row>
    <row r="7" spans="2:10" x14ac:dyDescent="0.3">
      <c r="I7" s="4" t="s">
        <v>29</v>
      </c>
      <c r="J7" s="4" t="s">
        <v>30</v>
      </c>
    </row>
    <row r="8" spans="2:10" x14ac:dyDescent="0.3">
      <c r="B8" s="3" t="s">
        <v>339</v>
      </c>
      <c r="C8" s="129" t="s">
        <v>341</v>
      </c>
      <c r="D8" s="129"/>
      <c r="E8" s="129"/>
      <c r="G8" s="4">
        <f>IF(OR(C8="",C8="&lt;Please select a Health and Wellbeing Board&gt;"),0,1)</f>
        <v>0</v>
      </c>
      <c r="I8" s="4" t="s">
        <v>31</v>
      </c>
      <c r="J8" s="4" t="s">
        <v>32</v>
      </c>
    </row>
    <row r="9" spans="2:10" x14ac:dyDescent="0.3">
      <c r="I9" s="4" t="s">
        <v>33</v>
      </c>
      <c r="J9" s="4" t="s">
        <v>34</v>
      </c>
    </row>
    <row r="10" spans="2:10" x14ac:dyDescent="0.3">
      <c r="B10" s="3" t="s">
        <v>9</v>
      </c>
      <c r="C10" s="129"/>
      <c r="D10" s="129"/>
      <c r="E10" s="129"/>
      <c r="G10" s="4">
        <f>IF(C10="",0,1)</f>
        <v>0</v>
      </c>
      <c r="I10" s="4" t="s">
        <v>35</v>
      </c>
      <c r="J10" s="4" t="s">
        <v>36</v>
      </c>
    </row>
    <row r="11" spans="2:10" x14ac:dyDescent="0.3">
      <c r="I11" s="4" t="s">
        <v>37</v>
      </c>
      <c r="J11" s="4" t="s">
        <v>38</v>
      </c>
    </row>
    <row r="12" spans="2:10" x14ac:dyDescent="0.3">
      <c r="B12" s="3" t="s">
        <v>10</v>
      </c>
      <c r="C12" s="129"/>
      <c r="D12" s="129"/>
      <c r="E12" s="129"/>
      <c r="G12" s="4">
        <f>IF(C12="",0,1)</f>
        <v>0</v>
      </c>
      <c r="I12" s="4" t="s">
        <v>39</v>
      </c>
      <c r="J12" s="4" t="s">
        <v>40</v>
      </c>
    </row>
    <row r="13" spans="2:10" x14ac:dyDescent="0.3">
      <c r="I13" s="4" t="s">
        <v>41</v>
      </c>
      <c r="J13" s="4" t="s">
        <v>42</v>
      </c>
    </row>
    <row r="14" spans="2:10" x14ac:dyDescent="0.3">
      <c r="B14" s="3" t="s">
        <v>11</v>
      </c>
      <c r="C14" s="129"/>
      <c r="D14" s="129"/>
      <c r="E14" s="129"/>
      <c r="G14" s="4">
        <f>IF(C14="",0,1)</f>
        <v>0</v>
      </c>
      <c r="I14" s="4" t="s">
        <v>43</v>
      </c>
      <c r="J14" s="4" t="s">
        <v>44</v>
      </c>
    </row>
    <row r="15" spans="2:10" x14ac:dyDescent="0.3">
      <c r="I15" s="4" t="s">
        <v>45</v>
      </c>
      <c r="J15" s="4" t="s">
        <v>46</v>
      </c>
    </row>
    <row r="16" spans="2:10" x14ac:dyDescent="0.3">
      <c r="B16" s="3" t="s">
        <v>12</v>
      </c>
      <c r="C16" s="129"/>
      <c r="D16" s="129"/>
      <c r="E16" s="129"/>
      <c r="G16" s="4">
        <f>IF(C16="",0,1)</f>
        <v>0</v>
      </c>
      <c r="I16" s="4" t="s">
        <v>47</v>
      </c>
      <c r="J16" s="4" t="s">
        <v>48</v>
      </c>
    </row>
    <row r="17" spans="2:10" x14ac:dyDescent="0.3">
      <c r="I17" s="4" t="s">
        <v>49</v>
      </c>
      <c r="J17" s="4" t="s">
        <v>50</v>
      </c>
    </row>
    <row r="18" spans="2:10" ht="30" customHeight="1" x14ac:dyDescent="0.3">
      <c r="B18" s="130" t="s">
        <v>340</v>
      </c>
      <c r="C18" s="130"/>
      <c r="D18" s="130"/>
      <c r="E18" s="130"/>
      <c r="G18" s="65"/>
      <c r="I18" s="4" t="s">
        <v>51</v>
      </c>
      <c r="J18" s="4" t="s">
        <v>52</v>
      </c>
    </row>
    <row r="19" spans="2:10" x14ac:dyDescent="0.3">
      <c r="I19" s="4" t="s">
        <v>53</v>
      </c>
      <c r="J19" s="4" t="s">
        <v>54</v>
      </c>
    </row>
    <row r="20" spans="2:10" x14ac:dyDescent="0.3">
      <c r="B20" s="134" t="str">
        <f>IF(G22=0,"Complete","Please go to the Checklist for further details on incomplete fields - Click for link")</f>
        <v>Please go to the Checklist for further details on incomplete fields - Click for link</v>
      </c>
      <c r="C20" s="134"/>
      <c r="G20" s="5" t="s">
        <v>323</v>
      </c>
      <c r="I20" s="4" t="s">
        <v>55</v>
      </c>
      <c r="J20" s="4" t="s">
        <v>56</v>
      </c>
    </row>
    <row r="21" spans="2:10" x14ac:dyDescent="0.3">
      <c r="I21" s="4" t="s">
        <v>57</v>
      </c>
      <c r="J21" s="4" t="s">
        <v>58</v>
      </c>
    </row>
    <row r="22" spans="2:10" x14ac:dyDescent="0.3">
      <c r="C22" s="37" t="s">
        <v>568</v>
      </c>
      <c r="G22" s="30">
        <f>G24-G25</f>
        <v>103</v>
      </c>
      <c r="I22" s="4" t="s">
        <v>59</v>
      </c>
      <c r="J22" s="4" t="s">
        <v>60</v>
      </c>
    </row>
    <row r="23" spans="2:10" x14ac:dyDescent="0.3">
      <c r="B23" s="101" t="s">
        <v>0</v>
      </c>
      <c r="C23" s="124">
        <f>G4</f>
        <v>5</v>
      </c>
      <c r="I23" s="4" t="s">
        <v>61</v>
      </c>
      <c r="J23" s="4" t="s">
        <v>62</v>
      </c>
    </row>
    <row r="24" spans="2:10" x14ac:dyDescent="0.3">
      <c r="B24" s="101" t="s">
        <v>376</v>
      </c>
      <c r="C24" s="124">
        <f>'2. National Conditions &amp; s75'!I17</f>
        <v>5</v>
      </c>
      <c r="G24" s="4">
        <f>COUNTA(G41:G45,G51:G61,G67:G82,G88:G159,G165:G166,G172:G254,G260:G263)</f>
        <v>193</v>
      </c>
      <c r="I24" s="4" t="s">
        <v>63</v>
      </c>
      <c r="J24" s="4" t="s">
        <v>64</v>
      </c>
    </row>
    <row r="25" spans="2:10" x14ac:dyDescent="0.3">
      <c r="B25" s="101" t="s">
        <v>569</v>
      </c>
      <c r="C25" s="124">
        <f>'3. Metrics'!L16</f>
        <v>16</v>
      </c>
      <c r="G25" s="4">
        <f>SUM(G47,G63,G84,G161,G168,G256,G265)</f>
        <v>90</v>
      </c>
      <c r="I25" s="4" t="s">
        <v>65</v>
      </c>
      <c r="J25" s="4" t="s">
        <v>66</v>
      </c>
    </row>
    <row r="26" spans="2:10" x14ac:dyDescent="0.3">
      <c r="B26" s="101" t="s">
        <v>395</v>
      </c>
      <c r="C26" s="124">
        <f>'4. HICM'!X25</f>
        <v>63</v>
      </c>
      <c r="I26" s="4" t="s">
        <v>67</v>
      </c>
      <c r="J26" s="4" t="s">
        <v>68</v>
      </c>
    </row>
    <row r="27" spans="2:10" x14ac:dyDescent="0.3">
      <c r="B27" s="101" t="s">
        <v>544</v>
      </c>
      <c r="C27" s="124">
        <f>'5. Narrative'!L2</f>
        <v>2</v>
      </c>
      <c r="I27" s="4" t="s">
        <v>69</v>
      </c>
      <c r="J27" s="4" t="s">
        <v>70</v>
      </c>
    </row>
    <row r="28" spans="2:10" x14ac:dyDescent="0.3">
      <c r="B28" s="101" t="s">
        <v>630</v>
      </c>
      <c r="C28" s="124">
        <f>'6. iBCF Part 1'!U3</f>
        <v>8</v>
      </c>
      <c r="I28" s="4" t="s">
        <v>71</v>
      </c>
      <c r="J28" s="4" t="s">
        <v>72</v>
      </c>
    </row>
    <row r="29" spans="2:10" x14ac:dyDescent="0.3">
      <c r="B29" s="101" t="s">
        <v>681</v>
      </c>
      <c r="C29" s="124">
        <f>'7. iBCF Part 2'!K2</f>
        <v>4</v>
      </c>
      <c r="I29" s="4" t="s">
        <v>73</v>
      </c>
      <c r="J29" s="4" t="s">
        <v>74</v>
      </c>
    </row>
    <row r="30" spans="2:10" x14ac:dyDescent="0.3">
      <c r="I30" s="4" t="s">
        <v>75</v>
      </c>
      <c r="J30" s="4" t="s">
        <v>76</v>
      </c>
    </row>
    <row r="31" spans="2:10" x14ac:dyDescent="0.3">
      <c r="I31" s="4" t="s">
        <v>77</v>
      </c>
      <c r="J31" s="4" t="s">
        <v>78</v>
      </c>
    </row>
    <row r="32" spans="2:10" x14ac:dyDescent="0.3">
      <c r="I32" s="4" t="s">
        <v>79</v>
      </c>
      <c r="J32" s="4" t="s">
        <v>80</v>
      </c>
    </row>
    <row r="33" spans="2:10" x14ac:dyDescent="0.3">
      <c r="D33"/>
      <c r="I33" s="4" t="s">
        <v>81</v>
      </c>
      <c r="J33" s="4" t="s">
        <v>82</v>
      </c>
    </row>
    <row r="34" spans="2:10" x14ac:dyDescent="0.3">
      <c r="D34"/>
      <c r="I34" s="4" t="s">
        <v>83</v>
      </c>
      <c r="J34" s="4" t="s">
        <v>84</v>
      </c>
    </row>
    <row r="35" spans="2:10" x14ac:dyDescent="0.3">
      <c r="D35"/>
      <c r="I35" s="4" t="s">
        <v>85</v>
      </c>
      <c r="J35" s="4" t="s">
        <v>86</v>
      </c>
    </row>
    <row r="36" spans="2:10" x14ac:dyDescent="0.3">
      <c r="B36" s="132" t="s">
        <v>322</v>
      </c>
      <c r="C36" s="132"/>
      <c r="D36"/>
      <c r="I36" s="4" t="s">
        <v>87</v>
      </c>
      <c r="J36" s="4" t="s">
        <v>88</v>
      </c>
    </row>
    <row r="37" spans="2:10" x14ac:dyDescent="0.3">
      <c r="D37"/>
      <c r="I37" s="4" t="s">
        <v>89</v>
      </c>
      <c r="J37" s="4" t="s">
        <v>90</v>
      </c>
    </row>
    <row r="38" spans="2:10" x14ac:dyDescent="0.3">
      <c r="D38"/>
      <c r="I38" s="4" t="s">
        <v>91</v>
      </c>
      <c r="J38" s="4" t="s">
        <v>92</v>
      </c>
    </row>
    <row r="39" spans="2:10" x14ac:dyDescent="0.3">
      <c r="B39" s="88" t="s">
        <v>0</v>
      </c>
      <c r="C39" s="102"/>
      <c r="D39"/>
      <c r="I39" s="4" t="s">
        <v>93</v>
      </c>
      <c r="J39" s="4" t="s">
        <v>94</v>
      </c>
    </row>
    <row r="40" spans="2:10" x14ac:dyDescent="0.3">
      <c r="D40" s="34" t="s">
        <v>324</v>
      </c>
      <c r="E40" s="34" t="s">
        <v>325</v>
      </c>
      <c r="I40" s="4" t="s">
        <v>95</v>
      </c>
      <c r="J40" s="4" t="s">
        <v>96</v>
      </c>
    </row>
    <row r="41" spans="2:10" x14ac:dyDescent="0.3">
      <c r="B41" s="128" t="s">
        <v>8</v>
      </c>
      <c r="C41" s="128"/>
      <c r="D41" s="85" t="s">
        <v>1</v>
      </c>
      <c r="E41" s="126" t="str">
        <f>IF(G41=1,"Yes","No")</f>
        <v>No</v>
      </c>
      <c r="G41" s="30">
        <f>'1. Cover'!G8</f>
        <v>0</v>
      </c>
      <c r="I41" s="4" t="s">
        <v>97</v>
      </c>
      <c r="J41" s="4" t="s">
        <v>98</v>
      </c>
    </row>
    <row r="42" spans="2:10" x14ac:dyDescent="0.3">
      <c r="B42" s="128" t="s">
        <v>9</v>
      </c>
      <c r="C42" s="128"/>
      <c r="D42" s="85" t="s">
        <v>2</v>
      </c>
      <c r="E42" s="126" t="str">
        <f t="shared" ref="E42:E45" si="0">IF(G42=1,"Yes","No")</f>
        <v>No</v>
      </c>
      <c r="G42" s="30">
        <f>'1. Cover'!G10</f>
        <v>0</v>
      </c>
      <c r="I42" s="4" t="s">
        <v>99</v>
      </c>
      <c r="J42" s="4" t="s">
        <v>100</v>
      </c>
    </row>
    <row r="43" spans="2:10" x14ac:dyDescent="0.3">
      <c r="B43" s="128" t="s">
        <v>10</v>
      </c>
      <c r="C43" s="128"/>
      <c r="D43" s="85" t="s">
        <v>3</v>
      </c>
      <c r="E43" s="126" t="str">
        <f t="shared" si="0"/>
        <v>No</v>
      </c>
      <c r="G43" s="30">
        <f>'1. Cover'!G12</f>
        <v>0</v>
      </c>
      <c r="I43" s="4" t="s">
        <v>101</v>
      </c>
      <c r="J43" s="4" t="s">
        <v>102</v>
      </c>
    </row>
    <row r="44" spans="2:10" x14ac:dyDescent="0.3">
      <c r="B44" s="128" t="s">
        <v>11</v>
      </c>
      <c r="C44" s="128"/>
      <c r="D44" s="85" t="s">
        <v>4</v>
      </c>
      <c r="E44" s="126" t="str">
        <f t="shared" si="0"/>
        <v>No</v>
      </c>
      <c r="G44" s="30">
        <f>'1. Cover'!G14</f>
        <v>0</v>
      </c>
      <c r="I44" s="4" t="s">
        <v>103</v>
      </c>
      <c r="J44" s="4" t="s">
        <v>104</v>
      </c>
    </row>
    <row r="45" spans="2:10" x14ac:dyDescent="0.3">
      <c r="B45" s="128" t="s">
        <v>12</v>
      </c>
      <c r="C45" s="128"/>
      <c r="D45" s="85" t="s">
        <v>5</v>
      </c>
      <c r="E45" s="126" t="str">
        <f t="shared" si="0"/>
        <v>No</v>
      </c>
      <c r="G45" s="30">
        <f>'1. Cover'!G16</f>
        <v>0</v>
      </c>
      <c r="I45" s="4" t="s">
        <v>105</v>
      </c>
      <c r="J45" s="4" t="s">
        <v>106</v>
      </c>
    </row>
    <row r="46" spans="2:10" x14ac:dyDescent="0.3">
      <c r="D46"/>
      <c r="I46" s="4" t="s">
        <v>107</v>
      </c>
      <c r="J46" s="4" t="s">
        <v>108</v>
      </c>
    </row>
    <row r="47" spans="2:10" x14ac:dyDescent="0.3">
      <c r="B47" s="128" t="s">
        <v>328</v>
      </c>
      <c r="C47" s="128"/>
      <c r="D47" s="128"/>
      <c r="E47" s="126" t="str">
        <f>IF(G47=(COUNTA(G41:G45)),"Yes","No")</f>
        <v>No</v>
      </c>
      <c r="G47" s="4">
        <f>SUM(G41:G45)</f>
        <v>0</v>
      </c>
      <c r="I47" s="4" t="s">
        <v>109</v>
      </c>
      <c r="J47" s="4" t="s">
        <v>110</v>
      </c>
    </row>
    <row r="48" spans="2:10" x14ac:dyDescent="0.3">
      <c r="D48"/>
      <c r="I48" s="4" t="s">
        <v>111</v>
      </c>
      <c r="J48" s="4" t="s">
        <v>112</v>
      </c>
    </row>
    <row r="49" spans="2:10" x14ac:dyDescent="0.3">
      <c r="B49" s="88" t="s">
        <v>376</v>
      </c>
      <c r="C49" s="102" t="s">
        <v>953</v>
      </c>
      <c r="D49"/>
      <c r="I49" s="4" t="s">
        <v>113</v>
      </c>
      <c r="J49" s="4" t="s">
        <v>114</v>
      </c>
    </row>
    <row r="50" spans="2:10" x14ac:dyDescent="0.3">
      <c r="D50" s="34" t="s">
        <v>324</v>
      </c>
      <c r="E50" s="34" t="s">
        <v>325</v>
      </c>
      <c r="I50" s="4" t="s">
        <v>115</v>
      </c>
      <c r="J50" s="4" t="s">
        <v>116</v>
      </c>
    </row>
    <row r="51" spans="2:10" x14ac:dyDescent="0.3">
      <c r="B51" s="128" t="s">
        <v>447</v>
      </c>
      <c r="C51" s="128"/>
      <c r="D51" s="85" t="s">
        <v>1</v>
      </c>
      <c r="E51" s="126" t="str">
        <f>IF(G51=1,"Yes","No")</f>
        <v>No</v>
      </c>
      <c r="G51" s="30">
        <f>'2. National Conditions &amp; s75'!G8</f>
        <v>0</v>
      </c>
      <c r="I51" s="4" t="s">
        <v>117</v>
      </c>
      <c r="J51" s="4" t="s">
        <v>118</v>
      </c>
    </row>
    <row r="52" spans="2:10" x14ac:dyDescent="0.3">
      <c r="B52" s="128" t="s">
        <v>448</v>
      </c>
      <c r="C52" s="128"/>
      <c r="D52" s="85" t="s">
        <v>455</v>
      </c>
      <c r="E52" s="126" t="str">
        <f t="shared" ref="E52:E61" si="1">IF(G52=1,"Yes","No")</f>
        <v>No</v>
      </c>
      <c r="G52" s="30">
        <f>'2. National Conditions &amp; s75'!G9</f>
        <v>0</v>
      </c>
      <c r="I52" s="4" t="s">
        <v>119</v>
      </c>
      <c r="J52" s="4" t="s">
        <v>120</v>
      </c>
    </row>
    <row r="53" spans="2:10" x14ac:dyDescent="0.3">
      <c r="B53" s="128" t="s">
        <v>14</v>
      </c>
      <c r="C53" s="128"/>
      <c r="D53" s="85" t="s">
        <v>2</v>
      </c>
      <c r="E53" s="126" t="str">
        <f t="shared" si="1"/>
        <v>No</v>
      </c>
      <c r="G53" s="30">
        <f>'2. National Conditions &amp; s75'!G10</f>
        <v>0</v>
      </c>
      <c r="I53" s="4" t="s">
        <v>121</v>
      </c>
      <c r="J53" s="4" t="s">
        <v>122</v>
      </c>
    </row>
    <row r="54" spans="2:10" x14ac:dyDescent="0.3">
      <c r="B54" s="128" t="s">
        <v>15</v>
      </c>
      <c r="C54" s="128"/>
      <c r="D54" s="85" t="s">
        <v>456</v>
      </c>
      <c r="E54" s="126" t="str">
        <f t="shared" si="1"/>
        <v>No</v>
      </c>
      <c r="G54" s="30">
        <f>'2. National Conditions &amp; s75'!G11</f>
        <v>0</v>
      </c>
      <c r="I54" s="4" t="s">
        <v>123</v>
      </c>
      <c r="J54" s="4" t="s">
        <v>124</v>
      </c>
    </row>
    <row r="55" spans="2:10" x14ac:dyDescent="0.3">
      <c r="B55" s="128" t="s">
        <v>449</v>
      </c>
      <c r="C55" s="128"/>
      <c r="D55" s="85" t="s">
        <v>457</v>
      </c>
      <c r="E55" s="126" t="str">
        <f t="shared" si="1"/>
        <v>Yes</v>
      </c>
      <c r="G55" s="30">
        <f>'2. National Conditions &amp; s75'!H8</f>
        <v>1</v>
      </c>
      <c r="I55" s="4" t="s">
        <v>125</v>
      </c>
      <c r="J55" s="4" t="s">
        <v>126</v>
      </c>
    </row>
    <row r="56" spans="2:10" x14ac:dyDescent="0.3">
      <c r="B56" s="128" t="s">
        <v>934</v>
      </c>
      <c r="C56" s="128"/>
      <c r="D56" s="85" t="s">
        <v>458</v>
      </c>
      <c r="E56" s="126" t="str">
        <f t="shared" si="1"/>
        <v>Yes</v>
      </c>
      <c r="G56" s="30">
        <f>'2. National Conditions &amp; s75'!H9</f>
        <v>1</v>
      </c>
      <c r="I56" s="4" t="s">
        <v>127</v>
      </c>
      <c r="J56" s="4" t="s">
        <v>128</v>
      </c>
    </row>
    <row r="57" spans="2:10" x14ac:dyDescent="0.3">
      <c r="B57" s="128" t="s">
        <v>451</v>
      </c>
      <c r="C57" s="128"/>
      <c r="D57" s="85" t="s">
        <v>459</v>
      </c>
      <c r="E57" s="126" t="str">
        <f t="shared" si="1"/>
        <v>Yes</v>
      </c>
      <c r="G57" s="30">
        <f>'2. National Conditions &amp; s75'!H10</f>
        <v>1</v>
      </c>
      <c r="I57" s="4" t="s">
        <v>129</v>
      </c>
      <c r="J57" s="4" t="s">
        <v>130</v>
      </c>
    </row>
    <row r="58" spans="2:10" x14ac:dyDescent="0.3">
      <c r="B58" s="128" t="s">
        <v>452</v>
      </c>
      <c r="C58" s="128"/>
      <c r="D58" s="85" t="s">
        <v>460</v>
      </c>
      <c r="E58" s="126" t="str">
        <f t="shared" si="1"/>
        <v>Yes</v>
      </c>
      <c r="G58" s="30">
        <f>'2. National Conditions &amp; s75'!H11</f>
        <v>1</v>
      </c>
      <c r="I58" s="4" t="s">
        <v>131</v>
      </c>
      <c r="J58" s="4" t="s">
        <v>132</v>
      </c>
    </row>
    <row r="59" spans="2:10" x14ac:dyDescent="0.3">
      <c r="B59" s="128" t="s">
        <v>16</v>
      </c>
      <c r="C59" s="128"/>
      <c r="D59" s="85" t="s">
        <v>461</v>
      </c>
      <c r="E59" s="126" t="str">
        <f t="shared" si="1"/>
        <v>No</v>
      </c>
      <c r="G59" s="30">
        <f>'2. National Conditions &amp; s75'!G15</f>
        <v>0</v>
      </c>
      <c r="I59" s="4" t="s">
        <v>133</v>
      </c>
      <c r="J59" s="4" t="s">
        <v>134</v>
      </c>
    </row>
    <row r="60" spans="2:10" x14ac:dyDescent="0.3">
      <c r="B60" s="128" t="s">
        <v>453</v>
      </c>
      <c r="C60" s="128"/>
      <c r="D60" s="85" t="s">
        <v>462</v>
      </c>
      <c r="E60" s="126" t="str">
        <f t="shared" si="1"/>
        <v>Yes</v>
      </c>
      <c r="G60" s="30">
        <f>'2. National Conditions &amp; s75'!H15</f>
        <v>1</v>
      </c>
      <c r="I60" s="4" t="s">
        <v>135</v>
      </c>
      <c r="J60" s="4" t="s">
        <v>136</v>
      </c>
    </row>
    <row r="61" spans="2:10" x14ac:dyDescent="0.3">
      <c r="B61" s="128" t="s">
        <v>454</v>
      </c>
      <c r="C61" s="128"/>
      <c r="D61" s="85" t="s">
        <v>463</v>
      </c>
      <c r="E61" s="126" t="str">
        <f t="shared" si="1"/>
        <v>Yes</v>
      </c>
      <c r="G61" s="30">
        <f>'2. National Conditions &amp; s75'!I15</f>
        <v>1</v>
      </c>
      <c r="I61" s="4" t="s">
        <v>137</v>
      </c>
      <c r="J61" s="4" t="s">
        <v>138</v>
      </c>
    </row>
    <row r="62" spans="2:10" x14ac:dyDescent="0.3">
      <c r="D62"/>
      <c r="I62" s="4" t="s">
        <v>139</v>
      </c>
      <c r="J62" s="4" t="s">
        <v>140</v>
      </c>
    </row>
    <row r="63" spans="2:10" x14ac:dyDescent="0.3">
      <c r="B63" s="131" t="s">
        <v>328</v>
      </c>
      <c r="C63" s="131"/>
      <c r="D63" s="131"/>
      <c r="E63" s="126" t="str">
        <f>IF(G63=(COUNTA(G51:G61)),"Yes","No")</f>
        <v>No</v>
      </c>
      <c r="G63" s="4">
        <f>SUM(G51:G61)</f>
        <v>6</v>
      </c>
      <c r="I63" s="4" t="s">
        <v>141</v>
      </c>
      <c r="J63" s="4" t="s">
        <v>142</v>
      </c>
    </row>
    <row r="64" spans="2:10" x14ac:dyDescent="0.3">
      <c r="D64"/>
      <c r="I64" s="4" t="s">
        <v>143</v>
      </c>
      <c r="J64" s="4" t="s">
        <v>144</v>
      </c>
    </row>
    <row r="65" spans="2:10" x14ac:dyDescent="0.3">
      <c r="B65" s="88" t="s">
        <v>464</v>
      </c>
      <c r="C65" s="102" t="s">
        <v>953</v>
      </c>
      <c r="D65"/>
      <c r="I65" s="4" t="s">
        <v>145</v>
      </c>
      <c r="J65" s="4" t="s">
        <v>146</v>
      </c>
    </row>
    <row r="66" spans="2:10" x14ac:dyDescent="0.3">
      <c r="D66" s="34" t="s">
        <v>324</v>
      </c>
      <c r="E66" s="34" t="s">
        <v>325</v>
      </c>
      <c r="I66" s="4" t="s">
        <v>147</v>
      </c>
      <c r="J66" s="4" t="s">
        <v>148</v>
      </c>
    </row>
    <row r="67" spans="2:10" x14ac:dyDescent="0.3">
      <c r="B67" s="128" t="s">
        <v>465</v>
      </c>
      <c r="C67" s="128"/>
      <c r="D67" s="85" t="s">
        <v>460</v>
      </c>
      <c r="E67" s="126" t="str">
        <f>IF(G67=1,"Yes","No")</f>
        <v>No</v>
      </c>
      <c r="G67" s="30">
        <f>'3. Metrics'!I11</f>
        <v>0</v>
      </c>
      <c r="I67" s="4" t="s">
        <v>149</v>
      </c>
      <c r="J67" s="4" t="s">
        <v>150</v>
      </c>
    </row>
    <row r="68" spans="2:10" x14ac:dyDescent="0.3">
      <c r="B68" s="128" t="s">
        <v>466</v>
      </c>
      <c r="C68" s="128"/>
      <c r="D68" s="85" t="s">
        <v>954</v>
      </c>
      <c r="E68" s="126" t="str">
        <f t="shared" ref="E68:E82" si="2">IF(G68=1,"Yes","No")</f>
        <v>No</v>
      </c>
      <c r="G68" s="30">
        <f>'3. Metrics'!I12</f>
        <v>0</v>
      </c>
      <c r="I68" s="4" t="s">
        <v>151</v>
      </c>
      <c r="J68" s="4" t="s">
        <v>152</v>
      </c>
    </row>
    <row r="69" spans="2:10" x14ac:dyDescent="0.3">
      <c r="B69" s="128" t="s">
        <v>467</v>
      </c>
      <c r="C69" s="128"/>
      <c r="D69" s="85" t="s">
        <v>955</v>
      </c>
      <c r="E69" s="126" t="str">
        <f t="shared" si="2"/>
        <v>No</v>
      </c>
      <c r="G69" s="30">
        <f>'3. Metrics'!I13</f>
        <v>0</v>
      </c>
      <c r="I69" s="4" t="s">
        <v>153</v>
      </c>
      <c r="J69" s="4" t="s">
        <v>154</v>
      </c>
    </row>
    <row r="70" spans="2:10" x14ac:dyDescent="0.3">
      <c r="B70" s="128" t="s">
        <v>468</v>
      </c>
      <c r="C70" s="128"/>
      <c r="D70" s="85" t="s">
        <v>956</v>
      </c>
      <c r="E70" s="126" t="str">
        <f t="shared" si="2"/>
        <v>No</v>
      </c>
      <c r="G70" s="30">
        <f>'3. Metrics'!I14</f>
        <v>0</v>
      </c>
      <c r="I70" s="4" t="s">
        <v>155</v>
      </c>
      <c r="J70" s="4" t="s">
        <v>156</v>
      </c>
    </row>
    <row r="71" spans="2:10" x14ac:dyDescent="0.3">
      <c r="B71" s="128" t="s">
        <v>469</v>
      </c>
      <c r="C71" s="128"/>
      <c r="D71" s="85" t="s">
        <v>643</v>
      </c>
      <c r="E71" s="126" t="str">
        <f t="shared" si="2"/>
        <v>No</v>
      </c>
      <c r="G71" s="30">
        <f>'3. Metrics'!J11</f>
        <v>0</v>
      </c>
      <c r="I71" s="4" t="s">
        <v>157</v>
      </c>
      <c r="J71" s="4" t="s">
        <v>158</v>
      </c>
    </row>
    <row r="72" spans="2:10" x14ac:dyDescent="0.3">
      <c r="B72" s="128" t="s">
        <v>470</v>
      </c>
      <c r="C72" s="128"/>
      <c r="D72" s="85" t="s">
        <v>644</v>
      </c>
      <c r="E72" s="126" t="str">
        <f t="shared" si="2"/>
        <v>No</v>
      </c>
      <c r="G72" s="30">
        <f>'3. Metrics'!J12</f>
        <v>0</v>
      </c>
      <c r="I72" s="4" t="s">
        <v>159</v>
      </c>
      <c r="J72" s="4" t="s">
        <v>160</v>
      </c>
    </row>
    <row r="73" spans="2:10" x14ac:dyDescent="0.3">
      <c r="B73" s="128" t="s">
        <v>471</v>
      </c>
      <c r="C73" s="128"/>
      <c r="D73" s="85" t="s">
        <v>645</v>
      </c>
      <c r="E73" s="126" t="str">
        <f t="shared" si="2"/>
        <v>No</v>
      </c>
      <c r="G73" s="30">
        <f>'3. Metrics'!J13</f>
        <v>0</v>
      </c>
      <c r="I73" s="4" t="s">
        <v>161</v>
      </c>
      <c r="J73" s="4" t="s">
        <v>162</v>
      </c>
    </row>
    <row r="74" spans="2:10" x14ac:dyDescent="0.3">
      <c r="B74" s="128" t="s">
        <v>472</v>
      </c>
      <c r="C74" s="128"/>
      <c r="D74" s="85" t="s">
        <v>646</v>
      </c>
      <c r="E74" s="126" t="str">
        <f t="shared" si="2"/>
        <v>No</v>
      </c>
      <c r="G74" s="30">
        <f>'3. Metrics'!J14</f>
        <v>0</v>
      </c>
      <c r="I74" s="4" t="s">
        <v>163</v>
      </c>
      <c r="J74" s="4" t="s">
        <v>164</v>
      </c>
    </row>
    <row r="75" spans="2:10" x14ac:dyDescent="0.3">
      <c r="B75" s="128" t="s">
        <v>473</v>
      </c>
      <c r="C75" s="128"/>
      <c r="D75" s="85" t="s">
        <v>647</v>
      </c>
      <c r="E75" s="126" t="str">
        <f t="shared" si="2"/>
        <v>No</v>
      </c>
      <c r="G75" s="30">
        <f>'3. Metrics'!K11</f>
        <v>0</v>
      </c>
      <c r="I75" s="4" t="s">
        <v>165</v>
      </c>
      <c r="J75" s="4" t="s">
        <v>166</v>
      </c>
    </row>
    <row r="76" spans="2:10" x14ac:dyDescent="0.3">
      <c r="B76" s="128" t="s">
        <v>474</v>
      </c>
      <c r="C76" s="128"/>
      <c r="D76" s="85" t="s">
        <v>648</v>
      </c>
      <c r="E76" s="126" t="str">
        <f t="shared" si="2"/>
        <v>No</v>
      </c>
      <c r="G76" s="30">
        <f>'3. Metrics'!K12</f>
        <v>0</v>
      </c>
      <c r="I76" s="4" t="s">
        <v>167</v>
      </c>
      <c r="J76" s="4" t="s">
        <v>168</v>
      </c>
    </row>
    <row r="77" spans="2:10" x14ac:dyDescent="0.3">
      <c r="B77" s="128" t="s">
        <v>475</v>
      </c>
      <c r="C77" s="128"/>
      <c r="D77" s="85" t="s">
        <v>649</v>
      </c>
      <c r="E77" s="126" t="str">
        <f t="shared" si="2"/>
        <v>No</v>
      </c>
      <c r="G77" s="30">
        <f>'3. Metrics'!K13</f>
        <v>0</v>
      </c>
      <c r="I77" s="4" t="s">
        <v>169</v>
      </c>
      <c r="J77" s="4" t="s">
        <v>170</v>
      </c>
    </row>
    <row r="78" spans="2:10" x14ac:dyDescent="0.3">
      <c r="B78" s="128" t="s">
        <v>476</v>
      </c>
      <c r="C78" s="128"/>
      <c r="D78" s="85" t="s">
        <v>650</v>
      </c>
      <c r="E78" s="126" t="str">
        <f t="shared" si="2"/>
        <v>No</v>
      </c>
      <c r="G78" s="30">
        <f>'3. Metrics'!K14</f>
        <v>0</v>
      </c>
      <c r="I78" s="4" t="s">
        <v>171</v>
      </c>
      <c r="J78" s="4" t="s">
        <v>172</v>
      </c>
    </row>
    <row r="79" spans="2:10" x14ac:dyDescent="0.3">
      <c r="B79" s="128" t="s">
        <v>477</v>
      </c>
      <c r="C79" s="128"/>
      <c r="D79" s="85" t="s">
        <v>652</v>
      </c>
      <c r="E79" s="126" t="str">
        <f t="shared" si="2"/>
        <v>No</v>
      </c>
      <c r="G79" s="30">
        <f>'3. Metrics'!L11</f>
        <v>0</v>
      </c>
      <c r="I79" s="4" t="s">
        <v>173</v>
      </c>
      <c r="J79" s="4" t="s">
        <v>174</v>
      </c>
    </row>
    <row r="80" spans="2:10" x14ac:dyDescent="0.3">
      <c r="B80" s="128" t="s">
        <v>478</v>
      </c>
      <c r="C80" s="128"/>
      <c r="D80" s="85" t="s">
        <v>653</v>
      </c>
      <c r="E80" s="126" t="str">
        <f t="shared" si="2"/>
        <v>No</v>
      </c>
      <c r="G80" s="30">
        <f>'3. Metrics'!L12</f>
        <v>0</v>
      </c>
      <c r="I80" s="4" t="s">
        <v>175</v>
      </c>
      <c r="J80" s="4" t="s">
        <v>176</v>
      </c>
    </row>
    <row r="81" spans="2:10" x14ac:dyDescent="0.3">
      <c r="B81" s="128" t="s">
        <v>479</v>
      </c>
      <c r="C81" s="128"/>
      <c r="D81" s="85" t="s">
        <v>654</v>
      </c>
      <c r="E81" s="126" t="str">
        <f t="shared" si="2"/>
        <v>No</v>
      </c>
      <c r="G81" s="30">
        <f>'3. Metrics'!L13</f>
        <v>0</v>
      </c>
      <c r="I81" s="4" t="s">
        <v>177</v>
      </c>
      <c r="J81" s="4" t="s">
        <v>178</v>
      </c>
    </row>
    <row r="82" spans="2:10" x14ac:dyDescent="0.3">
      <c r="B82" s="128" t="s">
        <v>480</v>
      </c>
      <c r="C82" s="128"/>
      <c r="D82" s="85" t="s">
        <v>655</v>
      </c>
      <c r="E82" s="126" t="str">
        <f t="shared" si="2"/>
        <v>No</v>
      </c>
      <c r="G82" s="30">
        <f>'3. Metrics'!L14</f>
        <v>0</v>
      </c>
      <c r="I82" s="4" t="s">
        <v>179</v>
      </c>
      <c r="J82" s="4" t="s">
        <v>180</v>
      </c>
    </row>
    <row r="83" spans="2:10" x14ac:dyDescent="0.3">
      <c r="D83"/>
      <c r="I83" s="4" t="s">
        <v>181</v>
      </c>
      <c r="J83" s="4" t="s">
        <v>182</v>
      </c>
    </row>
    <row r="84" spans="2:10" x14ac:dyDescent="0.3">
      <c r="B84" s="131" t="s">
        <v>328</v>
      </c>
      <c r="C84" s="131"/>
      <c r="D84" s="131"/>
      <c r="E84" s="126" t="str">
        <f>IF(G84=(COUNTA(G67:G82)),"Yes","No")</f>
        <v>No</v>
      </c>
      <c r="G84" s="4">
        <f>SUM(G67:G82)</f>
        <v>0</v>
      </c>
      <c r="I84" s="4" t="s">
        <v>183</v>
      </c>
      <c r="J84" s="4" t="s">
        <v>184</v>
      </c>
    </row>
    <row r="85" spans="2:10" x14ac:dyDescent="0.3">
      <c r="D85"/>
      <c r="I85" s="4" t="s">
        <v>185</v>
      </c>
      <c r="J85" s="4" t="s">
        <v>186</v>
      </c>
    </row>
    <row r="86" spans="2:10" x14ac:dyDescent="0.3">
      <c r="B86" s="88" t="s">
        <v>395</v>
      </c>
      <c r="C86" s="102" t="s">
        <v>953</v>
      </c>
      <c r="D86"/>
      <c r="I86" s="4" t="s">
        <v>187</v>
      </c>
      <c r="J86" s="4" t="s">
        <v>188</v>
      </c>
    </row>
    <row r="87" spans="2:10" x14ac:dyDescent="0.3">
      <c r="D87" s="34" t="s">
        <v>324</v>
      </c>
      <c r="E87" s="34" t="s">
        <v>325</v>
      </c>
      <c r="I87" s="4" t="s">
        <v>189</v>
      </c>
      <c r="J87" s="4" t="s">
        <v>190</v>
      </c>
    </row>
    <row r="88" spans="2:10" x14ac:dyDescent="0.3">
      <c r="B88" s="128" t="s">
        <v>526</v>
      </c>
      <c r="C88" s="128"/>
      <c r="D88" s="85" t="s">
        <v>644</v>
      </c>
      <c r="E88" s="126" t="str">
        <f>IF(G88=1,"Yes","No")</f>
        <v>No</v>
      </c>
      <c r="G88" s="30">
        <f>'4. HICM'!Q12</f>
        <v>0</v>
      </c>
      <c r="I88" s="4" t="s">
        <v>191</v>
      </c>
      <c r="J88" s="4" t="s">
        <v>192</v>
      </c>
    </row>
    <row r="89" spans="2:10" x14ac:dyDescent="0.3">
      <c r="B89" s="128" t="s">
        <v>527</v>
      </c>
      <c r="C89" s="128"/>
      <c r="D89" s="85" t="s">
        <v>645</v>
      </c>
      <c r="E89" s="126" t="str">
        <f t="shared" ref="E89:E159" si="3">IF(G89=1,"Yes","No")</f>
        <v>No</v>
      </c>
      <c r="G89" s="30">
        <f>'4. HICM'!Q13</f>
        <v>0</v>
      </c>
      <c r="I89" s="4" t="s">
        <v>193</v>
      </c>
      <c r="J89" s="4" t="s">
        <v>194</v>
      </c>
    </row>
    <row r="90" spans="2:10" x14ac:dyDescent="0.3">
      <c r="B90" s="128" t="s">
        <v>528</v>
      </c>
      <c r="C90" s="128"/>
      <c r="D90" s="89" t="s">
        <v>646</v>
      </c>
      <c r="E90" s="126" t="str">
        <f t="shared" si="3"/>
        <v>No</v>
      </c>
      <c r="G90" s="30">
        <f>'4. HICM'!Q14</f>
        <v>0</v>
      </c>
      <c r="I90" s="4" t="s">
        <v>195</v>
      </c>
      <c r="J90" s="4" t="s">
        <v>196</v>
      </c>
    </row>
    <row r="91" spans="2:10" x14ac:dyDescent="0.3">
      <c r="B91" s="128" t="s">
        <v>529</v>
      </c>
      <c r="C91" s="128"/>
      <c r="D91" s="85" t="s">
        <v>463</v>
      </c>
      <c r="E91" s="126" t="str">
        <f t="shared" si="3"/>
        <v>No</v>
      </c>
      <c r="G91" s="30">
        <f>'4. HICM'!Q15</f>
        <v>0</v>
      </c>
      <c r="I91" s="4" t="s">
        <v>197</v>
      </c>
      <c r="J91" s="4" t="s">
        <v>198</v>
      </c>
    </row>
    <row r="92" spans="2:10" x14ac:dyDescent="0.3">
      <c r="B92" s="128" t="s">
        <v>530</v>
      </c>
      <c r="C92" s="128"/>
      <c r="D92" s="85" t="s">
        <v>957</v>
      </c>
      <c r="E92" s="126" t="str">
        <f t="shared" si="3"/>
        <v>No</v>
      </c>
      <c r="G92" s="30">
        <f>'4. HICM'!Q16</f>
        <v>0</v>
      </c>
      <c r="I92" s="4" t="s">
        <v>199</v>
      </c>
      <c r="J92" s="4" t="s">
        <v>200</v>
      </c>
    </row>
    <row r="93" spans="2:10" x14ac:dyDescent="0.3">
      <c r="B93" s="128" t="s">
        <v>531</v>
      </c>
      <c r="C93" s="128"/>
      <c r="D93" s="85" t="s">
        <v>958</v>
      </c>
      <c r="E93" s="126" t="str">
        <f t="shared" si="3"/>
        <v>No</v>
      </c>
      <c r="G93" s="30">
        <f>'4. HICM'!Q17</f>
        <v>0</v>
      </c>
      <c r="I93" s="4" t="s">
        <v>201</v>
      </c>
      <c r="J93" s="4" t="s">
        <v>202</v>
      </c>
    </row>
    <row r="94" spans="2:10" x14ac:dyDescent="0.3">
      <c r="B94" s="128" t="s">
        <v>532</v>
      </c>
      <c r="C94" s="128"/>
      <c r="D94" s="85" t="s">
        <v>699</v>
      </c>
      <c r="E94" s="126" t="str">
        <f t="shared" si="3"/>
        <v>No</v>
      </c>
      <c r="G94" s="30">
        <f>'4. HICM'!Q18</f>
        <v>0</v>
      </c>
      <c r="I94" s="4" t="s">
        <v>203</v>
      </c>
      <c r="J94" s="4" t="s">
        <v>204</v>
      </c>
    </row>
    <row r="95" spans="2:10" x14ac:dyDescent="0.3">
      <c r="B95" s="128" t="s">
        <v>533</v>
      </c>
      <c r="C95" s="128"/>
      <c r="D95" s="85" t="s">
        <v>640</v>
      </c>
      <c r="E95" s="126" t="str">
        <f t="shared" si="3"/>
        <v>No</v>
      </c>
      <c r="G95" s="30">
        <f>'4. HICM'!Q19</f>
        <v>0</v>
      </c>
      <c r="I95" s="4" t="s">
        <v>205</v>
      </c>
      <c r="J95" s="4" t="s">
        <v>206</v>
      </c>
    </row>
    <row r="96" spans="2:10" x14ac:dyDescent="0.3">
      <c r="B96" s="128" t="s">
        <v>534</v>
      </c>
      <c r="C96" s="128"/>
      <c r="D96" s="85" t="s">
        <v>713</v>
      </c>
      <c r="E96" s="126" t="str">
        <f t="shared" si="3"/>
        <v>No</v>
      </c>
      <c r="G96" s="30">
        <f>'4. HICM'!Q23</f>
        <v>0</v>
      </c>
      <c r="I96" s="4" t="s">
        <v>207</v>
      </c>
      <c r="J96" s="4" t="s">
        <v>208</v>
      </c>
    </row>
    <row r="97" spans="2:10" x14ac:dyDescent="0.3">
      <c r="B97" s="128" t="s">
        <v>481</v>
      </c>
      <c r="C97" s="128"/>
      <c r="D97" s="85" t="s">
        <v>648</v>
      </c>
      <c r="E97" s="126" t="str">
        <f t="shared" si="3"/>
        <v>No</v>
      </c>
      <c r="G97" s="30">
        <f>'4. HICM'!R12</f>
        <v>0</v>
      </c>
      <c r="I97" s="4" t="s">
        <v>209</v>
      </c>
      <c r="J97" s="4" t="s">
        <v>210</v>
      </c>
    </row>
    <row r="98" spans="2:10" x14ac:dyDescent="0.3">
      <c r="B98" s="128" t="s">
        <v>482</v>
      </c>
      <c r="C98" s="128"/>
      <c r="D98" s="85" t="s">
        <v>649</v>
      </c>
      <c r="E98" s="126" t="str">
        <f t="shared" si="3"/>
        <v>No</v>
      </c>
      <c r="G98" s="30">
        <f>'4. HICM'!R13</f>
        <v>0</v>
      </c>
      <c r="I98" s="4" t="s">
        <v>211</v>
      </c>
      <c r="J98" s="4" t="s">
        <v>212</v>
      </c>
    </row>
    <row r="99" spans="2:10" x14ac:dyDescent="0.3">
      <c r="B99" s="128" t="s">
        <v>483</v>
      </c>
      <c r="C99" s="128"/>
      <c r="D99" s="85" t="s">
        <v>650</v>
      </c>
      <c r="E99" s="126" t="str">
        <f t="shared" si="3"/>
        <v>No</v>
      </c>
      <c r="G99" s="30">
        <f>'4. HICM'!R14</f>
        <v>0</v>
      </c>
      <c r="I99" s="4" t="s">
        <v>213</v>
      </c>
      <c r="J99" s="4" t="s">
        <v>214</v>
      </c>
    </row>
    <row r="100" spans="2:10" x14ac:dyDescent="0.3">
      <c r="B100" s="128" t="s">
        <v>484</v>
      </c>
      <c r="C100" s="128"/>
      <c r="D100" s="85" t="s">
        <v>651</v>
      </c>
      <c r="E100" s="126" t="str">
        <f t="shared" si="3"/>
        <v>No</v>
      </c>
      <c r="G100" s="30">
        <f>'4. HICM'!R15</f>
        <v>0</v>
      </c>
      <c r="I100" s="4" t="s">
        <v>215</v>
      </c>
      <c r="J100" s="4" t="s">
        <v>216</v>
      </c>
    </row>
    <row r="101" spans="2:10" x14ac:dyDescent="0.3">
      <c r="B101" s="128" t="s">
        <v>485</v>
      </c>
      <c r="C101" s="128"/>
      <c r="D101" s="85" t="s">
        <v>959</v>
      </c>
      <c r="E101" s="126" t="str">
        <f t="shared" si="3"/>
        <v>No</v>
      </c>
      <c r="G101" s="30">
        <f>'4. HICM'!R16</f>
        <v>0</v>
      </c>
      <c r="I101" s="4" t="s">
        <v>217</v>
      </c>
      <c r="J101" s="4" t="s">
        <v>218</v>
      </c>
    </row>
    <row r="102" spans="2:10" x14ac:dyDescent="0.3">
      <c r="B102" s="128" t="s">
        <v>486</v>
      </c>
      <c r="C102" s="128"/>
      <c r="D102" s="85" t="s">
        <v>960</v>
      </c>
      <c r="E102" s="126" t="str">
        <f t="shared" si="3"/>
        <v>No</v>
      </c>
      <c r="G102" s="30">
        <f>'4. HICM'!R17</f>
        <v>0</v>
      </c>
      <c r="I102" s="4" t="s">
        <v>219</v>
      </c>
      <c r="J102" s="4" t="s">
        <v>220</v>
      </c>
    </row>
    <row r="103" spans="2:10" x14ac:dyDescent="0.3">
      <c r="B103" s="128" t="s">
        <v>487</v>
      </c>
      <c r="C103" s="128"/>
      <c r="D103" s="85" t="s">
        <v>700</v>
      </c>
      <c r="E103" s="126" t="str">
        <f t="shared" si="3"/>
        <v>No</v>
      </c>
      <c r="G103" s="30">
        <f>'4. HICM'!R18</f>
        <v>0</v>
      </c>
      <c r="I103" s="4" t="s">
        <v>221</v>
      </c>
      <c r="J103" s="4" t="s">
        <v>222</v>
      </c>
    </row>
    <row r="104" spans="2:10" x14ac:dyDescent="0.3">
      <c r="B104" s="128" t="s">
        <v>488</v>
      </c>
      <c r="C104" s="128"/>
      <c r="D104" s="85" t="s">
        <v>641</v>
      </c>
      <c r="E104" s="126" t="str">
        <f t="shared" si="3"/>
        <v>No</v>
      </c>
      <c r="G104" s="30">
        <f>'4. HICM'!R19</f>
        <v>0</v>
      </c>
      <c r="I104" s="4" t="s">
        <v>223</v>
      </c>
      <c r="J104" s="4" t="s">
        <v>224</v>
      </c>
    </row>
    <row r="105" spans="2:10" x14ac:dyDescent="0.3">
      <c r="B105" s="128" t="s">
        <v>489</v>
      </c>
      <c r="C105" s="128"/>
      <c r="D105" s="85" t="s">
        <v>717</v>
      </c>
      <c r="E105" s="126" t="str">
        <f t="shared" si="3"/>
        <v>No</v>
      </c>
      <c r="G105" s="30">
        <f>'4. HICM'!R23</f>
        <v>0</v>
      </c>
      <c r="I105" s="4" t="s">
        <v>225</v>
      </c>
      <c r="J105" s="4" t="s">
        <v>226</v>
      </c>
    </row>
    <row r="106" spans="2:10" x14ac:dyDescent="0.3">
      <c r="B106" s="128" t="s">
        <v>535</v>
      </c>
      <c r="C106" s="128"/>
      <c r="D106" s="85" t="s">
        <v>653</v>
      </c>
      <c r="E106" s="126" t="str">
        <f t="shared" si="3"/>
        <v>No</v>
      </c>
      <c r="G106" s="30">
        <f>'4. HICM'!S12</f>
        <v>0</v>
      </c>
      <c r="I106" s="4" t="s">
        <v>227</v>
      </c>
      <c r="J106" s="4" t="s">
        <v>228</v>
      </c>
    </row>
    <row r="107" spans="2:10" x14ac:dyDescent="0.3">
      <c r="B107" s="128" t="s">
        <v>536</v>
      </c>
      <c r="C107" s="128"/>
      <c r="D107" s="85" t="s">
        <v>654</v>
      </c>
      <c r="E107" s="126" t="str">
        <f t="shared" si="3"/>
        <v>No</v>
      </c>
      <c r="G107" s="30">
        <f>'4. HICM'!S13</f>
        <v>0</v>
      </c>
      <c r="I107" s="4" t="s">
        <v>229</v>
      </c>
      <c r="J107" s="4" t="s">
        <v>230</v>
      </c>
    </row>
    <row r="108" spans="2:10" x14ac:dyDescent="0.3">
      <c r="B108" s="128" t="s">
        <v>537</v>
      </c>
      <c r="C108" s="128"/>
      <c r="D108" s="85" t="s">
        <v>655</v>
      </c>
      <c r="E108" s="126" t="str">
        <f t="shared" si="3"/>
        <v>No</v>
      </c>
      <c r="G108" s="30">
        <f>'4. HICM'!S14</f>
        <v>0</v>
      </c>
      <c r="I108" s="4" t="s">
        <v>231</v>
      </c>
      <c r="J108" s="4" t="s">
        <v>232</v>
      </c>
    </row>
    <row r="109" spans="2:10" x14ac:dyDescent="0.3">
      <c r="B109" s="128" t="s">
        <v>538</v>
      </c>
      <c r="C109" s="128"/>
      <c r="D109" s="85" t="s">
        <v>656</v>
      </c>
      <c r="E109" s="126" t="str">
        <f t="shared" si="3"/>
        <v>No</v>
      </c>
      <c r="G109" s="30">
        <f>'4. HICM'!S15</f>
        <v>0</v>
      </c>
      <c r="I109" s="4" t="s">
        <v>233</v>
      </c>
      <c r="J109" s="4" t="s">
        <v>234</v>
      </c>
    </row>
    <row r="110" spans="2:10" x14ac:dyDescent="0.3">
      <c r="B110" s="128" t="s">
        <v>539</v>
      </c>
      <c r="C110" s="128"/>
      <c r="D110" s="85" t="s">
        <v>961</v>
      </c>
      <c r="E110" s="126" t="str">
        <f t="shared" si="3"/>
        <v>No</v>
      </c>
      <c r="G110" s="30">
        <f>'4. HICM'!S16</f>
        <v>0</v>
      </c>
      <c r="I110" s="4" t="s">
        <v>235</v>
      </c>
      <c r="J110" s="4" t="s">
        <v>236</v>
      </c>
    </row>
    <row r="111" spans="2:10" x14ac:dyDescent="0.3">
      <c r="B111" s="128" t="s">
        <v>540</v>
      </c>
      <c r="C111" s="128"/>
      <c r="D111" s="85" t="s">
        <v>962</v>
      </c>
      <c r="E111" s="126" t="str">
        <f t="shared" si="3"/>
        <v>No</v>
      </c>
      <c r="G111" s="30">
        <f>'4. HICM'!S17</f>
        <v>0</v>
      </c>
      <c r="I111" s="4" t="s">
        <v>237</v>
      </c>
      <c r="J111" s="4" t="s">
        <v>238</v>
      </c>
    </row>
    <row r="112" spans="2:10" x14ac:dyDescent="0.3">
      <c r="B112" s="128" t="s">
        <v>541</v>
      </c>
      <c r="C112" s="128"/>
      <c r="D112" s="85" t="s">
        <v>701</v>
      </c>
      <c r="E112" s="126" t="str">
        <f t="shared" si="3"/>
        <v>No</v>
      </c>
      <c r="G112" s="30">
        <f>'4. HICM'!S18</f>
        <v>0</v>
      </c>
      <c r="I112" s="4" t="s">
        <v>239</v>
      </c>
      <c r="J112" s="4" t="s">
        <v>240</v>
      </c>
    </row>
    <row r="113" spans="2:10" x14ac:dyDescent="0.3">
      <c r="B113" s="128" t="s">
        <v>542</v>
      </c>
      <c r="C113" s="128"/>
      <c r="D113" s="85" t="s">
        <v>642</v>
      </c>
      <c r="E113" s="126" t="str">
        <f t="shared" si="3"/>
        <v>No</v>
      </c>
      <c r="G113" s="30">
        <f>'4. HICM'!S19</f>
        <v>0</v>
      </c>
      <c r="I113" s="4" t="s">
        <v>241</v>
      </c>
      <c r="J113" s="4" t="s">
        <v>242</v>
      </c>
    </row>
    <row r="114" spans="2:10" x14ac:dyDescent="0.3">
      <c r="B114" s="128" t="s">
        <v>543</v>
      </c>
      <c r="C114" s="128"/>
      <c r="D114" s="85" t="s">
        <v>721</v>
      </c>
      <c r="E114" s="126" t="str">
        <f t="shared" si="3"/>
        <v>No</v>
      </c>
      <c r="G114" s="30">
        <f>'4. HICM'!S23</f>
        <v>0</v>
      </c>
      <c r="I114" s="4" t="s">
        <v>243</v>
      </c>
      <c r="J114" s="4" t="s">
        <v>244</v>
      </c>
    </row>
    <row r="115" spans="2:10" s="98" customFormat="1" x14ac:dyDescent="0.3">
      <c r="B115" s="128" t="s">
        <v>940</v>
      </c>
      <c r="C115" s="128"/>
      <c r="D115" s="97" t="s">
        <v>657</v>
      </c>
      <c r="E115" s="126" t="str">
        <f t="shared" si="3"/>
        <v>No</v>
      </c>
      <c r="G115" s="30">
        <f>'4. HICM'!T12</f>
        <v>0</v>
      </c>
      <c r="I115" s="4" t="s">
        <v>245</v>
      </c>
      <c r="J115" s="4" t="s">
        <v>246</v>
      </c>
    </row>
    <row r="116" spans="2:10" s="98" customFormat="1" x14ac:dyDescent="0.3">
      <c r="B116" s="128" t="s">
        <v>941</v>
      </c>
      <c r="C116" s="128"/>
      <c r="D116" s="97" t="s">
        <v>658</v>
      </c>
      <c r="E116" s="126" t="str">
        <f t="shared" si="3"/>
        <v>No</v>
      </c>
      <c r="G116" s="30">
        <f>'4. HICM'!T13</f>
        <v>0</v>
      </c>
      <c r="I116" s="4" t="s">
        <v>247</v>
      </c>
      <c r="J116" s="4" t="s">
        <v>248</v>
      </c>
    </row>
    <row r="117" spans="2:10" s="98" customFormat="1" x14ac:dyDescent="0.3">
      <c r="B117" s="128" t="s">
        <v>942</v>
      </c>
      <c r="C117" s="128"/>
      <c r="D117" s="97" t="s">
        <v>659</v>
      </c>
      <c r="E117" s="126" t="str">
        <f t="shared" si="3"/>
        <v>No</v>
      </c>
      <c r="G117" s="30">
        <f>'4. HICM'!T14</f>
        <v>0</v>
      </c>
      <c r="I117" s="4" t="s">
        <v>249</v>
      </c>
      <c r="J117" s="4" t="s">
        <v>250</v>
      </c>
    </row>
    <row r="118" spans="2:10" s="98" customFormat="1" x14ac:dyDescent="0.3">
      <c r="B118" s="128" t="s">
        <v>943</v>
      </c>
      <c r="C118" s="128"/>
      <c r="D118" s="97" t="s">
        <v>660</v>
      </c>
      <c r="E118" s="126" t="str">
        <f t="shared" si="3"/>
        <v>No</v>
      </c>
      <c r="G118" s="30">
        <f>'4. HICM'!T15</f>
        <v>0</v>
      </c>
      <c r="I118" s="4" t="s">
        <v>251</v>
      </c>
      <c r="J118" s="4" t="s">
        <v>252</v>
      </c>
    </row>
    <row r="119" spans="2:10" s="98" customFormat="1" x14ac:dyDescent="0.3">
      <c r="B119" s="128" t="s">
        <v>944</v>
      </c>
      <c r="C119" s="128"/>
      <c r="D119" s="97" t="s">
        <v>963</v>
      </c>
      <c r="E119" s="126" t="str">
        <f t="shared" si="3"/>
        <v>No</v>
      </c>
      <c r="G119" s="30">
        <f>'4. HICM'!T16</f>
        <v>0</v>
      </c>
      <c r="I119" s="4" t="s">
        <v>253</v>
      </c>
      <c r="J119" s="4" t="s">
        <v>254</v>
      </c>
    </row>
    <row r="120" spans="2:10" s="98" customFormat="1" x14ac:dyDescent="0.3">
      <c r="B120" s="128" t="s">
        <v>945</v>
      </c>
      <c r="C120" s="128"/>
      <c r="D120" s="97" t="s">
        <v>964</v>
      </c>
      <c r="E120" s="126" t="str">
        <f t="shared" si="3"/>
        <v>No</v>
      </c>
      <c r="G120" s="30">
        <f>'4. HICM'!T17</f>
        <v>0</v>
      </c>
      <c r="I120" s="4" t="s">
        <v>255</v>
      </c>
      <c r="J120" s="4" t="s">
        <v>256</v>
      </c>
    </row>
    <row r="121" spans="2:10" s="98" customFormat="1" x14ac:dyDescent="0.3">
      <c r="B121" s="128" t="s">
        <v>946</v>
      </c>
      <c r="C121" s="128"/>
      <c r="D121" s="97" t="s">
        <v>702</v>
      </c>
      <c r="E121" s="126" t="str">
        <f t="shared" si="3"/>
        <v>No</v>
      </c>
      <c r="G121" s="30">
        <f>'4. HICM'!T18</f>
        <v>0</v>
      </c>
      <c r="I121" s="4" t="s">
        <v>257</v>
      </c>
      <c r="J121" s="4" t="s">
        <v>258</v>
      </c>
    </row>
    <row r="122" spans="2:10" s="98" customFormat="1" x14ac:dyDescent="0.3">
      <c r="B122" s="128" t="s">
        <v>947</v>
      </c>
      <c r="C122" s="128"/>
      <c r="D122" s="97" t="s">
        <v>661</v>
      </c>
      <c r="E122" s="126" t="str">
        <f t="shared" si="3"/>
        <v>No</v>
      </c>
      <c r="G122" s="30">
        <f>'4. HICM'!T19</f>
        <v>0</v>
      </c>
      <c r="I122" s="4" t="s">
        <v>259</v>
      </c>
      <c r="J122" s="4" t="s">
        <v>260</v>
      </c>
    </row>
    <row r="123" spans="2:10" s="98" customFormat="1" x14ac:dyDescent="0.3">
      <c r="B123" s="128" t="s">
        <v>948</v>
      </c>
      <c r="C123" s="128"/>
      <c r="D123" s="97" t="s">
        <v>725</v>
      </c>
      <c r="E123" s="126" t="str">
        <f t="shared" si="3"/>
        <v>No</v>
      </c>
      <c r="G123" s="30">
        <f>'4. HICM'!T23</f>
        <v>0</v>
      </c>
      <c r="I123" s="4" t="s">
        <v>261</v>
      </c>
      <c r="J123" s="4" t="s">
        <v>262</v>
      </c>
    </row>
    <row r="124" spans="2:10" x14ac:dyDescent="0.3">
      <c r="B124" s="128" t="s">
        <v>490</v>
      </c>
      <c r="C124" s="128"/>
      <c r="D124" s="85" t="s">
        <v>669</v>
      </c>
      <c r="E124" s="126" t="str">
        <f t="shared" si="3"/>
        <v>Yes</v>
      </c>
      <c r="G124" s="30">
        <f>'4. HICM'!U12</f>
        <v>1</v>
      </c>
      <c r="I124" s="4" t="s">
        <v>263</v>
      </c>
      <c r="J124" s="4" t="s">
        <v>264</v>
      </c>
    </row>
    <row r="125" spans="2:10" x14ac:dyDescent="0.3">
      <c r="B125" s="128" t="s">
        <v>491</v>
      </c>
      <c r="C125" s="128"/>
      <c r="D125" s="85" t="s">
        <v>670</v>
      </c>
      <c r="E125" s="126" t="str">
        <f t="shared" si="3"/>
        <v>Yes</v>
      </c>
      <c r="G125" s="30">
        <f>'4. HICM'!U13</f>
        <v>1</v>
      </c>
      <c r="I125" s="4" t="s">
        <v>265</v>
      </c>
      <c r="J125" s="4" t="s">
        <v>266</v>
      </c>
    </row>
    <row r="126" spans="2:10" x14ac:dyDescent="0.3">
      <c r="B126" s="128" t="s">
        <v>933</v>
      </c>
      <c r="C126" s="128"/>
      <c r="D126" s="85" t="s">
        <v>671</v>
      </c>
      <c r="E126" s="126" t="str">
        <f t="shared" si="3"/>
        <v>Yes</v>
      </c>
      <c r="G126" s="30">
        <f>'4. HICM'!U14</f>
        <v>1</v>
      </c>
      <c r="I126" s="4" t="s">
        <v>267</v>
      </c>
      <c r="J126" s="4" t="s">
        <v>268</v>
      </c>
    </row>
    <row r="127" spans="2:10" x14ac:dyDescent="0.3">
      <c r="B127" s="128" t="s">
        <v>493</v>
      </c>
      <c r="C127" s="128"/>
      <c r="D127" s="85" t="s">
        <v>672</v>
      </c>
      <c r="E127" s="126" t="str">
        <f t="shared" si="3"/>
        <v>Yes</v>
      </c>
      <c r="G127" s="30">
        <f>'4. HICM'!U15</f>
        <v>1</v>
      </c>
      <c r="I127" s="4" t="s">
        <v>269</v>
      </c>
      <c r="J127" s="4" t="s">
        <v>270</v>
      </c>
    </row>
    <row r="128" spans="2:10" x14ac:dyDescent="0.3">
      <c r="B128" s="128" t="s">
        <v>494</v>
      </c>
      <c r="C128" s="128"/>
      <c r="D128" s="85" t="s">
        <v>965</v>
      </c>
      <c r="E128" s="126" t="str">
        <f t="shared" si="3"/>
        <v>Yes</v>
      </c>
      <c r="G128" s="30">
        <f>'4. HICM'!U16</f>
        <v>1</v>
      </c>
      <c r="I128" s="4" t="s">
        <v>271</v>
      </c>
      <c r="J128" s="4" t="s">
        <v>272</v>
      </c>
    </row>
    <row r="129" spans="2:10" x14ac:dyDescent="0.3">
      <c r="B129" s="128" t="s">
        <v>495</v>
      </c>
      <c r="C129" s="128"/>
      <c r="D129" s="85" t="s">
        <v>966</v>
      </c>
      <c r="E129" s="126" t="str">
        <f t="shared" si="3"/>
        <v>Yes</v>
      </c>
      <c r="G129" s="30">
        <f>'4. HICM'!U17</f>
        <v>1</v>
      </c>
      <c r="I129" s="4" t="s">
        <v>273</v>
      </c>
      <c r="J129" s="4" t="s">
        <v>274</v>
      </c>
    </row>
    <row r="130" spans="2:10" x14ac:dyDescent="0.3">
      <c r="B130" s="128" t="s">
        <v>496</v>
      </c>
      <c r="C130" s="128"/>
      <c r="D130" s="85" t="s">
        <v>703</v>
      </c>
      <c r="E130" s="126" t="str">
        <f t="shared" si="3"/>
        <v>Yes</v>
      </c>
      <c r="G130" s="30">
        <f>'4. HICM'!U18</f>
        <v>1</v>
      </c>
      <c r="I130" s="4" t="s">
        <v>275</v>
      </c>
      <c r="J130" s="4" t="s">
        <v>276</v>
      </c>
    </row>
    <row r="131" spans="2:10" x14ac:dyDescent="0.3">
      <c r="B131" s="128" t="s">
        <v>497</v>
      </c>
      <c r="C131" s="128"/>
      <c r="D131" s="85" t="s">
        <v>662</v>
      </c>
      <c r="E131" s="126" t="str">
        <f t="shared" si="3"/>
        <v>Yes</v>
      </c>
      <c r="G131" s="30">
        <f>'4. HICM'!U19</f>
        <v>1</v>
      </c>
      <c r="I131" s="4" t="s">
        <v>277</v>
      </c>
      <c r="J131" s="4" t="s">
        <v>278</v>
      </c>
    </row>
    <row r="132" spans="2:10" x14ac:dyDescent="0.3">
      <c r="B132" s="128" t="s">
        <v>498</v>
      </c>
      <c r="C132" s="128"/>
      <c r="D132" s="85" t="s">
        <v>729</v>
      </c>
      <c r="E132" s="126" t="str">
        <f t="shared" si="3"/>
        <v>Yes</v>
      </c>
      <c r="G132" s="30">
        <f>'4. HICM'!U23</f>
        <v>1</v>
      </c>
      <c r="I132" s="4" t="s">
        <v>279</v>
      </c>
      <c r="J132" s="4" t="s">
        <v>280</v>
      </c>
    </row>
    <row r="133" spans="2:10" x14ac:dyDescent="0.3">
      <c r="B133" s="128" t="s">
        <v>499</v>
      </c>
      <c r="C133" s="128"/>
      <c r="D133" s="85" t="s">
        <v>673</v>
      </c>
      <c r="E133" s="126" t="str">
        <f t="shared" si="3"/>
        <v>No</v>
      </c>
      <c r="G133" s="30">
        <f>'4. HICM'!V12</f>
        <v>0</v>
      </c>
      <c r="I133" s="4" t="s">
        <v>281</v>
      </c>
      <c r="J133" s="4" t="s">
        <v>282</v>
      </c>
    </row>
    <row r="134" spans="2:10" x14ac:dyDescent="0.3">
      <c r="B134" s="128" t="s">
        <v>500</v>
      </c>
      <c r="C134" s="128"/>
      <c r="D134" s="85" t="s">
        <v>674</v>
      </c>
      <c r="E134" s="126" t="str">
        <f t="shared" si="3"/>
        <v>No</v>
      </c>
      <c r="G134" s="30">
        <f>'4. HICM'!V13</f>
        <v>0</v>
      </c>
      <c r="I134" s="4" t="s">
        <v>283</v>
      </c>
      <c r="J134" s="4" t="s">
        <v>284</v>
      </c>
    </row>
    <row r="135" spans="2:10" x14ac:dyDescent="0.3">
      <c r="B135" s="128" t="s">
        <v>501</v>
      </c>
      <c r="C135" s="128"/>
      <c r="D135" s="85" t="s">
        <v>675</v>
      </c>
      <c r="E135" s="126" t="str">
        <f t="shared" si="3"/>
        <v>No</v>
      </c>
      <c r="G135" s="30">
        <f>'4. HICM'!V14</f>
        <v>0</v>
      </c>
      <c r="I135" s="4" t="s">
        <v>285</v>
      </c>
      <c r="J135" s="4" t="s">
        <v>286</v>
      </c>
    </row>
    <row r="136" spans="2:10" x14ac:dyDescent="0.3">
      <c r="B136" s="128" t="s">
        <v>502</v>
      </c>
      <c r="C136" s="128"/>
      <c r="D136" s="85" t="s">
        <v>676</v>
      </c>
      <c r="E136" s="126" t="str">
        <f t="shared" si="3"/>
        <v>No</v>
      </c>
      <c r="G136" s="30">
        <f>'4. HICM'!V15</f>
        <v>0</v>
      </c>
      <c r="I136" s="4" t="s">
        <v>287</v>
      </c>
      <c r="J136" s="4" t="s">
        <v>288</v>
      </c>
    </row>
    <row r="137" spans="2:10" x14ac:dyDescent="0.3">
      <c r="B137" s="128" t="s">
        <v>503</v>
      </c>
      <c r="C137" s="128"/>
      <c r="D137" s="85" t="s">
        <v>967</v>
      </c>
      <c r="E137" s="126" t="str">
        <f t="shared" si="3"/>
        <v>No</v>
      </c>
      <c r="G137" s="30">
        <f>'4. HICM'!V16</f>
        <v>0</v>
      </c>
      <c r="I137" s="4" t="s">
        <v>289</v>
      </c>
      <c r="J137" s="4" t="s">
        <v>290</v>
      </c>
    </row>
    <row r="138" spans="2:10" x14ac:dyDescent="0.3">
      <c r="B138" s="128" t="s">
        <v>504</v>
      </c>
      <c r="C138" s="128"/>
      <c r="D138" s="85" t="s">
        <v>968</v>
      </c>
      <c r="E138" s="126" t="str">
        <f t="shared" si="3"/>
        <v>No</v>
      </c>
      <c r="G138" s="30">
        <f>'4. HICM'!V17</f>
        <v>0</v>
      </c>
      <c r="I138" s="4" t="s">
        <v>291</v>
      </c>
      <c r="J138" s="4" t="s">
        <v>292</v>
      </c>
    </row>
    <row r="139" spans="2:10" x14ac:dyDescent="0.3">
      <c r="B139" s="128" t="s">
        <v>505</v>
      </c>
      <c r="C139" s="128"/>
      <c r="D139" s="85" t="s">
        <v>704</v>
      </c>
      <c r="E139" s="126" t="str">
        <f t="shared" si="3"/>
        <v>No</v>
      </c>
      <c r="G139" s="30">
        <f>'4. HICM'!V18</f>
        <v>0</v>
      </c>
      <c r="I139" s="4" t="s">
        <v>293</v>
      </c>
      <c r="J139" s="4" t="s">
        <v>294</v>
      </c>
    </row>
    <row r="140" spans="2:10" x14ac:dyDescent="0.3">
      <c r="B140" s="128" t="s">
        <v>506</v>
      </c>
      <c r="C140" s="128"/>
      <c r="D140" s="85" t="s">
        <v>663</v>
      </c>
      <c r="E140" s="126" t="str">
        <f t="shared" si="3"/>
        <v>No</v>
      </c>
      <c r="G140" s="30">
        <f>'4. HICM'!V19</f>
        <v>0</v>
      </c>
      <c r="I140" s="4" t="s">
        <v>295</v>
      </c>
      <c r="J140" s="4" t="s">
        <v>296</v>
      </c>
    </row>
    <row r="141" spans="2:10" x14ac:dyDescent="0.3">
      <c r="B141" s="128" t="s">
        <v>507</v>
      </c>
      <c r="C141" s="128"/>
      <c r="D141" s="85" t="s">
        <v>733</v>
      </c>
      <c r="E141" s="126" t="str">
        <f t="shared" si="3"/>
        <v>No</v>
      </c>
      <c r="G141" s="30">
        <f>'4. HICM'!V23</f>
        <v>0</v>
      </c>
      <c r="I141" s="4" t="s">
        <v>297</v>
      </c>
      <c r="J141" s="4" t="s">
        <v>298</v>
      </c>
    </row>
    <row r="142" spans="2:10" x14ac:dyDescent="0.3">
      <c r="B142" s="128" t="s">
        <v>508</v>
      </c>
      <c r="C142" s="128"/>
      <c r="D142" s="85" t="s">
        <v>665</v>
      </c>
      <c r="E142" s="126" t="str">
        <f t="shared" si="3"/>
        <v>No</v>
      </c>
      <c r="G142" s="30">
        <f>'4. HICM'!W12</f>
        <v>0</v>
      </c>
      <c r="I142" s="4" t="s">
        <v>299</v>
      </c>
      <c r="J142" s="4" t="s">
        <v>300</v>
      </c>
    </row>
    <row r="143" spans="2:10" x14ac:dyDescent="0.3">
      <c r="B143" s="128" t="s">
        <v>509</v>
      </c>
      <c r="C143" s="128"/>
      <c r="D143" s="85" t="s">
        <v>666</v>
      </c>
      <c r="E143" s="126" t="str">
        <f t="shared" si="3"/>
        <v>No</v>
      </c>
      <c r="G143" s="30">
        <f>'4. HICM'!W13</f>
        <v>0</v>
      </c>
      <c r="I143" s="4" t="s">
        <v>301</v>
      </c>
      <c r="J143" s="4" t="s">
        <v>302</v>
      </c>
    </row>
    <row r="144" spans="2:10" x14ac:dyDescent="0.3">
      <c r="B144" s="128" t="s">
        <v>510</v>
      </c>
      <c r="C144" s="128"/>
      <c r="D144" s="85" t="s">
        <v>667</v>
      </c>
      <c r="E144" s="126" t="str">
        <f t="shared" si="3"/>
        <v>No</v>
      </c>
      <c r="G144" s="30">
        <f>'4. HICM'!W14</f>
        <v>0</v>
      </c>
      <c r="I144" s="4" t="s">
        <v>303</v>
      </c>
      <c r="J144" s="4" t="s">
        <v>304</v>
      </c>
    </row>
    <row r="145" spans="2:10" x14ac:dyDescent="0.3">
      <c r="B145" s="128" t="s">
        <v>511</v>
      </c>
      <c r="C145" s="128"/>
      <c r="D145" s="85" t="s">
        <v>668</v>
      </c>
      <c r="E145" s="126" t="str">
        <f t="shared" si="3"/>
        <v>No</v>
      </c>
      <c r="G145" s="30">
        <f>'4. HICM'!W15</f>
        <v>0</v>
      </c>
      <c r="I145" s="4" t="s">
        <v>305</v>
      </c>
      <c r="J145" s="4" t="s">
        <v>306</v>
      </c>
    </row>
    <row r="146" spans="2:10" x14ac:dyDescent="0.3">
      <c r="B146" s="128" t="s">
        <v>512</v>
      </c>
      <c r="C146" s="128"/>
      <c r="D146" s="85" t="s">
        <v>969</v>
      </c>
      <c r="E146" s="126" t="str">
        <f t="shared" si="3"/>
        <v>No</v>
      </c>
      <c r="G146" s="30">
        <f>'4. HICM'!W16</f>
        <v>0</v>
      </c>
      <c r="I146" s="4" t="s">
        <v>307</v>
      </c>
      <c r="J146" s="4" t="s">
        <v>308</v>
      </c>
    </row>
    <row r="147" spans="2:10" x14ac:dyDescent="0.3">
      <c r="B147" s="128" t="s">
        <v>513</v>
      </c>
      <c r="C147" s="128"/>
      <c r="D147" s="85" t="s">
        <v>970</v>
      </c>
      <c r="E147" s="126" t="str">
        <f t="shared" si="3"/>
        <v>No</v>
      </c>
      <c r="G147" s="30">
        <f>'4. HICM'!W17</f>
        <v>0</v>
      </c>
      <c r="I147" s="4" t="s">
        <v>309</v>
      </c>
      <c r="J147" s="4" t="s">
        <v>310</v>
      </c>
    </row>
    <row r="148" spans="2:10" x14ac:dyDescent="0.3">
      <c r="B148" s="128" t="s">
        <v>514</v>
      </c>
      <c r="C148" s="128"/>
      <c r="D148" s="85" t="s">
        <v>705</v>
      </c>
      <c r="E148" s="126" t="str">
        <f t="shared" si="3"/>
        <v>No</v>
      </c>
      <c r="G148" s="30">
        <f>'4. HICM'!W18</f>
        <v>0</v>
      </c>
      <c r="I148" s="4" t="s">
        <v>311</v>
      </c>
      <c r="J148" s="4" t="s">
        <v>312</v>
      </c>
    </row>
    <row r="149" spans="2:10" x14ac:dyDescent="0.3">
      <c r="B149" s="128" t="s">
        <v>515</v>
      </c>
      <c r="C149" s="128"/>
      <c r="D149" s="85" t="s">
        <v>664</v>
      </c>
      <c r="E149" s="126" t="str">
        <f t="shared" si="3"/>
        <v>No</v>
      </c>
      <c r="G149" s="30">
        <f>'4. HICM'!W19</f>
        <v>0</v>
      </c>
      <c r="I149" s="4" t="s">
        <v>313</v>
      </c>
      <c r="J149" s="4" t="s">
        <v>314</v>
      </c>
    </row>
    <row r="150" spans="2:10" x14ac:dyDescent="0.3">
      <c r="B150" s="128" t="s">
        <v>516</v>
      </c>
      <c r="C150" s="128"/>
      <c r="D150" s="85" t="s">
        <v>737</v>
      </c>
      <c r="E150" s="126" t="str">
        <f t="shared" si="3"/>
        <v>No</v>
      </c>
      <c r="G150" s="30">
        <f>'4. HICM'!W23</f>
        <v>0</v>
      </c>
      <c r="I150" s="4" t="s">
        <v>315</v>
      </c>
      <c r="J150" s="4" t="s">
        <v>316</v>
      </c>
    </row>
    <row r="151" spans="2:10" x14ac:dyDescent="0.3">
      <c r="B151" s="128" t="s">
        <v>517</v>
      </c>
      <c r="C151" s="128"/>
      <c r="D151" s="85" t="s">
        <v>949</v>
      </c>
      <c r="E151" s="126" t="str">
        <f t="shared" si="3"/>
        <v>No</v>
      </c>
      <c r="G151" s="30">
        <f>'4. HICM'!X12</f>
        <v>0</v>
      </c>
      <c r="I151" s="4" t="s">
        <v>317</v>
      </c>
      <c r="J151" s="4" t="s">
        <v>318</v>
      </c>
    </row>
    <row r="152" spans="2:10" x14ac:dyDescent="0.3">
      <c r="B152" s="128" t="s">
        <v>518</v>
      </c>
      <c r="C152" s="128"/>
      <c r="D152" s="85" t="s">
        <v>950</v>
      </c>
      <c r="E152" s="126" t="str">
        <f t="shared" si="3"/>
        <v>No</v>
      </c>
      <c r="G152" s="30">
        <f>'4. HICM'!X13</f>
        <v>0</v>
      </c>
      <c r="I152" s="4" t="s">
        <v>319</v>
      </c>
      <c r="J152" s="4" t="s">
        <v>320</v>
      </c>
    </row>
    <row r="153" spans="2:10" x14ac:dyDescent="0.3">
      <c r="B153" s="128" t="s">
        <v>519</v>
      </c>
      <c r="C153" s="128"/>
      <c r="D153" s="85" t="s">
        <v>951</v>
      </c>
      <c r="E153" s="126" t="str">
        <f t="shared" si="3"/>
        <v>No</v>
      </c>
      <c r="G153" s="30">
        <f>'4. HICM'!X14</f>
        <v>0</v>
      </c>
    </row>
    <row r="154" spans="2:10" x14ac:dyDescent="0.3">
      <c r="B154" s="128" t="s">
        <v>520</v>
      </c>
      <c r="C154" s="128"/>
      <c r="D154" s="85" t="s">
        <v>952</v>
      </c>
      <c r="E154" s="126" t="str">
        <f t="shared" si="3"/>
        <v>No</v>
      </c>
      <c r="G154" s="30">
        <f>'4. HICM'!X15</f>
        <v>0</v>
      </c>
    </row>
    <row r="155" spans="2:10" x14ac:dyDescent="0.3">
      <c r="B155" s="128" t="s">
        <v>521</v>
      </c>
      <c r="C155" s="128"/>
      <c r="D155" s="85" t="s">
        <v>971</v>
      </c>
      <c r="E155" s="126" t="str">
        <f t="shared" si="3"/>
        <v>No</v>
      </c>
      <c r="G155" s="30">
        <f>'4. HICM'!X16</f>
        <v>0</v>
      </c>
    </row>
    <row r="156" spans="2:10" x14ac:dyDescent="0.3">
      <c r="B156" s="128" t="s">
        <v>522</v>
      </c>
      <c r="C156" s="128"/>
      <c r="D156" s="85" t="s">
        <v>972</v>
      </c>
      <c r="E156" s="126" t="str">
        <f t="shared" si="3"/>
        <v>No</v>
      </c>
      <c r="G156" s="30">
        <f>'4. HICM'!X17</f>
        <v>0</v>
      </c>
    </row>
    <row r="157" spans="2:10" x14ac:dyDescent="0.3">
      <c r="B157" s="128" t="s">
        <v>523</v>
      </c>
      <c r="C157" s="128"/>
      <c r="D157" s="85" t="s">
        <v>706</v>
      </c>
      <c r="E157" s="126" t="str">
        <f t="shared" si="3"/>
        <v>No</v>
      </c>
      <c r="G157" s="30">
        <f>'4. HICM'!X18</f>
        <v>0</v>
      </c>
    </row>
    <row r="158" spans="2:10" x14ac:dyDescent="0.3">
      <c r="B158" s="128" t="s">
        <v>524</v>
      </c>
      <c r="C158" s="128"/>
      <c r="D158" s="85" t="s">
        <v>739</v>
      </c>
      <c r="E158" s="126" t="str">
        <f t="shared" si="3"/>
        <v>No</v>
      </c>
      <c r="G158" s="30">
        <f>'4. HICM'!X19</f>
        <v>0</v>
      </c>
    </row>
    <row r="159" spans="2:10" x14ac:dyDescent="0.3">
      <c r="B159" s="128" t="s">
        <v>525</v>
      </c>
      <c r="C159" s="128"/>
      <c r="D159" s="85" t="s">
        <v>742</v>
      </c>
      <c r="E159" s="126" t="str">
        <f t="shared" si="3"/>
        <v>No</v>
      </c>
      <c r="G159" s="30">
        <f>'4. HICM'!X23</f>
        <v>0</v>
      </c>
    </row>
    <row r="160" spans="2:10" x14ac:dyDescent="0.3">
      <c r="D160"/>
    </row>
    <row r="161" spans="2:7" x14ac:dyDescent="0.3">
      <c r="B161" s="128" t="s">
        <v>328</v>
      </c>
      <c r="C161" s="128"/>
      <c r="D161" s="128"/>
      <c r="E161" s="126" t="str">
        <f>IF(G161=(COUNTA(G88:G159)),"Yes","No")</f>
        <v>No</v>
      </c>
      <c r="G161" s="4">
        <f>SUM(G88:G159)</f>
        <v>9</v>
      </c>
    </row>
    <row r="162" spans="2:7" x14ac:dyDescent="0.3">
      <c r="D162"/>
    </row>
    <row r="163" spans="2:7" x14ac:dyDescent="0.3">
      <c r="B163" s="88" t="s">
        <v>544</v>
      </c>
      <c r="C163" s="102" t="s">
        <v>953</v>
      </c>
    </row>
    <row r="164" spans="2:7" x14ac:dyDescent="0.3">
      <c r="D164" s="34" t="s">
        <v>324</v>
      </c>
      <c r="E164" s="34" t="s">
        <v>325</v>
      </c>
    </row>
    <row r="165" spans="2:7" x14ac:dyDescent="0.3">
      <c r="B165" s="128" t="s">
        <v>443</v>
      </c>
      <c r="C165" s="128"/>
      <c r="D165" s="85" t="s">
        <v>679</v>
      </c>
      <c r="E165" s="126" t="str">
        <f>IF(G165=1,"Yes","No")</f>
        <v>No</v>
      </c>
      <c r="G165" s="30">
        <f>'5. Narrative'!L8</f>
        <v>0</v>
      </c>
    </row>
    <row r="166" spans="2:7" x14ac:dyDescent="0.3">
      <c r="B166" s="128" t="s">
        <v>444</v>
      </c>
      <c r="C166" s="128"/>
      <c r="D166" s="85" t="s">
        <v>680</v>
      </c>
      <c r="E166" s="126" t="str">
        <f>IF(G166=1,"Yes","No")</f>
        <v>No</v>
      </c>
      <c r="G166" s="30">
        <f>'5. Narrative'!L12</f>
        <v>0</v>
      </c>
    </row>
    <row r="167" spans="2:7" x14ac:dyDescent="0.3"/>
    <row r="168" spans="2:7" x14ac:dyDescent="0.3">
      <c r="B168" s="128" t="s">
        <v>328</v>
      </c>
      <c r="C168" s="128"/>
      <c r="D168" s="128"/>
      <c r="E168" s="126" t="str">
        <f>IF(G168=(COUNTA(G165:G166)),"Yes","No")</f>
        <v>No</v>
      </c>
      <c r="G168" s="4">
        <f>SUM(G165:G166)</f>
        <v>0</v>
      </c>
    </row>
    <row r="169" spans="2:7" x14ac:dyDescent="0.3"/>
    <row r="170" spans="2:7" x14ac:dyDescent="0.3">
      <c r="B170" s="88" t="s">
        <v>630</v>
      </c>
      <c r="C170" s="102" t="s">
        <v>953</v>
      </c>
    </row>
    <row r="171" spans="2:7" x14ac:dyDescent="0.3">
      <c r="D171" s="34" t="s">
        <v>324</v>
      </c>
      <c r="E171" s="34" t="s">
        <v>325</v>
      </c>
    </row>
    <row r="172" spans="2:7" x14ac:dyDescent="0.3">
      <c r="B172" s="128" t="s">
        <v>636</v>
      </c>
      <c r="C172" s="128"/>
      <c r="D172" s="85" t="s">
        <v>460</v>
      </c>
      <c r="E172" s="126" t="str">
        <f>IF(G172=1,"Yes","No")</f>
        <v>No</v>
      </c>
      <c r="G172" s="30">
        <f>'6. iBCF Part 1'!S11</f>
        <v>0</v>
      </c>
    </row>
    <row r="173" spans="2:7" x14ac:dyDescent="0.3">
      <c r="B173" s="128" t="s">
        <v>638</v>
      </c>
      <c r="C173" s="128"/>
      <c r="D173" s="85" t="s">
        <v>643</v>
      </c>
      <c r="E173" s="126" t="str">
        <f t="shared" ref="E173:E236" si="4">IF(G173=1,"Yes","No")</f>
        <v>No</v>
      </c>
      <c r="G173" s="30">
        <f>'6. iBCF Part 1'!T11</f>
        <v>0</v>
      </c>
    </row>
    <row r="174" spans="2:7" x14ac:dyDescent="0.3">
      <c r="B174" s="128" t="s">
        <v>637</v>
      </c>
      <c r="C174" s="128"/>
      <c r="D174" s="85" t="s">
        <v>647</v>
      </c>
      <c r="E174" s="126" t="str">
        <f t="shared" si="4"/>
        <v>No</v>
      </c>
      <c r="G174" s="30">
        <f>'6. iBCF Part 1'!U11</f>
        <v>0</v>
      </c>
    </row>
    <row r="175" spans="2:7" x14ac:dyDescent="0.3">
      <c r="B175" s="128" t="s">
        <v>853</v>
      </c>
      <c r="C175" s="128"/>
      <c r="D175" s="85" t="s">
        <v>697</v>
      </c>
      <c r="E175" s="126" t="str">
        <f t="shared" si="4"/>
        <v>No</v>
      </c>
      <c r="G175" s="30">
        <f>'6. iBCF Part 1'!S18</f>
        <v>0</v>
      </c>
    </row>
    <row r="176" spans="2:7" x14ac:dyDescent="0.3">
      <c r="B176" s="128" t="s">
        <v>854</v>
      </c>
      <c r="C176" s="128"/>
      <c r="D176" s="85" t="s">
        <v>698</v>
      </c>
      <c r="E176" s="126" t="str">
        <f t="shared" si="4"/>
        <v>No</v>
      </c>
      <c r="G176" s="30">
        <f>'6. iBCF Part 1'!S19</f>
        <v>0</v>
      </c>
    </row>
    <row r="177" spans="2:7" x14ac:dyDescent="0.3">
      <c r="B177" s="128" t="s">
        <v>855</v>
      </c>
      <c r="C177" s="128"/>
      <c r="D177" s="85" t="s">
        <v>707</v>
      </c>
      <c r="E177" s="126" t="str">
        <f t="shared" si="4"/>
        <v>Yes</v>
      </c>
      <c r="G177" s="30">
        <f>'6. iBCF Part 1'!S21</f>
        <v>1</v>
      </c>
    </row>
    <row r="178" spans="2:7" x14ac:dyDescent="0.3">
      <c r="B178" s="128" t="s">
        <v>856</v>
      </c>
      <c r="C178" s="128"/>
      <c r="D178" s="85" t="s">
        <v>708</v>
      </c>
      <c r="E178" s="126" t="str">
        <f t="shared" si="4"/>
        <v>Yes</v>
      </c>
      <c r="G178" s="30">
        <f>'6. iBCF Part 1'!S22</f>
        <v>1</v>
      </c>
    </row>
    <row r="179" spans="2:7" x14ac:dyDescent="0.3">
      <c r="B179" s="128" t="s">
        <v>857</v>
      </c>
      <c r="C179" s="128"/>
      <c r="D179" s="85" t="s">
        <v>709</v>
      </c>
      <c r="E179" s="126" t="str">
        <f t="shared" si="4"/>
        <v>No</v>
      </c>
      <c r="G179" s="30">
        <f>'6. iBCF Part 1'!S23</f>
        <v>0</v>
      </c>
    </row>
    <row r="180" spans="2:7" x14ac:dyDescent="0.3">
      <c r="B180" s="128" t="s">
        <v>858</v>
      </c>
      <c r="C180" s="128"/>
      <c r="D180" s="85" t="s">
        <v>710</v>
      </c>
      <c r="E180" s="126" t="str">
        <f t="shared" si="4"/>
        <v>Yes</v>
      </c>
      <c r="G180" s="30">
        <f>'6. iBCF Part 1'!S24</f>
        <v>1</v>
      </c>
    </row>
    <row r="181" spans="2:7" x14ac:dyDescent="0.3">
      <c r="B181" s="128" t="s">
        <v>859</v>
      </c>
      <c r="C181" s="128"/>
      <c r="D181" s="85" t="s">
        <v>841</v>
      </c>
      <c r="E181" s="126" t="str">
        <f t="shared" si="4"/>
        <v>No</v>
      </c>
      <c r="G181" s="30">
        <f>'6. iBCF Part 1'!S25</f>
        <v>0</v>
      </c>
    </row>
    <row r="182" spans="2:7" x14ac:dyDescent="0.3">
      <c r="B182" s="128" t="s">
        <v>860</v>
      </c>
      <c r="C182" s="128"/>
      <c r="D182" s="85" t="s">
        <v>985</v>
      </c>
      <c r="E182" s="126" t="str">
        <f t="shared" si="4"/>
        <v>No</v>
      </c>
      <c r="G182" s="30">
        <f>'6. iBCF Part 1'!S26</f>
        <v>0</v>
      </c>
    </row>
    <row r="183" spans="2:7" x14ac:dyDescent="0.3">
      <c r="B183" s="128" t="s">
        <v>861</v>
      </c>
      <c r="C183" s="128"/>
      <c r="D183" s="85" t="s">
        <v>1790</v>
      </c>
      <c r="E183" s="126" t="str">
        <f t="shared" si="4"/>
        <v>Yes</v>
      </c>
      <c r="G183" s="30">
        <f>'6. iBCF Part 1'!T18</f>
        <v>1</v>
      </c>
    </row>
    <row r="184" spans="2:7" x14ac:dyDescent="0.3">
      <c r="B184" s="128" t="s">
        <v>862</v>
      </c>
      <c r="C184" s="128"/>
      <c r="D184" s="85" t="s">
        <v>1791</v>
      </c>
      <c r="E184" s="126" t="str">
        <f t="shared" si="4"/>
        <v>Yes</v>
      </c>
      <c r="G184" s="30">
        <f>'6. iBCF Part 1'!T19</f>
        <v>1</v>
      </c>
    </row>
    <row r="185" spans="2:7" x14ac:dyDescent="0.3">
      <c r="B185" s="128" t="s">
        <v>863</v>
      </c>
      <c r="C185" s="128"/>
      <c r="D185" s="85" t="s">
        <v>1792</v>
      </c>
      <c r="E185" s="126" t="str">
        <f t="shared" si="4"/>
        <v>Yes</v>
      </c>
      <c r="G185" s="30">
        <f>'6. iBCF Part 1'!T21</f>
        <v>1</v>
      </c>
    </row>
    <row r="186" spans="2:7" x14ac:dyDescent="0.3">
      <c r="B186" s="128" t="s">
        <v>864</v>
      </c>
      <c r="C186" s="128"/>
      <c r="D186" s="85" t="s">
        <v>1797</v>
      </c>
      <c r="E186" s="126" t="str">
        <f t="shared" si="4"/>
        <v>Yes</v>
      </c>
      <c r="G186" s="30">
        <f>'6. iBCF Part 1'!T22</f>
        <v>1</v>
      </c>
    </row>
    <row r="187" spans="2:7" x14ac:dyDescent="0.3">
      <c r="B187" s="128" t="s">
        <v>865</v>
      </c>
      <c r="C187" s="128"/>
      <c r="D187" s="85" t="s">
        <v>1796</v>
      </c>
      <c r="E187" s="126" t="str">
        <f t="shared" si="4"/>
        <v>Yes</v>
      </c>
      <c r="G187" s="30">
        <f>'6. iBCF Part 1'!T23</f>
        <v>1</v>
      </c>
    </row>
    <row r="188" spans="2:7" x14ac:dyDescent="0.3">
      <c r="B188" s="128" t="s">
        <v>866</v>
      </c>
      <c r="C188" s="128"/>
      <c r="D188" s="85" t="s">
        <v>1795</v>
      </c>
      <c r="E188" s="126" t="str">
        <f t="shared" si="4"/>
        <v>Yes</v>
      </c>
      <c r="G188" s="30">
        <f>'6. iBCF Part 1'!T24</f>
        <v>1</v>
      </c>
    </row>
    <row r="189" spans="2:7" x14ac:dyDescent="0.3">
      <c r="B189" s="128" t="s">
        <v>867</v>
      </c>
      <c r="C189" s="128"/>
      <c r="D189" s="85" t="s">
        <v>1794</v>
      </c>
      <c r="E189" s="126" t="str">
        <f t="shared" si="4"/>
        <v>Yes</v>
      </c>
      <c r="G189" s="30">
        <f>'6. iBCF Part 1'!T25</f>
        <v>1</v>
      </c>
    </row>
    <row r="190" spans="2:7" x14ac:dyDescent="0.3">
      <c r="B190" s="128" t="s">
        <v>868</v>
      </c>
      <c r="C190" s="128"/>
      <c r="D190" s="85" t="s">
        <v>1793</v>
      </c>
      <c r="E190" s="126" t="str">
        <f t="shared" si="4"/>
        <v>Yes</v>
      </c>
      <c r="G190" s="30">
        <f>'6. iBCF Part 1'!T26</f>
        <v>1</v>
      </c>
    </row>
    <row r="191" spans="2:7" x14ac:dyDescent="0.3">
      <c r="B191" s="128" t="s">
        <v>869</v>
      </c>
      <c r="C191" s="128"/>
      <c r="D191" s="85" t="s">
        <v>699</v>
      </c>
      <c r="E191" s="126" t="str">
        <f t="shared" si="4"/>
        <v>Yes</v>
      </c>
      <c r="G191" s="30">
        <f>'6. iBCF Part 1'!U18</f>
        <v>1</v>
      </c>
    </row>
    <row r="192" spans="2:7" x14ac:dyDescent="0.3">
      <c r="B192" s="128" t="s">
        <v>870</v>
      </c>
      <c r="C192" s="128"/>
      <c r="D192" s="85" t="s">
        <v>640</v>
      </c>
      <c r="E192" s="126" t="str">
        <f t="shared" si="4"/>
        <v>Yes</v>
      </c>
      <c r="G192" s="30">
        <f>'6. iBCF Part 1'!U19</f>
        <v>1</v>
      </c>
    </row>
    <row r="193" spans="2:7" x14ac:dyDescent="0.3">
      <c r="B193" s="128" t="s">
        <v>871</v>
      </c>
      <c r="C193" s="128"/>
      <c r="D193" s="85" t="s">
        <v>711</v>
      </c>
      <c r="E193" s="126" t="str">
        <f t="shared" si="4"/>
        <v>Yes</v>
      </c>
      <c r="G193" s="30">
        <f>'6. iBCF Part 1'!U21</f>
        <v>1</v>
      </c>
    </row>
    <row r="194" spans="2:7" x14ac:dyDescent="0.3">
      <c r="B194" s="128" t="s">
        <v>872</v>
      </c>
      <c r="C194" s="128"/>
      <c r="D194" s="85" t="s">
        <v>712</v>
      </c>
      <c r="E194" s="126" t="str">
        <f t="shared" si="4"/>
        <v>Yes</v>
      </c>
      <c r="G194" s="30">
        <f>'6. iBCF Part 1'!U22</f>
        <v>1</v>
      </c>
    </row>
    <row r="195" spans="2:7" x14ac:dyDescent="0.3">
      <c r="B195" s="128" t="s">
        <v>873</v>
      </c>
      <c r="C195" s="128"/>
      <c r="D195" s="85" t="s">
        <v>713</v>
      </c>
      <c r="E195" s="126" t="str">
        <f t="shared" si="4"/>
        <v>Yes</v>
      </c>
      <c r="G195" s="30">
        <f>'6. iBCF Part 1'!U23</f>
        <v>1</v>
      </c>
    </row>
    <row r="196" spans="2:7" x14ac:dyDescent="0.3">
      <c r="B196" s="128" t="s">
        <v>874</v>
      </c>
      <c r="C196" s="128"/>
      <c r="D196" s="85" t="s">
        <v>714</v>
      </c>
      <c r="E196" s="126" t="str">
        <f t="shared" si="4"/>
        <v>Yes</v>
      </c>
      <c r="G196" s="30">
        <f>'6. iBCF Part 1'!U24</f>
        <v>1</v>
      </c>
    </row>
    <row r="197" spans="2:7" x14ac:dyDescent="0.3">
      <c r="B197" s="128" t="s">
        <v>875</v>
      </c>
      <c r="C197" s="128"/>
      <c r="D197" s="85" t="s">
        <v>842</v>
      </c>
      <c r="E197" s="126" t="str">
        <f t="shared" si="4"/>
        <v>Yes</v>
      </c>
      <c r="G197" s="30">
        <f>'6. iBCF Part 1'!U25</f>
        <v>1</v>
      </c>
    </row>
    <row r="198" spans="2:7" x14ac:dyDescent="0.3">
      <c r="B198" s="128" t="s">
        <v>876</v>
      </c>
      <c r="C198" s="128"/>
      <c r="D198" s="85" t="s">
        <v>977</v>
      </c>
      <c r="E198" s="126" t="str">
        <f t="shared" si="4"/>
        <v>Yes</v>
      </c>
      <c r="G198" s="30">
        <f>'6. iBCF Part 1'!U26</f>
        <v>1</v>
      </c>
    </row>
    <row r="199" spans="2:7" x14ac:dyDescent="0.3">
      <c r="B199" s="128" t="s">
        <v>877</v>
      </c>
      <c r="C199" s="128"/>
      <c r="D199" s="85" t="s">
        <v>700</v>
      </c>
      <c r="E199" s="126" t="str">
        <f t="shared" si="4"/>
        <v>Yes</v>
      </c>
      <c r="G199" s="30">
        <f>'6. iBCF Part 1'!V18</f>
        <v>1</v>
      </c>
    </row>
    <row r="200" spans="2:7" x14ac:dyDescent="0.3">
      <c r="B200" s="128" t="s">
        <v>878</v>
      </c>
      <c r="C200" s="128"/>
      <c r="D200" s="85" t="s">
        <v>641</v>
      </c>
      <c r="E200" s="126" t="str">
        <f t="shared" si="4"/>
        <v>Yes</v>
      </c>
      <c r="G200" s="30">
        <f>'6. iBCF Part 1'!V19</f>
        <v>1</v>
      </c>
    </row>
    <row r="201" spans="2:7" x14ac:dyDescent="0.3">
      <c r="B201" s="128" t="s">
        <v>879</v>
      </c>
      <c r="C201" s="128"/>
      <c r="D201" s="85" t="s">
        <v>715</v>
      </c>
      <c r="E201" s="126" t="str">
        <f t="shared" si="4"/>
        <v>Yes</v>
      </c>
      <c r="G201" s="30">
        <f>'6. iBCF Part 1'!V21</f>
        <v>1</v>
      </c>
    </row>
    <row r="202" spans="2:7" x14ac:dyDescent="0.3">
      <c r="B202" s="128" t="s">
        <v>880</v>
      </c>
      <c r="C202" s="128"/>
      <c r="D202" s="85" t="s">
        <v>716</v>
      </c>
      <c r="E202" s="126" t="str">
        <f t="shared" si="4"/>
        <v>Yes</v>
      </c>
      <c r="G202" s="30">
        <f>'6. iBCF Part 1'!V22</f>
        <v>1</v>
      </c>
    </row>
    <row r="203" spans="2:7" x14ac:dyDescent="0.3">
      <c r="B203" s="128" t="s">
        <v>881</v>
      </c>
      <c r="C203" s="128"/>
      <c r="D203" s="85" t="s">
        <v>717</v>
      </c>
      <c r="E203" s="126" t="str">
        <f t="shared" si="4"/>
        <v>Yes</v>
      </c>
      <c r="G203" s="30">
        <f>'6. iBCF Part 1'!V23</f>
        <v>1</v>
      </c>
    </row>
    <row r="204" spans="2:7" x14ac:dyDescent="0.3">
      <c r="B204" s="128" t="s">
        <v>882</v>
      </c>
      <c r="C204" s="128"/>
      <c r="D204" s="85" t="s">
        <v>718</v>
      </c>
      <c r="E204" s="126" t="str">
        <f t="shared" si="4"/>
        <v>Yes</v>
      </c>
      <c r="G204" s="30">
        <f>'6. iBCF Part 1'!V24</f>
        <v>1</v>
      </c>
    </row>
    <row r="205" spans="2:7" x14ac:dyDescent="0.3">
      <c r="B205" s="128" t="s">
        <v>883</v>
      </c>
      <c r="C205" s="128"/>
      <c r="D205" s="85" t="s">
        <v>843</v>
      </c>
      <c r="E205" s="126" t="str">
        <f t="shared" si="4"/>
        <v>Yes</v>
      </c>
      <c r="G205" s="30">
        <f>'6. iBCF Part 1'!V25</f>
        <v>1</v>
      </c>
    </row>
    <row r="206" spans="2:7" x14ac:dyDescent="0.3">
      <c r="B206" s="128" t="s">
        <v>884</v>
      </c>
      <c r="C206" s="128"/>
      <c r="D206" s="85" t="s">
        <v>978</v>
      </c>
      <c r="E206" s="126" t="str">
        <f t="shared" si="4"/>
        <v>Yes</v>
      </c>
      <c r="G206" s="30">
        <f>'6. iBCF Part 1'!V26</f>
        <v>1</v>
      </c>
    </row>
    <row r="207" spans="2:7" x14ac:dyDescent="0.3">
      <c r="B207" s="128" t="s">
        <v>885</v>
      </c>
      <c r="C207" s="128"/>
      <c r="D207" s="85" t="s">
        <v>701</v>
      </c>
      <c r="E207" s="126" t="str">
        <f t="shared" si="4"/>
        <v>Yes</v>
      </c>
      <c r="G207" s="30">
        <f>'6. iBCF Part 1'!W18</f>
        <v>1</v>
      </c>
    </row>
    <row r="208" spans="2:7" x14ac:dyDescent="0.3">
      <c r="B208" s="128" t="s">
        <v>886</v>
      </c>
      <c r="C208" s="128"/>
      <c r="D208" s="85" t="s">
        <v>642</v>
      </c>
      <c r="E208" s="126" t="str">
        <f t="shared" si="4"/>
        <v>Yes</v>
      </c>
      <c r="G208" s="30">
        <f>'6. iBCF Part 1'!W19</f>
        <v>1</v>
      </c>
    </row>
    <row r="209" spans="2:7" x14ac:dyDescent="0.3">
      <c r="B209" s="128" t="s">
        <v>887</v>
      </c>
      <c r="C209" s="128"/>
      <c r="D209" s="85" t="s">
        <v>719</v>
      </c>
      <c r="E209" s="126" t="str">
        <f t="shared" si="4"/>
        <v>Yes</v>
      </c>
      <c r="G209" s="30">
        <f>'6. iBCF Part 1'!W21</f>
        <v>1</v>
      </c>
    </row>
    <row r="210" spans="2:7" x14ac:dyDescent="0.3">
      <c r="B210" s="128" t="s">
        <v>888</v>
      </c>
      <c r="C210" s="128"/>
      <c r="D210" s="85" t="s">
        <v>720</v>
      </c>
      <c r="E210" s="126" t="str">
        <f t="shared" si="4"/>
        <v>Yes</v>
      </c>
      <c r="G210" s="30">
        <f>'6. iBCF Part 1'!W22</f>
        <v>1</v>
      </c>
    </row>
    <row r="211" spans="2:7" x14ac:dyDescent="0.3">
      <c r="B211" s="128" t="s">
        <v>889</v>
      </c>
      <c r="C211" s="128"/>
      <c r="D211" s="85" t="s">
        <v>721</v>
      </c>
      <c r="E211" s="126" t="str">
        <f t="shared" si="4"/>
        <v>Yes</v>
      </c>
      <c r="G211" s="30">
        <f>'6. iBCF Part 1'!W23</f>
        <v>1</v>
      </c>
    </row>
    <row r="212" spans="2:7" x14ac:dyDescent="0.3">
      <c r="B212" s="128" t="s">
        <v>890</v>
      </c>
      <c r="C212" s="128"/>
      <c r="D212" s="85" t="s">
        <v>722</v>
      </c>
      <c r="E212" s="126" t="str">
        <f t="shared" si="4"/>
        <v>Yes</v>
      </c>
      <c r="G212" s="30">
        <f>'6. iBCF Part 1'!W24</f>
        <v>1</v>
      </c>
    </row>
    <row r="213" spans="2:7" x14ac:dyDescent="0.3">
      <c r="B213" s="128" t="s">
        <v>891</v>
      </c>
      <c r="C213" s="128"/>
      <c r="D213" s="85" t="s">
        <v>844</v>
      </c>
      <c r="E213" s="126" t="str">
        <f t="shared" si="4"/>
        <v>Yes</v>
      </c>
      <c r="G213" s="30">
        <f>'6. iBCF Part 1'!W25</f>
        <v>1</v>
      </c>
    </row>
    <row r="214" spans="2:7" x14ac:dyDescent="0.3">
      <c r="B214" s="128" t="s">
        <v>892</v>
      </c>
      <c r="C214" s="128"/>
      <c r="D214" s="85" t="s">
        <v>979</v>
      </c>
      <c r="E214" s="126" t="str">
        <f t="shared" si="4"/>
        <v>Yes</v>
      </c>
      <c r="G214" s="30">
        <f>'6. iBCF Part 1'!W26</f>
        <v>1</v>
      </c>
    </row>
    <row r="215" spans="2:7" x14ac:dyDescent="0.3">
      <c r="B215" s="128" t="s">
        <v>893</v>
      </c>
      <c r="C215" s="128"/>
      <c r="D215" s="85" t="s">
        <v>702</v>
      </c>
      <c r="E215" s="126" t="str">
        <f t="shared" si="4"/>
        <v>Yes</v>
      </c>
      <c r="G215" s="30">
        <f>'6. iBCF Part 1'!X18</f>
        <v>1</v>
      </c>
    </row>
    <row r="216" spans="2:7" x14ac:dyDescent="0.3">
      <c r="B216" s="128" t="s">
        <v>894</v>
      </c>
      <c r="C216" s="128"/>
      <c r="D216" s="85" t="s">
        <v>661</v>
      </c>
      <c r="E216" s="126" t="str">
        <f t="shared" si="4"/>
        <v>Yes</v>
      </c>
      <c r="G216" s="30">
        <f>'6. iBCF Part 1'!X19</f>
        <v>1</v>
      </c>
    </row>
    <row r="217" spans="2:7" x14ac:dyDescent="0.3">
      <c r="B217" s="128" t="s">
        <v>895</v>
      </c>
      <c r="C217" s="128"/>
      <c r="D217" s="85" t="s">
        <v>723</v>
      </c>
      <c r="E217" s="126" t="str">
        <f t="shared" si="4"/>
        <v>Yes</v>
      </c>
      <c r="G217" s="30">
        <f>'6. iBCF Part 1'!X21</f>
        <v>1</v>
      </c>
    </row>
    <row r="218" spans="2:7" x14ac:dyDescent="0.3">
      <c r="B218" s="128" t="s">
        <v>896</v>
      </c>
      <c r="C218" s="128"/>
      <c r="D218" s="85" t="s">
        <v>724</v>
      </c>
      <c r="E218" s="126" t="str">
        <f t="shared" si="4"/>
        <v>Yes</v>
      </c>
      <c r="G218" s="30">
        <f>'6. iBCF Part 1'!X22</f>
        <v>1</v>
      </c>
    </row>
    <row r="219" spans="2:7" x14ac:dyDescent="0.3">
      <c r="B219" s="128" t="s">
        <v>897</v>
      </c>
      <c r="C219" s="128"/>
      <c r="D219" s="85" t="s">
        <v>725</v>
      </c>
      <c r="E219" s="126" t="str">
        <f t="shared" si="4"/>
        <v>Yes</v>
      </c>
      <c r="G219" s="30">
        <f>'6. iBCF Part 1'!X23</f>
        <v>1</v>
      </c>
    </row>
    <row r="220" spans="2:7" x14ac:dyDescent="0.3">
      <c r="B220" s="128" t="s">
        <v>898</v>
      </c>
      <c r="C220" s="128"/>
      <c r="D220" s="85" t="s">
        <v>726</v>
      </c>
      <c r="E220" s="126" t="str">
        <f t="shared" si="4"/>
        <v>Yes</v>
      </c>
      <c r="G220" s="30">
        <f>'6. iBCF Part 1'!X24</f>
        <v>1</v>
      </c>
    </row>
    <row r="221" spans="2:7" x14ac:dyDescent="0.3">
      <c r="B221" s="128" t="s">
        <v>899</v>
      </c>
      <c r="C221" s="128"/>
      <c r="D221" s="85" t="s">
        <v>845</v>
      </c>
      <c r="E221" s="126" t="str">
        <f t="shared" si="4"/>
        <v>Yes</v>
      </c>
      <c r="G221" s="30">
        <f>'6. iBCF Part 1'!X25</f>
        <v>1</v>
      </c>
    </row>
    <row r="222" spans="2:7" x14ac:dyDescent="0.3">
      <c r="B222" s="128" t="s">
        <v>900</v>
      </c>
      <c r="C222" s="128"/>
      <c r="D222" s="85" t="s">
        <v>980</v>
      </c>
      <c r="E222" s="126" t="str">
        <f t="shared" si="4"/>
        <v>Yes</v>
      </c>
      <c r="G222" s="30">
        <f>'6. iBCF Part 1'!X26</f>
        <v>1</v>
      </c>
    </row>
    <row r="223" spans="2:7" x14ac:dyDescent="0.3">
      <c r="B223" s="128" t="s">
        <v>901</v>
      </c>
      <c r="C223" s="128"/>
      <c r="D223" s="85" t="s">
        <v>703</v>
      </c>
      <c r="E223" s="126" t="str">
        <f t="shared" si="4"/>
        <v>Yes</v>
      </c>
      <c r="G223" s="30">
        <f>'6. iBCF Part 1'!Y18</f>
        <v>1</v>
      </c>
    </row>
    <row r="224" spans="2:7" x14ac:dyDescent="0.3">
      <c r="B224" s="128" t="s">
        <v>902</v>
      </c>
      <c r="C224" s="128"/>
      <c r="D224" s="85" t="s">
        <v>662</v>
      </c>
      <c r="E224" s="126" t="str">
        <f t="shared" si="4"/>
        <v>Yes</v>
      </c>
      <c r="G224" s="30">
        <f>'6. iBCF Part 1'!Y19</f>
        <v>1</v>
      </c>
    </row>
    <row r="225" spans="2:7" x14ac:dyDescent="0.3">
      <c r="B225" s="128" t="s">
        <v>903</v>
      </c>
      <c r="C225" s="128"/>
      <c r="D225" s="85" t="s">
        <v>727</v>
      </c>
      <c r="E225" s="126" t="str">
        <f t="shared" si="4"/>
        <v>Yes</v>
      </c>
      <c r="G225" s="30">
        <f>'6. iBCF Part 1'!Y21</f>
        <v>1</v>
      </c>
    </row>
    <row r="226" spans="2:7" x14ac:dyDescent="0.3">
      <c r="B226" s="128" t="s">
        <v>904</v>
      </c>
      <c r="C226" s="128"/>
      <c r="D226" s="85" t="s">
        <v>728</v>
      </c>
      <c r="E226" s="126" t="str">
        <f t="shared" si="4"/>
        <v>Yes</v>
      </c>
      <c r="G226" s="30">
        <f>'6. iBCF Part 1'!Y22</f>
        <v>1</v>
      </c>
    </row>
    <row r="227" spans="2:7" x14ac:dyDescent="0.3">
      <c r="B227" s="128" t="s">
        <v>905</v>
      </c>
      <c r="C227" s="128"/>
      <c r="D227" s="85" t="s">
        <v>729</v>
      </c>
      <c r="E227" s="126" t="str">
        <f t="shared" si="4"/>
        <v>Yes</v>
      </c>
      <c r="G227" s="30">
        <f>'6. iBCF Part 1'!Y23</f>
        <v>1</v>
      </c>
    </row>
    <row r="228" spans="2:7" x14ac:dyDescent="0.3">
      <c r="B228" s="128" t="s">
        <v>906</v>
      </c>
      <c r="C228" s="128"/>
      <c r="D228" s="85" t="s">
        <v>730</v>
      </c>
      <c r="E228" s="126" t="str">
        <f t="shared" si="4"/>
        <v>Yes</v>
      </c>
      <c r="G228" s="30">
        <f>'6. iBCF Part 1'!Y24</f>
        <v>1</v>
      </c>
    </row>
    <row r="229" spans="2:7" x14ac:dyDescent="0.3">
      <c r="B229" s="128" t="s">
        <v>907</v>
      </c>
      <c r="C229" s="128"/>
      <c r="D229" s="85" t="s">
        <v>846</v>
      </c>
      <c r="E229" s="126" t="str">
        <f t="shared" si="4"/>
        <v>Yes</v>
      </c>
      <c r="G229" s="30">
        <f>'6. iBCF Part 1'!Y25</f>
        <v>1</v>
      </c>
    </row>
    <row r="230" spans="2:7" x14ac:dyDescent="0.3">
      <c r="B230" s="128" t="s">
        <v>908</v>
      </c>
      <c r="C230" s="128"/>
      <c r="D230" s="85" t="s">
        <v>981</v>
      </c>
      <c r="E230" s="126" t="str">
        <f t="shared" si="4"/>
        <v>Yes</v>
      </c>
      <c r="G230" s="30">
        <f>'6. iBCF Part 1'!Y26</f>
        <v>1</v>
      </c>
    </row>
    <row r="231" spans="2:7" x14ac:dyDescent="0.3">
      <c r="B231" s="128" t="s">
        <v>909</v>
      </c>
      <c r="C231" s="128"/>
      <c r="D231" s="85" t="s">
        <v>704</v>
      </c>
      <c r="E231" s="126" t="str">
        <f t="shared" si="4"/>
        <v>Yes</v>
      </c>
      <c r="G231" s="30">
        <f>'6. iBCF Part 1'!Z18</f>
        <v>1</v>
      </c>
    </row>
    <row r="232" spans="2:7" x14ac:dyDescent="0.3">
      <c r="B232" s="128" t="s">
        <v>910</v>
      </c>
      <c r="C232" s="128"/>
      <c r="D232" s="85" t="s">
        <v>663</v>
      </c>
      <c r="E232" s="126" t="str">
        <f t="shared" si="4"/>
        <v>Yes</v>
      </c>
      <c r="G232" s="30">
        <f>'6. iBCF Part 1'!Z19</f>
        <v>1</v>
      </c>
    </row>
    <row r="233" spans="2:7" x14ac:dyDescent="0.3">
      <c r="B233" s="128" t="s">
        <v>911</v>
      </c>
      <c r="C233" s="128"/>
      <c r="D233" s="85" t="s">
        <v>731</v>
      </c>
      <c r="E233" s="126" t="str">
        <f t="shared" si="4"/>
        <v>Yes</v>
      </c>
      <c r="G233" s="30">
        <f>'6. iBCF Part 1'!Z21</f>
        <v>1</v>
      </c>
    </row>
    <row r="234" spans="2:7" x14ac:dyDescent="0.3">
      <c r="B234" s="128" t="s">
        <v>912</v>
      </c>
      <c r="C234" s="128"/>
      <c r="D234" s="85" t="s">
        <v>732</v>
      </c>
      <c r="E234" s="126" t="str">
        <f t="shared" si="4"/>
        <v>Yes</v>
      </c>
      <c r="G234" s="30">
        <f>'6. iBCF Part 1'!Z22</f>
        <v>1</v>
      </c>
    </row>
    <row r="235" spans="2:7" x14ac:dyDescent="0.3">
      <c r="B235" s="128" t="s">
        <v>913</v>
      </c>
      <c r="C235" s="128"/>
      <c r="D235" s="85" t="s">
        <v>733</v>
      </c>
      <c r="E235" s="126" t="str">
        <f t="shared" si="4"/>
        <v>Yes</v>
      </c>
      <c r="G235" s="30">
        <f>'6. iBCF Part 1'!Z23</f>
        <v>1</v>
      </c>
    </row>
    <row r="236" spans="2:7" x14ac:dyDescent="0.3">
      <c r="B236" s="128" t="s">
        <v>914</v>
      </c>
      <c r="C236" s="128"/>
      <c r="D236" s="85" t="s">
        <v>734</v>
      </c>
      <c r="E236" s="126" t="str">
        <f t="shared" si="4"/>
        <v>Yes</v>
      </c>
      <c r="G236" s="30">
        <f>'6. iBCF Part 1'!Z24</f>
        <v>1</v>
      </c>
    </row>
    <row r="237" spans="2:7" x14ac:dyDescent="0.3">
      <c r="B237" s="128" t="s">
        <v>915</v>
      </c>
      <c r="C237" s="128"/>
      <c r="D237" s="85" t="s">
        <v>847</v>
      </c>
      <c r="E237" s="126" t="str">
        <f t="shared" ref="E237:E254" si="5">IF(G237=1,"Yes","No")</f>
        <v>Yes</v>
      </c>
      <c r="G237" s="30">
        <f>'6. iBCF Part 1'!Z25</f>
        <v>1</v>
      </c>
    </row>
    <row r="238" spans="2:7" x14ac:dyDescent="0.3">
      <c r="B238" s="128" t="s">
        <v>916</v>
      </c>
      <c r="C238" s="128"/>
      <c r="D238" s="85" t="s">
        <v>982</v>
      </c>
      <c r="E238" s="126" t="str">
        <f t="shared" si="5"/>
        <v>Yes</v>
      </c>
      <c r="G238" s="30">
        <f>'6. iBCF Part 1'!Z26</f>
        <v>1</v>
      </c>
    </row>
    <row r="239" spans="2:7" x14ac:dyDescent="0.3">
      <c r="B239" s="128" t="s">
        <v>917</v>
      </c>
      <c r="C239" s="128"/>
      <c r="D239" s="85" t="s">
        <v>705</v>
      </c>
      <c r="E239" s="126" t="str">
        <f t="shared" si="5"/>
        <v>Yes</v>
      </c>
      <c r="G239" s="30">
        <f>'6. iBCF Part 1'!AA18</f>
        <v>1</v>
      </c>
    </row>
    <row r="240" spans="2:7" x14ac:dyDescent="0.3">
      <c r="B240" s="128" t="s">
        <v>918</v>
      </c>
      <c r="C240" s="128"/>
      <c r="D240" s="85" t="s">
        <v>664</v>
      </c>
      <c r="E240" s="126" t="str">
        <f t="shared" si="5"/>
        <v>Yes</v>
      </c>
      <c r="G240" s="30">
        <f>'6. iBCF Part 1'!AA19</f>
        <v>1</v>
      </c>
    </row>
    <row r="241" spans="2:7" x14ac:dyDescent="0.3">
      <c r="B241" s="128" t="s">
        <v>919</v>
      </c>
      <c r="C241" s="128"/>
      <c r="D241" s="85" t="s">
        <v>735</v>
      </c>
      <c r="E241" s="126" t="str">
        <f t="shared" si="5"/>
        <v>Yes</v>
      </c>
      <c r="G241" s="30">
        <f>'6. iBCF Part 1'!AA21</f>
        <v>1</v>
      </c>
    </row>
    <row r="242" spans="2:7" x14ac:dyDescent="0.3">
      <c r="B242" s="128" t="s">
        <v>920</v>
      </c>
      <c r="C242" s="128"/>
      <c r="D242" s="85" t="s">
        <v>736</v>
      </c>
      <c r="E242" s="126" t="str">
        <f t="shared" si="5"/>
        <v>Yes</v>
      </c>
      <c r="G242" s="30">
        <f>'6. iBCF Part 1'!AA22</f>
        <v>1</v>
      </c>
    </row>
    <row r="243" spans="2:7" x14ac:dyDescent="0.3">
      <c r="B243" s="128" t="s">
        <v>921</v>
      </c>
      <c r="C243" s="128"/>
      <c r="D243" s="85" t="s">
        <v>737</v>
      </c>
      <c r="E243" s="126" t="str">
        <f t="shared" si="5"/>
        <v>Yes</v>
      </c>
      <c r="G243" s="30">
        <f>'6. iBCF Part 1'!AA23</f>
        <v>1</v>
      </c>
    </row>
    <row r="244" spans="2:7" x14ac:dyDescent="0.3">
      <c r="B244" s="128" t="s">
        <v>922</v>
      </c>
      <c r="C244" s="128"/>
      <c r="D244" s="85" t="s">
        <v>738</v>
      </c>
      <c r="E244" s="126" t="str">
        <f t="shared" si="5"/>
        <v>Yes</v>
      </c>
      <c r="G244" s="30">
        <f>'6. iBCF Part 1'!AA24</f>
        <v>1</v>
      </c>
    </row>
    <row r="245" spans="2:7" x14ac:dyDescent="0.3">
      <c r="B245" s="128" t="s">
        <v>923</v>
      </c>
      <c r="C245" s="128"/>
      <c r="D245" s="85" t="s">
        <v>848</v>
      </c>
      <c r="E245" s="126" t="str">
        <f t="shared" si="5"/>
        <v>Yes</v>
      </c>
      <c r="G245" s="30">
        <f>'6. iBCF Part 1'!AA25</f>
        <v>1</v>
      </c>
    </row>
    <row r="246" spans="2:7" x14ac:dyDescent="0.3">
      <c r="B246" s="128" t="s">
        <v>924</v>
      </c>
      <c r="C246" s="128"/>
      <c r="D246" s="85" t="s">
        <v>983</v>
      </c>
      <c r="E246" s="126" t="str">
        <f t="shared" si="5"/>
        <v>Yes</v>
      </c>
      <c r="G246" s="30">
        <f>'6. iBCF Part 1'!AA26</f>
        <v>1</v>
      </c>
    </row>
    <row r="247" spans="2:7" x14ac:dyDescent="0.3">
      <c r="B247" s="128" t="s">
        <v>925</v>
      </c>
      <c r="C247" s="128"/>
      <c r="D247" s="85" t="s">
        <v>706</v>
      </c>
      <c r="E247" s="126" t="str">
        <f t="shared" si="5"/>
        <v>Yes</v>
      </c>
      <c r="G247" s="30">
        <f>'6. iBCF Part 1'!AB18</f>
        <v>1</v>
      </c>
    </row>
    <row r="248" spans="2:7" x14ac:dyDescent="0.3">
      <c r="B248" s="128" t="s">
        <v>926</v>
      </c>
      <c r="C248" s="128"/>
      <c r="D248" s="85" t="s">
        <v>739</v>
      </c>
      <c r="E248" s="126" t="str">
        <f t="shared" si="5"/>
        <v>Yes</v>
      </c>
      <c r="G248" s="30">
        <f>'6. iBCF Part 1'!AB19</f>
        <v>1</v>
      </c>
    </row>
    <row r="249" spans="2:7" x14ac:dyDescent="0.3">
      <c r="B249" s="128" t="s">
        <v>927</v>
      </c>
      <c r="C249" s="128"/>
      <c r="D249" s="85" t="s">
        <v>740</v>
      </c>
      <c r="E249" s="126" t="str">
        <f t="shared" si="5"/>
        <v>Yes</v>
      </c>
      <c r="G249" s="30">
        <f>'6. iBCF Part 1'!AB21</f>
        <v>1</v>
      </c>
    </row>
    <row r="250" spans="2:7" x14ac:dyDescent="0.3">
      <c r="B250" s="128" t="s">
        <v>928</v>
      </c>
      <c r="C250" s="128"/>
      <c r="D250" s="85" t="s">
        <v>741</v>
      </c>
      <c r="E250" s="126" t="str">
        <f t="shared" si="5"/>
        <v>Yes</v>
      </c>
      <c r="G250" s="30">
        <f>'6. iBCF Part 1'!AB22</f>
        <v>1</v>
      </c>
    </row>
    <row r="251" spans="2:7" x14ac:dyDescent="0.3">
      <c r="B251" s="128" t="s">
        <v>929</v>
      </c>
      <c r="C251" s="128"/>
      <c r="D251" s="85" t="s">
        <v>742</v>
      </c>
      <c r="E251" s="126" t="str">
        <f t="shared" si="5"/>
        <v>Yes</v>
      </c>
      <c r="G251" s="30">
        <f>'6. iBCF Part 1'!AB23</f>
        <v>1</v>
      </c>
    </row>
    <row r="252" spans="2:7" x14ac:dyDescent="0.3">
      <c r="B252" s="128" t="s">
        <v>930</v>
      </c>
      <c r="C252" s="128"/>
      <c r="D252" s="85" t="s">
        <v>743</v>
      </c>
      <c r="E252" s="126" t="str">
        <f t="shared" si="5"/>
        <v>Yes</v>
      </c>
      <c r="G252" s="30">
        <f>'6. iBCF Part 1'!AB24</f>
        <v>1</v>
      </c>
    </row>
    <row r="253" spans="2:7" x14ac:dyDescent="0.3">
      <c r="B253" s="128" t="s">
        <v>931</v>
      </c>
      <c r="C253" s="128"/>
      <c r="D253" s="85" t="s">
        <v>849</v>
      </c>
      <c r="E253" s="126" t="str">
        <f t="shared" si="5"/>
        <v>Yes</v>
      </c>
      <c r="G253" s="30">
        <f>'6. iBCF Part 1'!AB25</f>
        <v>1</v>
      </c>
    </row>
    <row r="254" spans="2:7" x14ac:dyDescent="0.3">
      <c r="B254" s="128" t="s">
        <v>932</v>
      </c>
      <c r="C254" s="128"/>
      <c r="D254" s="85" t="s">
        <v>984</v>
      </c>
      <c r="E254" s="126" t="str">
        <f t="shared" si="5"/>
        <v>Yes</v>
      </c>
      <c r="G254" s="30">
        <f>'6. iBCF Part 1'!AB26</f>
        <v>1</v>
      </c>
    </row>
    <row r="255" spans="2:7" x14ac:dyDescent="0.3"/>
    <row r="256" spans="2:7" x14ac:dyDescent="0.3">
      <c r="B256" s="128" t="s">
        <v>328</v>
      </c>
      <c r="C256" s="128"/>
      <c r="D256" s="128"/>
      <c r="E256" s="126" t="str">
        <f>IF(G256=(COUNTA(G172:G254)),"Yes","No")</f>
        <v>No</v>
      </c>
      <c r="G256" s="4">
        <f>SUM(G172:G254)</f>
        <v>75</v>
      </c>
    </row>
    <row r="257" spans="2:7" x14ac:dyDescent="0.3"/>
    <row r="258" spans="2:7" x14ac:dyDescent="0.3">
      <c r="B258" s="88" t="s">
        <v>631</v>
      </c>
    </row>
    <row r="259" spans="2:7" x14ac:dyDescent="0.3">
      <c r="D259" s="34" t="s">
        <v>324</v>
      </c>
      <c r="E259" s="34" t="s">
        <v>325</v>
      </c>
    </row>
    <row r="260" spans="2:7" x14ac:dyDescent="0.3">
      <c r="B260" s="128" t="s">
        <v>632</v>
      </c>
      <c r="C260" s="128"/>
      <c r="D260" s="85" t="s">
        <v>460</v>
      </c>
      <c r="E260" s="126" t="str">
        <f>IF(G260=1,"Yes","No")</f>
        <v>No</v>
      </c>
      <c r="G260" s="30">
        <f>'7. iBCF Part 2'!I11</f>
        <v>0</v>
      </c>
    </row>
    <row r="261" spans="2:7" x14ac:dyDescent="0.3">
      <c r="B261" s="128" t="s">
        <v>633</v>
      </c>
      <c r="C261" s="128"/>
      <c r="D261" s="85" t="s">
        <v>643</v>
      </c>
      <c r="E261" s="126" t="str">
        <f t="shared" ref="E261:E263" si="6">IF(G261=1,"Yes","No")</f>
        <v>No</v>
      </c>
      <c r="G261" s="30">
        <f>'7. iBCF Part 2'!J11</f>
        <v>0</v>
      </c>
    </row>
    <row r="262" spans="2:7" x14ac:dyDescent="0.3">
      <c r="B262" s="128" t="s">
        <v>634</v>
      </c>
      <c r="C262" s="128"/>
      <c r="D262" s="85" t="s">
        <v>647</v>
      </c>
      <c r="E262" s="126" t="str">
        <f t="shared" si="6"/>
        <v>No</v>
      </c>
      <c r="G262" s="30">
        <f>'7. iBCF Part 2'!K11</f>
        <v>0</v>
      </c>
    </row>
    <row r="263" spans="2:7" x14ac:dyDescent="0.3">
      <c r="B263" s="128" t="s">
        <v>635</v>
      </c>
      <c r="C263" s="128"/>
      <c r="D263" s="85" t="s">
        <v>697</v>
      </c>
      <c r="E263" s="126" t="str">
        <f t="shared" si="6"/>
        <v>No</v>
      </c>
      <c r="G263" s="30">
        <f>'7. iBCF Part 2'!I18</f>
        <v>0</v>
      </c>
    </row>
    <row r="264" spans="2:7" x14ac:dyDescent="0.3"/>
    <row r="265" spans="2:7" x14ac:dyDescent="0.3">
      <c r="B265" s="128" t="s">
        <v>328</v>
      </c>
      <c r="C265" s="128"/>
      <c r="D265" s="128"/>
      <c r="E265" s="126" t="str">
        <f>IF(G265=(COUNTA(G260:G263)),"Yes","No")</f>
        <v>No</v>
      </c>
      <c r="G265" s="4">
        <f>SUM(G260:G263)</f>
        <v>0</v>
      </c>
    </row>
    <row r="266" spans="2:7" x14ac:dyDescent="0.3"/>
    <row r="267" spans="2:7" x14ac:dyDescent="0.3">
      <c r="D267" s="102" t="s">
        <v>953</v>
      </c>
    </row>
    <row r="268" spans="2:7" x14ac:dyDescent="0.3"/>
  </sheetData>
  <sheetProtection password="DCA1" sheet="1" objects="1" scenarios="1"/>
  <mergeCells count="211">
    <mergeCell ref="B2:D2"/>
    <mergeCell ref="B20:C20"/>
    <mergeCell ref="B1:E1"/>
    <mergeCell ref="B6:E6"/>
    <mergeCell ref="C8:E8"/>
    <mergeCell ref="C10:E10"/>
    <mergeCell ref="C12:E12"/>
    <mergeCell ref="B263:C263"/>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36:C36"/>
    <mergeCell ref="B260:C260"/>
    <mergeCell ref="B261:C261"/>
    <mergeCell ref="B262:C262"/>
    <mergeCell ref="B193:C193"/>
    <mergeCell ref="B194:C194"/>
    <mergeCell ref="B195:C195"/>
    <mergeCell ref="B196:C196"/>
    <mergeCell ref="B197:C197"/>
    <mergeCell ref="B188:C188"/>
    <mergeCell ref="B189:C189"/>
    <mergeCell ref="B190:C190"/>
    <mergeCell ref="B191:C191"/>
    <mergeCell ref="B192:C192"/>
    <mergeCell ref="B203:C203"/>
    <mergeCell ref="B204:C204"/>
    <mergeCell ref="B205:C205"/>
    <mergeCell ref="B206:C206"/>
    <mergeCell ref="B207:C207"/>
    <mergeCell ref="B198:C198"/>
    <mergeCell ref="B199:C199"/>
    <mergeCell ref="B200:C200"/>
    <mergeCell ref="B201:C201"/>
    <mergeCell ref="B202:C202"/>
    <mergeCell ref="B214:C214"/>
    <mergeCell ref="B215:C215"/>
    <mergeCell ref="B216:C216"/>
    <mergeCell ref="B217:C217"/>
    <mergeCell ref="B208:C208"/>
    <mergeCell ref="B209:C209"/>
    <mergeCell ref="B210:C210"/>
    <mergeCell ref="B211:C211"/>
    <mergeCell ref="B212:C212"/>
    <mergeCell ref="B97:C97"/>
    <mergeCell ref="B98:C98"/>
    <mergeCell ref="B99:C99"/>
    <mergeCell ref="B248:C248"/>
    <mergeCell ref="B249:C249"/>
    <mergeCell ref="B250:C250"/>
    <mergeCell ref="B251:C251"/>
    <mergeCell ref="B252:C252"/>
    <mergeCell ref="B243:C243"/>
    <mergeCell ref="B244:C244"/>
    <mergeCell ref="B245:C245"/>
    <mergeCell ref="B246:C246"/>
    <mergeCell ref="B247:C247"/>
    <mergeCell ref="B238:C238"/>
    <mergeCell ref="B239:C239"/>
    <mergeCell ref="B240:C240"/>
    <mergeCell ref="B241:C241"/>
    <mergeCell ref="B242:C242"/>
    <mergeCell ref="B233:C233"/>
    <mergeCell ref="B234:C234"/>
    <mergeCell ref="B235:C235"/>
    <mergeCell ref="B236:C236"/>
    <mergeCell ref="B237:C237"/>
    <mergeCell ref="B228:C228"/>
    <mergeCell ref="B88:C88"/>
    <mergeCell ref="B89:C89"/>
    <mergeCell ref="B90:C90"/>
    <mergeCell ref="B91:C91"/>
    <mergeCell ref="B92:C92"/>
    <mergeCell ref="B93:C93"/>
    <mergeCell ref="B94:C94"/>
    <mergeCell ref="B95:C95"/>
    <mergeCell ref="B96:C96"/>
    <mergeCell ref="B100:C100"/>
    <mergeCell ref="B101:C101"/>
    <mergeCell ref="B102:C102"/>
    <mergeCell ref="B103:C103"/>
    <mergeCell ref="B104:C104"/>
    <mergeCell ref="B253:C253"/>
    <mergeCell ref="B254:C254"/>
    <mergeCell ref="B165:C165"/>
    <mergeCell ref="B166:C166"/>
    <mergeCell ref="B229:C229"/>
    <mergeCell ref="B230:C230"/>
    <mergeCell ref="B231:C231"/>
    <mergeCell ref="B232:C232"/>
    <mergeCell ref="B223:C223"/>
    <mergeCell ref="B224:C224"/>
    <mergeCell ref="B225:C225"/>
    <mergeCell ref="B226:C226"/>
    <mergeCell ref="B227:C227"/>
    <mergeCell ref="B218:C218"/>
    <mergeCell ref="B219:C219"/>
    <mergeCell ref="B220:C220"/>
    <mergeCell ref="B221:C221"/>
    <mergeCell ref="B222:C222"/>
    <mergeCell ref="B213:C213"/>
    <mergeCell ref="B110:C110"/>
    <mergeCell ref="B111:C111"/>
    <mergeCell ref="B112:C112"/>
    <mergeCell ref="B113:C113"/>
    <mergeCell ref="B114:C114"/>
    <mergeCell ref="B105:C105"/>
    <mergeCell ref="B106:C106"/>
    <mergeCell ref="B107:C107"/>
    <mergeCell ref="B108:C108"/>
    <mergeCell ref="B109:C109"/>
    <mergeCell ref="B129:C129"/>
    <mergeCell ref="B130:C130"/>
    <mergeCell ref="B131:C131"/>
    <mergeCell ref="B132:C132"/>
    <mergeCell ref="B133:C133"/>
    <mergeCell ref="B124:C124"/>
    <mergeCell ref="B125:C125"/>
    <mergeCell ref="B126:C126"/>
    <mergeCell ref="B127:C127"/>
    <mergeCell ref="B128:C128"/>
    <mergeCell ref="B139:C139"/>
    <mergeCell ref="B140:C140"/>
    <mergeCell ref="B141:C141"/>
    <mergeCell ref="B142:C142"/>
    <mergeCell ref="B143:C143"/>
    <mergeCell ref="B134:C134"/>
    <mergeCell ref="B135:C135"/>
    <mergeCell ref="B136:C136"/>
    <mergeCell ref="B137:C137"/>
    <mergeCell ref="B138:C138"/>
    <mergeCell ref="B149:C149"/>
    <mergeCell ref="B150:C150"/>
    <mergeCell ref="B151:C151"/>
    <mergeCell ref="B152:C152"/>
    <mergeCell ref="B153:C153"/>
    <mergeCell ref="B144:C144"/>
    <mergeCell ref="B145:C145"/>
    <mergeCell ref="B146:C146"/>
    <mergeCell ref="B147:C147"/>
    <mergeCell ref="B148:C148"/>
    <mergeCell ref="B265:D265"/>
    <mergeCell ref="B41:C41"/>
    <mergeCell ref="B42:C42"/>
    <mergeCell ref="B43:C43"/>
    <mergeCell ref="B44:C44"/>
    <mergeCell ref="B45:C45"/>
    <mergeCell ref="B82:C82"/>
    <mergeCell ref="B51:C51"/>
    <mergeCell ref="B52:C52"/>
    <mergeCell ref="B53:C53"/>
    <mergeCell ref="B54:C54"/>
    <mergeCell ref="B55:C55"/>
    <mergeCell ref="B56:C56"/>
    <mergeCell ref="B57:C57"/>
    <mergeCell ref="B58:C58"/>
    <mergeCell ref="B59:C59"/>
    <mergeCell ref="B60:C60"/>
    <mergeCell ref="B61:C61"/>
    <mergeCell ref="B159:C159"/>
    <mergeCell ref="B67:C67"/>
    <mergeCell ref="B68:C68"/>
    <mergeCell ref="B69:C69"/>
    <mergeCell ref="B70:C70"/>
    <mergeCell ref="B71:C71"/>
    <mergeCell ref="C14:E14"/>
    <mergeCell ref="C16:E16"/>
    <mergeCell ref="B18:E18"/>
    <mergeCell ref="B47:D47"/>
    <mergeCell ref="B63:D63"/>
    <mergeCell ref="B84:D84"/>
    <mergeCell ref="B161:D161"/>
    <mergeCell ref="B168:D168"/>
    <mergeCell ref="B256:D256"/>
    <mergeCell ref="B72:C72"/>
    <mergeCell ref="B73:C73"/>
    <mergeCell ref="B74:C74"/>
    <mergeCell ref="B75:C75"/>
    <mergeCell ref="B76:C76"/>
    <mergeCell ref="B77:C77"/>
    <mergeCell ref="B78:C78"/>
    <mergeCell ref="B79:C79"/>
    <mergeCell ref="B80:C80"/>
    <mergeCell ref="B81:C81"/>
    <mergeCell ref="B154:C154"/>
    <mergeCell ref="B155:C155"/>
    <mergeCell ref="B156:C156"/>
    <mergeCell ref="B157:C157"/>
    <mergeCell ref="B158:C158"/>
    <mergeCell ref="B115:C115"/>
    <mergeCell ref="B116:C116"/>
    <mergeCell ref="B117:C117"/>
    <mergeCell ref="B118:C118"/>
    <mergeCell ref="B119:C119"/>
    <mergeCell ref="B120:C120"/>
    <mergeCell ref="B121:C121"/>
    <mergeCell ref="B122:C122"/>
    <mergeCell ref="B123:C123"/>
  </mergeCells>
  <conditionalFormatting sqref="C23:C27">
    <cfRule type="cellIs" dxfId="19" priority="7" operator="equal">
      <formula>0</formula>
    </cfRule>
  </conditionalFormatting>
  <conditionalFormatting sqref="C28">
    <cfRule type="cellIs" dxfId="18" priority="5" operator="equal">
      <formula>0</formula>
    </cfRule>
  </conditionalFormatting>
  <conditionalFormatting sqref="C29">
    <cfRule type="cellIs" dxfId="17" priority="4" operator="equal">
      <formula>0</formula>
    </cfRule>
  </conditionalFormatting>
  <conditionalFormatting sqref="E47 E63 E84 E161 E168 E256 E265 E41:E45 E51:E61 E67:E82 E165:E166 E172:E254 E260:E263 E88:E159">
    <cfRule type="cellIs" dxfId="16" priority="1" operator="equal">
      <formula>"Yes"</formula>
    </cfRule>
  </conditionalFormatting>
  <conditionalFormatting sqref="B20:C20">
    <cfRule type="expression" dxfId="15" priority="11">
      <formula>#REF!=0</formula>
    </cfRule>
  </conditionalFormatting>
  <dataValidations count="1">
    <dataValidation type="list" allowBlank="1" showInputMessage="1" showErrorMessage="1" error="Please select a Health and Wellbeing Board from the drop-down list" sqref="C8" xr:uid="{00000000-0002-0000-0100-000000000000}">
      <formula1>$J$2:$J$152</formula1>
    </dataValidation>
  </dataValidations>
  <hyperlinks>
    <hyperlink ref="B20:C20" location="'1. Cover'!A39" display="'1. Cover'!A39" xr:uid="{00000000-0004-0000-0100-000000000000}"/>
    <hyperlink ref="B36" location="Guidance!A1" display="&lt;&lt; Link to Guidance tab" xr:uid="{00000000-0004-0000-0100-000001000000}"/>
    <hyperlink ref="B39" location="'1. Cover'!A1" display="1. Cover" xr:uid="{00000000-0004-0000-0100-000002000000}"/>
    <hyperlink ref="B49" location="'2. National Conditions &amp; s75'!A1" display="2. National Conditions &amp; s75 Pooled Budget" xr:uid="{00000000-0004-0000-0100-000003000000}"/>
    <hyperlink ref="B65" location="'3. Metrics'!A1" display="3. Metrics" xr:uid="{00000000-0004-0000-0100-000004000000}"/>
    <hyperlink ref="B86" location="'4. HICM'!A1" display="4. High Impact Change Model" xr:uid="{00000000-0004-0000-0100-000005000000}"/>
    <hyperlink ref="B163" location="'5. Narrative'!A1" display="5. Narrative" xr:uid="{00000000-0004-0000-0100-000006000000}"/>
    <hyperlink ref="B170" location="'6. iBCF Part 1'!A1" display="6. iBCF Part 1" xr:uid="{00000000-0004-0000-0100-000007000000}"/>
    <hyperlink ref="B258" location="'7. iBCF Part 2'!A1" display="6. iBCF Part 2" xr:uid="{00000000-0004-0000-0100-000008000000}"/>
    <hyperlink ref="B23" location="'1. Cover'!A39" display="1. Cover" xr:uid="{00000000-0004-0000-0100-000009000000}"/>
    <hyperlink ref="B24" location="'1. Cover'!A49" display="2. National Conditions &amp; s75 Pooled Budget" xr:uid="{00000000-0004-0000-0100-00000A000000}"/>
    <hyperlink ref="B25" location="'1. Cover'!A65" display="3. National Metrics" xr:uid="{00000000-0004-0000-0100-00000B000000}"/>
    <hyperlink ref="B26" location="'1. Cover'!A86" display="4. High Impact Change Model" xr:uid="{00000000-0004-0000-0100-00000C000000}"/>
    <hyperlink ref="B27" location="'1. Cover'!A163" display="5. Narrative" xr:uid="{00000000-0004-0000-0100-00000D000000}"/>
    <hyperlink ref="B28" location="'1. Cover'!A170" display="6. iBCF Part 1" xr:uid="{00000000-0004-0000-0100-00000E000000}"/>
    <hyperlink ref="B29" location="'1. Cover'!A258" display="7. iBCF Part 2" xr:uid="{00000000-0004-0000-0100-00000F000000}"/>
    <hyperlink ref="D267" location="'1. Cover'!A1" display="^^ Link Back to top" xr:uid="{00000000-0004-0000-0100-000010000000}"/>
    <hyperlink ref="C170" location="'1. Cover'!A1" display="^^ Link Back to top" xr:uid="{00000000-0004-0000-0100-000011000000}"/>
    <hyperlink ref="C163" location="'1. Cover'!A1" display="^^ Link Back to top" xr:uid="{00000000-0004-0000-0100-000012000000}"/>
    <hyperlink ref="C86" location="'1. Cover'!A1" display="^^ Link Back to top" xr:uid="{00000000-0004-0000-0100-000013000000}"/>
    <hyperlink ref="C65" location="'1. Cover'!A1" display="^^ Link Back to top" xr:uid="{00000000-0004-0000-0100-000014000000}"/>
    <hyperlink ref="C49" location="'1. Cover'!A1" display="^^ Link Back to top" xr:uid="{00000000-0004-0000-0100-000015000000}"/>
  </hyperlinks>
  <pageMargins left="0.7" right="0.7" top="0.75" bottom="0.75" header="0.3" footer="0.3"/>
  <pageSetup paperSize="9" scale="52" orientation="portrait" horizontalDpi="90" verticalDpi="90" r:id="rId1"/>
  <rowBreaks count="3" manualBreakCount="3">
    <brk id="64" max="5" man="1"/>
    <brk id="162" max="5" man="1"/>
    <brk id="25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7"/>
  <sheetViews>
    <sheetView showGridLines="0" zoomScale="90" zoomScaleNormal="90" workbookViewId="0"/>
  </sheetViews>
  <sheetFormatPr defaultColWidth="0" defaultRowHeight="14.4" zeroHeight="1" x14ac:dyDescent="0.3"/>
  <cols>
    <col min="1" max="1" width="4.6640625" customWidth="1"/>
    <col min="2" max="2" width="47.6640625" customWidth="1"/>
    <col min="3" max="3" width="16.6640625" customWidth="1"/>
    <col min="4" max="4" width="80.6640625" customWidth="1"/>
    <col min="5" max="5" width="26.6640625" customWidth="1"/>
    <col min="6" max="6" width="4.6640625" customWidth="1"/>
    <col min="7" max="8" width="9.109375" style="4" hidden="1" customWidth="1"/>
    <col min="9" max="9" width="0" style="4" hidden="1" customWidth="1"/>
    <col min="10" max="10" width="4.6640625" customWidth="1"/>
    <col min="11" max="11" width="0" style="4" hidden="1" customWidth="1"/>
    <col min="12" max="12" width="4.6640625" customWidth="1"/>
    <col min="13" max="16384" width="9.109375" hidden="1"/>
  </cols>
  <sheetData>
    <row r="1" spans="2:11" ht="18.600000000000001" thickBot="1" x14ac:dyDescent="0.4">
      <c r="B1" s="140" t="str">
        <f>'1. Cover'!B1</f>
        <v>Better Care Fund Template Q1 2018/19</v>
      </c>
      <c r="C1" s="141"/>
      <c r="D1" s="142"/>
    </row>
    <row r="2" spans="2:11" x14ac:dyDescent="0.3">
      <c r="B2" s="143" t="s">
        <v>376</v>
      </c>
      <c r="C2" s="143"/>
      <c r="D2" s="143"/>
      <c r="K2" s="4" t="s">
        <v>431</v>
      </c>
    </row>
    <row r="3" spans="2:11" x14ac:dyDescent="0.3">
      <c r="K3" s="4" t="s">
        <v>326</v>
      </c>
    </row>
    <row r="4" spans="2:11" x14ac:dyDescent="0.3">
      <c r="B4" t="s">
        <v>343</v>
      </c>
      <c r="C4" s="144" t="str">
        <f>'Backsheet for muncher'!D10</f>
        <v>&lt;Please select a Health and Wellbeing Board&gt;</v>
      </c>
      <c r="D4" s="144"/>
      <c r="K4" s="4" t="s">
        <v>327</v>
      </c>
    </row>
    <row r="5" spans="2:11" x14ac:dyDescent="0.3"/>
    <row r="6" spans="2:11" ht="15.6" x14ac:dyDescent="0.3">
      <c r="B6" s="139" t="s">
        <v>377</v>
      </c>
      <c r="C6" s="139"/>
      <c r="D6" s="139"/>
    </row>
    <row r="7" spans="2:11" ht="30" customHeight="1" x14ac:dyDescent="0.3">
      <c r="B7" s="3" t="s">
        <v>382</v>
      </c>
      <c r="C7" s="3" t="s">
        <v>383</v>
      </c>
      <c r="D7" s="12" t="s">
        <v>385</v>
      </c>
    </row>
    <row r="8" spans="2:11" ht="45" customHeight="1" x14ac:dyDescent="0.3">
      <c r="B8" s="8" t="s">
        <v>384</v>
      </c>
      <c r="C8" s="16" t="s">
        <v>431</v>
      </c>
      <c r="D8" s="96"/>
      <c r="E8" s="145" t="str">
        <f>IF(SUM(K8:K11)&gt;0,"Meeting the National Conditions is a requirement of the Better Care Fund. If you have stated 'No' to any of these responses, please contact your Better Care Manager to discuss next steps","")</f>
        <v/>
      </c>
      <c r="G8" s="4">
        <f>IF(OR(C8="Yes",C8="No"),1,0)</f>
        <v>0</v>
      </c>
      <c r="H8" s="4">
        <f>IF(C8&lt;&gt;"No",1,IF(D8="",0,1))</f>
        <v>1</v>
      </c>
      <c r="K8" s="4">
        <f>COUNTIF($K$4,C8)</f>
        <v>0</v>
      </c>
    </row>
    <row r="9" spans="2:11" ht="45" customHeight="1" x14ac:dyDescent="0.3">
      <c r="B9" s="7" t="s">
        <v>13</v>
      </c>
      <c r="C9" s="16" t="s">
        <v>431</v>
      </c>
      <c r="D9" s="96"/>
      <c r="E9" s="145"/>
      <c r="G9" s="4">
        <f t="shared" ref="G9:G15" si="0">IF(OR(C9="Yes",C9="No"),1,0)</f>
        <v>0</v>
      </c>
      <c r="H9" s="4">
        <f t="shared" ref="H9:H11" si="1">IF(C9&lt;&gt;"No",1,IF(D9="",0,1))</f>
        <v>1</v>
      </c>
      <c r="K9" s="4">
        <f t="shared" ref="K9:K11" si="2">COUNTIF($K$4,C9)</f>
        <v>0</v>
      </c>
    </row>
    <row r="10" spans="2:11" ht="45" customHeight="1" x14ac:dyDescent="0.3">
      <c r="B10" s="7" t="s">
        <v>14</v>
      </c>
      <c r="C10" s="16" t="s">
        <v>431</v>
      </c>
      <c r="D10" s="96"/>
      <c r="E10" s="145"/>
      <c r="G10" s="4">
        <f t="shared" si="0"/>
        <v>0</v>
      </c>
      <c r="H10" s="4">
        <f t="shared" si="1"/>
        <v>1</v>
      </c>
      <c r="K10" s="4">
        <f t="shared" si="2"/>
        <v>0</v>
      </c>
    </row>
    <row r="11" spans="2:11" ht="45" customHeight="1" x14ac:dyDescent="0.3">
      <c r="B11" s="7" t="s">
        <v>15</v>
      </c>
      <c r="C11" s="16" t="s">
        <v>431</v>
      </c>
      <c r="D11" s="96"/>
      <c r="E11" s="145"/>
      <c r="G11" s="4">
        <f t="shared" si="0"/>
        <v>0</v>
      </c>
      <c r="H11" s="4">
        <f t="shared" si="1"/>
        <v>1</v>
      </c>
      <c r="K11" s="4">
        <f t="shared" si="2"/>
        <v>0</v>
      </c>
    </row>
    <row r="12" spans="2:11" x14ac:dyDescent="0.3"/>
    <row r="13" spans="2:11" ht="15.6" x14ac:dyDescent="0.3">
      <c r="B13" s="139" t="s">
        <v>378</v>
      </c>
      <c r="C13" s="139"/>
      <c r="D13" s="139"/>
      <c r="E13" s="139"/>
    </row>
    <row r="14" spans="2:11" ht="45" customHeight="1" x14ac:dyDescent="0.3">
      <c r="B14" s="3" t="s">
        <v>379</v>
      </c>
      <c r="C14" s="3" t="s">
        <v>380</v>
      </c>
      <c r="D14" s="12" t="s">
        <v>385</v>
      </c>
      <c r="E14" s="12" t="s">
        <v>381</v>
      </c>
    </row>
    <row r="15" spans="2:11" ht="30" customHeight="1" x14ac:dyDescent="0.3">
      <c r="B15" s="7" t="s">
        <v>16</v>
      </c>
      <c r="C15" s="18" t="s">
        <v>431</v>
      </c>
      <c r="D15" s="96"/>
      <c r="E15" s="19"/>
      <c r="G15" s="4">
        <f t="shared" si="0"/>
        <v>0</v>
      </c>
      <c r="H15" s="4">
        <f>IF(C15&lt;&gt;"No",1,IF(D15="",0,1))</f>
        <v>1</v>
      </c>
      <c r="I15" s="4">
        <f>IF(C15&lt;&gt;"No",1,IF(E15="",0,1))</f>
        <v>1</v>
      </c>
      <c r="K15" s="4">
        <v>3</v>
      </c>
    </row>
    <row r="16" spans="2:11" x14ac:dyDescent="0.3"/>
    <row r="17" spans="7:9" hidden="1" x14ac:dyDescent="0.3">
      <c r="G17" s="4">
        <f>COUNTA(G8:I15)</f>
        <v>11</v>
      </c>
      <c r="H17" s="4">
        <f>SUM(G8:I15)</f>
        <v>6</v>
      </c>
      <c r="I17" s="5">
        <f>G17-H17</f>
        <v>5</v>
      </c>
    </row>
  </sheetData>
  <sheetProtection password="DCA1" sheet="1" objects="1" scenarios="1" formatColumns="0" formatRows="0"/>
  <mergeCells count="6">
    <mergeCell ref="B6:D6"/>
    <mergeCell ref="B13:E13"/>
    <mergeCell ref="B1:D1"/>
    <mergeCell ref="B2:D2"/>
    <mergeCell ref="C4:D4"/>
    <mergeCell ref="E8:E11"/>
  </mergeCells>
  <conditionalFormatting sqref="D8:D11 D15">
    <cfRule type="expression" dxfId="14" priority="2">
      <formula>C8="No"</formula>
    </cfRule>
  </conditionalFormatting>
  <conditionalFormatting sqref="E15">
    <cfRule type="expression" dxfId="13" priority="1">
      <formula>C15="No"</formula>
    </cfRule>
  </conditionalFormatting>
  <dataValidations count="2">
    <dataValidation type="list" allowBlank="1" showInputMessage="1" showErrorMessage="1" sqref="C8:C11 C15" xr:uid="{00000000-0002-0000-0200-000000000000}">
      <formula1>$K$2:$K$4</formula1>
    </dataValidation>
    <dataValidation type="date" operator="greaterThan" allowBlank="1" showInputMessage="1" showErrorMessage="1" errorTitle="Invalid Date" error="Please enter a date after 01/07/2018." sqref="E15" xr:uid="{00000000-0002-0000-0200-000001000000}">
      <formula1>43282</formula1>
    </dataValidation>
  </dataValidations>
  <pageMargins left="0.7" right="0.7" top="0.75" bottom="0.75" header="0.3" footer="0.3"/>
  <pageSetup paperSize="9" scale="48"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L154"/>
  <sheetViews>
    <sheetView workbookViewId="0"/>
  </sheetViews>
  <sheetFormatPr defaultRowHeight="14.4" x14ac:dyDescent="0.3"/>
  <sheetData>
    <row r="1" spans="1:12" x14ac:dyDescent="0.3">
      <c r="A1">
        <v>1</v>
      </c>
      <c r="B1">
        <v>2</v>
      </c>
      <c r="C1">
        <v>3</v>
      </c>
      <c r="D1">
        <v>4</v>
      </c>
      <c r="E1">
        <v>5</v>
      </c>
      <c r="F1">
        <v>6</v>
      </c>
      <c r="G1">
        <v>7</v>
      </c>
      <c r="H1">
        <v>8</v>
      </c>
      <c r="I1">
        <v>9</v>
      </c>
      <c r="J1">
        <v>10</v>
      </c>
      <c r="K1">
        <v>11</v>
      </c>
      <c r="L1">
        <v>12</v>
      </c>
    </row>
    <row r="2" spans="1:12" x14ac:dyDescent="0.3">
      <c r="C2" t="s">
        <v>387</v>
      </c>
      <c r="D2" s="146" t="s">
        <v>432</v>
      </c>
      <c r="E2" s="146"/>
      <c r="F2" s="146"/>
      <c r="G2" s="146"/>
      <c r="H2" s="146"/>
      <c r="I2" s="146"/>
      <c r="J2" s="146"/>
      <c r="K2" s="146"/>
      <c r="L2" s="146"/>
    </row>
    <row r="3" spans="1:12" x14ac:dyDescent="0.3">
      <c r="C3" t="s">
        <v>386</v>
      </c>
      <c r="D3" s="146" t="s">
        <v>429</v>
      </c>
      <c r="E3" s="146"/>
      <c r="F3" s="146"/>
      <c r="G3" s="146"/>
      <c r="H3" s="146"/>
      <c r="I3" s="146"/>
      <c r="J3" s="146"/>
      <c r="K3" s="146"/>
      <c r="L3" s="146"/>
    </row>
    <row r="4" spans="1:12" x14ac:dyDescent="0.3">
      <c r="C4" t="s">
        <v>16</v>
      </c>
      <c r="D4" t="s">
        <v>433</v>
      </c>
      <c r="E4" t="s">
        <v>434</v>
      </c>
      <c r="F4" t="s">
        <v>435</v>
      </c>
      <c r="G4" t="s">
        <v>436</v>
      </c>
      <c r="H4" t="s">
        <v>437</v>
      </c>
      <c r="I4" t="s">
        <v>438</v>
      </c>
      <c r="J4" t="s">
        <v>439</v>
      </c>
      <c r="K4" t="s">
        <v>440</v>
      </c>
      <c r="L4" t="s">
        <v>441</v>
      </c>
    </row>
    <row r="5" spans="1:12" x14ac:dyDescent="0.3">
      <c r="A5" t="s">
        <v>21</v>
      </c>
      <c r="B5" t="s">
        <v>22</v>
      </c>
      <c r="C5" s="13" t="s">
        <v>326</v>
      </c>
      <c r="D5" s="13" t="s">
        <v>426</v>
      </c>
      <c r="E5" s="13" t="s">
        <v>426</v>
      </c>
      <c r="F5" s="13" t="s">
        <v>427</v>
      </c>
      <c r="G5" s="13" t="s">
        <v>426</v>
      </c>
      <c r="H5" s="13" t="s">
        <v>426</v>
      </c>
      <c r="I5" s="13" t="s">
        <v>426</v>
      </c>
      <c r="J5" s="13" t="s">
        <v>427</v>
      </c>
      <c r="K5" s="13" t="s">
        <v>426</v>
      </c>
      <c r="L5" s="13" t="s">
        <v>425</v>
      </c>
    </row>
    <row r="6" spans="1:12" x14ac:dyDescent="0.3">
      <c r="A6" t="s">
        <v>23</v>
      </c>
      <c r="B6" t="s">
        <v>24</v>
      </c>
      <c r="C6" s="13" t="s">
        <v>326</v>
      </c>
      <c r="D6" s="13" t="s">
        <v>425</v>
      </c>
      <c r="E6" s="13" t="s">
        <v>426</v>
      </c>
      <c r="F6" s="13" t="s">
        <v>427</v>
      </c>
      <c r="G6" s="13" t="s">
        <v>426</v>
      </c>
      <c r="H6" s="13" t="s">
        <v>426</v>
      </c>
      <c r="I6" s="13" t="s">
        <v>427</v>
      </c>
      <c r="J6" s="13" t="s">
        <v>426</v>
      </c>
      <c r="K6" s="13" t="s">
        <v>426</v>
      </c>
      <c r="L6" s="13" t="s">
        <v>426</v>
      </c>
    </row>
    <row r="7" spans="1:12" x14ac:dyDescent="0.3">
      <c r="A7" t="s">
        <v>25</v>
      </c>
      <c r="B7" t="s">
        <v>26</v>
      </c>
      <c r="C7" s="13" t="s">
        <v>326</v>
      </c>
      <c r="D7" s="13" t="s">
        <v>426</v>
      </c>
      <c r="E7" s="13" t="s">
        <v>426</v>
      </c>
      <c r="F7" s="13" t="s">
        <v>426</v>
      </c>
      <c r="G7" s="13" t="s">
        <v>425</v>
      </c>
      <c r="H7" s="13" t="s">
        <v>427</v>
      </c>
      <c r="I7" s="13" t="s">
        <v>426</v>
      </c>
      <c r="J7" s="13" t="s">
        <v>426</v>
      </c>
      <c r="K7" s="13" t="s">
        <v>426</v>
      </c>
      <c r="L7" s="13" t="s">
        <v>426</v>
      </c>
    </row>
    <row r="8" spans="1:12" x14ac:dyDescent="0.3">
      <c r="A8" t="s">
        <v>27</v>
      </c>
      <c r="B8" t="s">
        <v>28</v>
      </c>
      <c r="C8" s="13" t="s">
        <v>326</v>
      </c>
      <c r="D8" s="13" t="s">
        <v>426</v>
      </c>
      <c r="E8" s="13" t="s">
        <v>426</v>
      </c>
      <c r="F8" s="13" t="s">
        <v>426</v>
      </c>
      <c r="G8" s="13" t="s">
        <v>426</v>
      </c>
      <c r="H8" s="13" t="s">
        <v>426</v>
      </c>
      <c r="I8" s="13" t="s">
        <v>425</v>
      </c>
      <c r="J8" s="13" t="s">
        <v>426</v>
      </c>
      <c r="K8" s="13" t="s">
        <v>426</v>
      </c>
      <c r="L8" s="13" t="s">
        <v>426</v>
      </c>
    </row>
    <row r="9" spans="1:12" x14ac:dyDescent="0.3">
      <c r="A9" t="s">
        <v>29</v>
      </c>
      <c r="B9" t="s">
        <v>30</v>
      </c>
      <c r="C9" s="13" t="s">
        <v>326</v>
      </c>
      <c r="D9" s="13" t="s">
        <v>426</v>
      </c>
      <c r="E9" s="13" t="s">
        <v>427</v>
      </c>
      <c r="F9" s="13" t="s">
        <v>425</v>
      </c>
      <c r="G9" s="13" t="s">
        <v>426</v>
      </c>
      <c r="H9" s="13" t="s">
        <v>425</v>
      </c>
      <c r="I9" s="13" t="s">
        <v>426</v>
      </c>
      <c r="J9" s="13" t="s">
        <v>425</v>
      </c>
      <c r="K9" s="13" t="s">
        <v>426</v>
      </c>
      <c r="L9" s="13" t="s">
        <v>426</v>
      </c>
    </row>
    <row r="10" spans="1:12" x14ac:dyDescent="0.3">
      <c r="A10" t="s">
        <v>31</v>
      </c>
      <c r="B10" t="s">
        <v>32</v>
      </c>
      <c r="C10" s="13" t="s">
        <v>326</v>
      </c>
      <c r="D10" s="13" t="s">
        <v>425</v>
      </c>
      <c r="E10" s="13" t="s">
        <v>427</v>
      </c>
      <c r="F10" s="13" t="s">
        <v>426</v>
      </c>
      <c r="G10" s="13" t="s">
        <v>428</v>
      </c>
      <c r="H10" s="13" t="s">
        <v>427</v>
      </c>
      <c r="I10" s="13" t="s">
        <v>425</v>
      </c>
      <c r="J10" s="13" t="s">
        <v>427</v>
      </c>
      <c r="K10" s="13" t="s">
        <v>426</v>
      </c>
      <c r="L10" s="13" t="s">
        <v>425</v>
      </c>
    </row>
    <row r="11" spans="1:12" x14ac:dyDescent="0.3">
      <c r="A11" t="s">
        <v>33</v>
      </c>
      <c r="B11" t="s">
        <v>34</v>
      </c>
      <c r="C11" s="13" t="s">
        <v>326</v>
      </c>
      <c r="D11" s="13" t="s">
        <v>425</v>
      </c>
      <c r="E11" s="13" t="s">
        <v>425</v>
      </c>
      <c r="F11" s="13" t="s">
        <v>426</v>
      </c>
      <c r="G11" s="13" t="s">
        <v>426</v>
      </c>
      <c r="H11" s="13" t="s">
        <v>425</v>
      </c>
      <c r="I11" s="13" t="s">
        <v>426</v>
      </c>
      <c r="J11" s="13" t="s">
        <v>425</v>
      </c>
      <c r="K11" s="13" t="s">
        <v>425</v>
      </c>
      <c r="L11" s="13" t="s">
        <v>424</v>
      </c>
    </row>
    <row r="12" spans="1:12" x14ac:dyDescent="0.3">
      <c r="A12" t="s">
        <v>35</v>
      </c>
      <c r="B12" t="s">
        <v>36</v>
      </c>
      <c r="C12" s="13" t="s">
        <v>326</v>
      </c>
      <c r="D12" s="13" t="s">
        <v>427</v>
      </c>
      <c r="E12" s="13" t="s">
        <v>426</v>
      </c>
      <c r="F12" s="13" t="s">
        <v>426</v>
      </c>
      <c r="G12" s="13" t="s">
        <v>426</v>
      </c>
      <c r="H12" s="13" t="s">
        <v>426</v>
      </c>
      <c r="I12" s="13" t="s">
        <v>426</v>
      </c>
      <c r="J12" s="13" t="s">
        <v>425</v>
      </c>
      <c r="K12" s="13" t="s">
        <v>425</v>
      </c>
      <c r="L12" s="13" t="s">
        <v>425</v>
      </c>
    </row>
    <row r="13" spans="1:12" x14ac:dyDescent="0.3">
      <c r="A13" t="s">
        <v>37</v>
      </c>
      <c r="B13" t="s">
        <v>38</v>
      </c>
      <c r="C13" s="13" t="s">
        <v>326</v>
      </c>
      <c r="D13" s="13" t="s">
        <v>427</v>
      </c>
      <c r="E13" s="13" t="s">
        <v>426</v>
      </c>
      <c r="F13" s="13" t="s">
        <v>426</v>
      </c>
      <c r="G13" s="13" t="s">
        <v>426</v>
      </c>
      <c r="H13" s="13" t="s">
        <v>427</v>
      </c>
      <c r="I13" s="13" t="s">
        <v>425</v>
      </c>
      <c r="J13" s="13" t="s">
        <v>426</v>
      </c>
      <c r="K13" s="13" t="s">
        <v>427</v>
      </c>
      <c r="L13" s="13" t="s">
        <v>426</v>
      </c>
    </row>
    <row r="14" spans="1:12" x14ac:dyDescent="0.3">
      <c r="A14" t="s">
        <v>39</v>
      </c>
      <c r="B14" t="s">
        <v>40</v>
      </c>
      <c r="C14" s="13" t="s">
        <v>326</v>
      </c>
      <c r="D14" s="13" t="s">
        <v>426</v>
      </c>
      <c r="E14" s="13" t="s">
        <v>427</v>
      </c>
      <c r="F14" s="13" t="s">
        <v>426</v>
      </c>
      <c r="G14" s="13" t="s">
        <v>426</v>
      </c>
      <c r="H14" s="13" t="s">
        <v>425</v>
      </c>
      <c r="I14" s="13" t="s">
        <v>426</v>
      </c>
      <c r="J14" s="13" t="s">
        <v>426</v>
      </c>
      <c r="K14" s="13" t="s">
        <v>426</v>
      </c>
      <c r="L14" s="13" t="s">
        <v>426</v>
      </c>
    </row>
    <row r="15" spans="1:12" x14ac:dyDescent="0.3">
      <c r="A15" t="s">
        <v>41</v>
      </c>
      <c r="B15" t="s">
        <v>42</v>
      </c>
      <c r="C15" s="13" t="s">
        <v>326</v>
      </c>
      <c r="D15" s="13" t="s">
        <v>426</v>
      </c>
      <c r="E15" s="13" t="s">
        <v>426</v>
      </c>
      <c r="F15" s="13" t="s">
        <v>426</v>
      </c>
      <c r="G15" s="13" t="s">
        <v>426</v>
      </c>
      <c r="H15" s="13" t="s">
        <v>425</v>
      </c>
      <c r="I15" s="13" t="s">
        <v>426</v>
      </c>
      <c r="J15" s="13" t="s">
        <v>426</v>
      </c>
      <c r="K15" s="13" t="s">
        <v>426</v>
      </c>
      <c r="L15" s="13" t="s">
        <v>425</v>
      </c>
    </row>
    <row r="16" spans="1:12" x14ac:dyDescent="0.3">
      <c r="A16" t="s">
        <v>43</v>
      </c>
      <c r="B16" t="s">
        <v>44</v>
      </c>
      <c r="C16" s="13" t="s">
        <v>326</v>
      </c>
      <c r="D16" s="13" t="s">
        <v>426</v>
      </c>
      <c r="E16" s="13" t="s">
        <v>426</v>
      </c>
      <c r="F16" s="13" t="s">
        <v>426</v>
      </c>
      <c r="G16" s="13" t="s">
        <v>426</v>
      </c>
      <c r="H16" s="13" t="s">
        <v>425</v>
      </c>
      <c r="I16" s="13" t="s">
        <v>425</v>
      </c>
      <c r="J16" s="13" t="s">
        <v>426</v>
      </c>
      <c r="K16" s="13" t="s">
        <v>426</v>
      </c>
      <c r="L16" s="13" t="s">
        <v>426</v>
      </c>
    </row>
    <row r="17" spans="1:12" x14ac:dyDescent="0.3">
      <c r="A17" t="s">
        <v>45</v>
      </c>
      <c r="B17" t="s">
        <v>46</v>
      </c>
      <c r="C17" s="13" t="s">
        <v>326</v>
      </c>
      <c r="D17" s="13" t="s">
        <v>426</v>
      </c>
      <c r="E17" s="13" t="s">
        <v>426</v>
      </c>
      <c r="F17" s="13" t="s">
        <v>426</v>
      </c>
      <c r="G17" s="13" t="s">
        <v>426</v>
      </c>
      <c r="H17" s="13" t="s">
        <v>426</v>
      </c>
      <c r="I17" s="13" t="s">
        <v>426</v>
      </c>
      <c r="J17" s="13" t="s">
        <v>426</v>
      </c>
      <c r="K17" s="13" t="s">
        <v>426</v>
      </c>
      <c r="L17" s="13" t="s">
        <v>425</v>
      </c>
    </row>
    <row r="18" spans="1:12" x14ac:dyDescent="0.3">
      <c r="A18" t="s">
        <v>47</v>
      </c>
      <c r="B18" t="s">
        <v>48</v>
      </c>
      <c r="C18" s="13" t="s">
        <v>326</v>
      </c>
      <c r="D18" s="13" t="s">
        <v>426</v>
      </c>
      <c r="E18" s="13" t="s">
        <v>426</v>
      </c>
      <c r="F18" s="13" t="s">
        <v>427</v>
      </c>
      <c r="G18" s="13" t="s">
        <v>427</v>
      </c>
      <c r="H18" s="13" t="s">
        <v>426</v>
      </c>
      <c r="I18" s="13" t="s">
        <v>426</v>
      </c>
      <c r="J18" s="13" t="s">
        <v>426</v>
      </c>
      <c r="K18" s="13" t="s">
        <v>425</v>
      </c>
      <c r="L18" s="13" t="s">
        <v>426</v>
      </c>
    </row>
    <row r="19" spans="1:12" x14ac:dyDescent="0.3">
      <c r="A19" t="s">
        <v>49</v>
      </c>
      <c r="B19" t="s">
        <v>50</v>
      </c>
      <c r="C19" s="13" t="s">
        <v>326</v>
      </c>
      <c r="D19" s="13" t="s">
        <v>426</v>
      </c>
      <c r="E19" s="13" t="s">
        <v>426</v>
      </c>
      <c r="F19" s="13" t="s">
        <v>425</v>
      </c>
      <c r="G19" s="13" t="s">
        <v>426</v>
      </c>
      <c r="H19" s="13" t="s">
        <v>425</v>
      </c>
      <c r="I19" s="13" t="s">
        <v>425</v>
      </c>
      <c r="J19" s="13" t="s">
        <v>426</v>
      </c>
      <c r="K19" s="13" t="s">
        <v>425</v>
      </c>
      <c r="L19" s="13" t="s">
        <v>426</v>
      </c>
    </row>
    <row r="20" spans="1:12" x14ac:dyDescent="0.3">
      <c r="A20" t="s">
        <v>51</v>
      </c>
      <c r="B20" t="s">
        <v>52</v>
      </c>
      <c r="C20" s="13" t="s">
        <v>18</v>
      </c>
      <c r="D20" s="13" t="s">
        <v>426</v>
      </c>
      <c r="E20" s="13" t="s">
        <v>426</v>
      </c>
      <c r="F20" s="13" t="s">
        <v>426</v>
      </c>
      <c r="G20" s="13" t="s">
        <v>426</v>
      </c>
      <c r="H20" s="13" t="s">
        <v>425</v>
      </c>
      <c r="I20" s="13" t="s">
        <v>425</v>
      </c>
      <c r="J20" s="13" t="s">
        <v>425</v>
      </c>
      <c r="K20" s="13" t="s">
        <v>425</v>
      </c>
      <c r="L20" s="13" t="s">
        <v>425</v>
      </c>
    </row>
    <row r="21" spans="1:12" x14ac:dyDescent="0.3">
      <c r="A21" t="s">
        <v>53</v>
      </c>
      <c r="B21" t="s">
        <v>54</v>
      </c>
      <c r="C21" s="13" t="s">
        <v>326</v>
      </c>
      <c r="D21" s="13" t="s">
        <v>426</v>
      </c>
      <c r="E21" s="13" t="s">
        <v>427</v>
      </c>
      <c r="F21" s="13" t="s">
        <v>428</v>
      </c>
      <c r="G21" s="13" t="s">
        <v>428</v>
      </c>
      <c r="H21" s="13" t="s">
        <v>427</v>
      </c>
      <c r="I21" s="13" t="s">
        <v>426</v>
      </c>
      <c r="J21" s="13" t="s">
        <v>428</v>
      </c>
      <c r="K21" s="13" t="s">
        <v>426</v>
      </c>
      <c r="L21" s="13" t="s">
        <v>426</v>
      </c>
    </row>
    <row r="22" spans="1:12" x14ac:dyDescent="0.3">
      <c r="A22" t="s">
        <v>55</v>
      </c>
      <c r="B22" t="s">
        <v>56</v>
      </c>
      <c r="C22" s="13" t="s">
        <v>326</v>
      </c>
      <c r="D22" s="13" t="s">
        <v>426</v>
      </c>
      <c r="E22" s="13" t="s">
        <v>426</v>
      </c>
      <c r="F22" s="13" t="s">
        <v>425</v>
      </c>
      <c r="G22" s="13" t="s">
        <v>426</v>
      </c>
      <c r="H22" s="13" t="s">
        <v>425</v>
      </c>
      <c r="I22" s="13" t="s">
        <v>424</v>
      </c>
      <c r="J22" s="13" t="s">
        <v>426</v>
      </c>
      <c r="K22" s="13" t="s">
        <v>426</v>
      </c>
      <c r="L22" s="13" t="s">
        <v>425</v>
      </c>
    </row>
    <row r="23" spans="1:12" x14ac:dyDescent="0.3">
      <c r="A23" t="s">
        <v>57</v>
      </c>
      <c r="B23" t="s">
        <v>58</v>
      </c>
      <c r="C23" s="13" t="s">
        <v>326</v>
      </c>
      <c r="D23" s="13" t="s">
        <v>425</v>
      </c>
      <c r="E23" s="13" t="s">
        <v>426</v>
      </c>
      <c r="F23" s="13" t="s">
        <v>427</v>
      </c>
      <c r="G23" s="13" t="s">
        <v>425</v>
      </c>
      <c r="H23" s="13" t="s">
        <v>426</v>
      </c>
      <c r="I23" s="13" t="s">
        <v>426</v>
      </c>
      <c r="J23" s="13" t="s">
        <v>425</v>
      </c>
      <c r="K23" s="13" t="s">
        <v>426</v>
      </c>
      <c r="L23" s="13" t="s">
        <v>425</v>
      </c>
    </row>
    <row r="24" spans="1:12" x14ac:dyDescent="0.3">
      <c r="A24" t="s">
        <v>59</v>
      </c>
      <c r="B24" t="s">
        <v>60</v>
      </c>
      <c r="C24" s="13" t="s">
        <v>326</v>
      </c>
      <c r="D24" s="13" t="s">
        <v>426</v>
      </c>
      <c r="E24" s="13" t="s">
        <v>426</v>
      </c>
      <c r="F24" s="13" t="s">
        <v>426</v>
      </c>
      <c r="G24" s="13" t="s">
        <v>426</v>
      </c>
      <c r="H24" s="13" t="s">
        <v>426</v>
      </c>
      <c r="I24" s="13" t="s">
        <v>425</v>
      </c>
      <c r="J24" s="13" t="s">
        <v>427</v>
      </c>
      <c r="K24" s="13" t="s">
        <v>427</v>
      </c>
      <c r="L24" s="13" t="s">
        <v>425</v>
      </c>
    </row>
    <row r="25" spans="1:12" x14ac:dyDescent="0.3">
      <c r="A25" t="s">
        <v>61</v>
      </c>
      <c r="B25" t="s">
        <v>62</v>
      </c>
      <c r="C25" s="13" t="s">
        <v>326</v>
      </c>
      <c r="D25" s="13" t="s">
        <v>427</v>
      </c>
      <c r="E25" s="13" t="s">
        <v>426</v>
      </c>
      <c r="F25" s="13" t="s">
        <v>426</v>
      </c>
      <c r="G25" s="13" t="s">
        <v>426</v>
      </c>
      <c r="H25" s="13" t="s">
        <v>425</v>
      </c>
      <c r="I25" s="13" t="s">
        <v>425</v>
      </c>
      <c r="J25" s="13" t="s">
        <v>426</v>
      </c>
      <c r="K25" s="13" t="s">
        <v>426</v>
      </c>
      <c r="L25" s="13" t="s">
        <v>427</v>
      </c>
    </row>
    <row r="26" spans="1:12" x14ac:dyDescent="0.3">
      <c r="A26" t="s">
        <v>63</v>
      </c>
      <c r="B26" t="s">
        <v>64</v>
      </c>
      <c r="C26" s="13" t="s">
        <v>326</v>
      </c>
      <c r="D26" s="13" t="s">
        <v>426</v>
      </c>
      <c r="E26" s="13" t="s">
        <v>426</v>
      </c>
      <c r="F26" s="13" t="s">
        <v>426</v>
      </c>
      <c r="G26" s="13" t="s">
        <v>426</v>
      </c>
      <c r="H26" s="13" t="s">
        <v>426</v>
      </c>
      <c r="I26" s="13" t="s">
        <v>426</v>
      </c>
      <c r="J26" s="13" t="s">
        <v>425</v>
      </c>
      <c r="K26" s="13" t="s">
        <v>426</v>
      </c>
      <c r="L26" s="13" t="s">
        <v>424</v>
      </c>
    </row>
    <row r="27" spans="1:12" x14ac:dyDescent="0.3">
      <c r="A27" t="s">
        <v>65</v>
      </c>
      <c r="B27" t="s">
        <v>66</v>
      </c>
      <c r="C27" s="13" t="s">
        <v>326</v>
      </c>
      <c r="D27" s="13" t="s">
        <v>426</v>
      </c>
      <c r="E27" s="13" t="s">
        <v>426</v>
      </c>
      <c r="F27" s="13" t="s">
        <v>426</v>
      </c>
      <c r="G27" s="13" t="s">
        <v>425</v>
      </c>
      <c r="H27" s="13" t="s">
        <v>426</v>
      </c>
      <c r="I27" s="13" t="s">
        <v>426</v>
      </c>
      <c r="J27" s="13" t="s">
        <v>426</v>
      </c>
      <c r="K27" s="13" t="s">
        <v>426</v>
      </c>
      <c r="L27" s="13" t="s">
        <v>425</v>
      </c>
    </row>
    <row r="28" spans="1:12" x14ac:dyDescent="0.3">
      <c r="A28" t="s">
        <v>67</v>
      </c>
      <c r="B28" t="s">
        <v>68</v>
      </c>
      <c r="C28" s="13" t="s">
        <v>326</v>
      </c>
      <c r="D28" s="13" t="s">
        <v>427</v>
      </c>
      <c r="E28" s="13" t="s">
        <v>426</v>
      </c>
      <c r="F28" s="13" t="s">
        <v>427</v>
      </c>
      <c r="G28" s="13" t="s">
        <v>427</v>
      </c>
      <c r="H28" s="13" t="s">
        <v>427</v>
      </c>
      <c r="I28" s="13" t="s">
        <v>426</v>
      </c>
      <c r="J28" s="13" t="s">
        <v>427</v>
      </c>
      <c r="K28" s="13" t="s">
        <v>426</v>
      </c>
      <c r="L28" s="13" t="s">
        <v>425</v>
      </c>
    </row>
    <row r="29" spans="1:12" x14ac:dyDescent="0.3">
      <c r="A29" t="s">
        <v>69</v>
      </c>
      <c r="B29" t="s">
        <v>70</v>
      </c>
      <c r="C29" s="13" t="s">
        <v>326</v>
      </c>
      <c r="D29" s="13" t="s">
        <v>427</v>
      </c>
      <c r="E29" s="13" t="s">
        <v>427</v>
      </c>
      <c r="F29" s="13" t="s">
        <v>427</v>
      </c>
      <c r="G29" s="13" t="s">
        <v>426</v>
      </c>
      <c r="H29" s="13" t="s">
        <v>425</v>
      </c>
      <c r="I29" s="13" t="s">
        <v>424</v>
      </c>
      <c r="J29" s="13" t="s">
        <v>427</v>
      </c>
      <c r="K29" s="13" t="s">
        <v>426</v>
      </c>
      <c r="L29" s="13" t="s">
        <v>427</v>
      </c>
    </row>
    <row r="30" spans="1:12" x14ac:dyDescent="0.3">
      <c r="A30" t="s">
        <v>71</v>
      </c>
      <c r="B30" t="s">
        <v>72</v>
      </c>
      <c r="C30" s="13" t="s">
        <v>326</v>
      </c>
      <c r="D30" s="13" t="s">
        <v>427</v>
      </c>
      <c r="E30" s="13" t="s">
        <v>427</v>
      </c>
      <c r="F30" s="13" t="s">
        <v>427</v>
      </c>
      <c r="G30" s="13" t="s">
        <v>427</v>
      </c>
      <c r="H30" s="13" t="s">
        <v>426</v>
      </c>
      <c r="I30" s="13" t="s">
        <v>424</v>
      </c>
      <c r="J30" s="13" t="s">
        <v>426</v>
      </c>
      <c r="K30" s="13" t="s">
        <v>427</v>
      </c>
      <c r="L30" s="13" t="s">
        <v>424</v>
      </c>
    </row>
    <row r="31" spans="1:12" x14ac:dyDescent="0.3">
      <c r="A31" t="s">
        <v>73</v>
      </c>
      <c r="B31" t="s">
        <v>74</v>
      </c>
      <c r="C31" s="13" t="s">
        <v>326</v>
      </c>
      <c r="D31" s="13" t="s">
        <v>426</v>
      </c>
      <c r="E31" s="13" t="s">
        <v>426</v>
      </c>
      <c r="F31" s="13" t="s">
        <v>426</v>
      </c>
      <c r="G31" s="13" t="s">
        <v>426</v>
      </c>
      <c r="H31" s="13" t="s">
        <v>426</v>
      </c>
      <c r="I31" s="13" t="s">
        <v>426</v>
      </c>
      <c r="J31" s="13" t="s">
        <v>426</v>
      </c>
      <c r="K31" s="13" t="s">
        <v>424</v>
      </c>
      <c r="L31" s="13" t="s">
        <v>424</v>
      </c>
    </row>
    <row r="32" spans="1:12" x14ac:dyDescent="0.3">
      <c r="A32" t="s">
        <v>75</v>
      </c>
      <c r="B32" t="s">
        <v>76</v>
      </c>
      <c r="C32" s="13" t="s">
        <v>326</v>
      </c>
      <c r="D32" s="13" t="s">
        <v>425</v>
      </c>
      <c r="E32" s="13" t="s">
        <v>426</v>
      </c>
      <c r="F32" s="13" t="s">
        <v>426</v>
      </c>
      <c r="G32" s="13" t="s">
        <v>426</v>
      </c>
      <c r="H32" s="13" t="s">
        <v>425</v>
      </c>
      <c r="I32" s="13" t="s">
        <v>426</v>
      </c>
      <c r="J32" s="13" t="s">
        <v>425</v>
      </c>
      <c r="K32" s="13" t="s">
        <v>426</v>
      </c>
      <c r="L32" s="13" t="s">
        <v>425</v>
      </c>
    </row>
    <row r="33" spans="1:12" x14ac:dyDescent="0.3">
      <c r="A33" t="s">
        <v>77</v>
      </c>
      <c r="B33" t="s">
        <v>78</v>
      </c>
      <c r="C33" s="13" t="s">
        <v>326</v>
      </c>
      <c r="D33" s="13" t="s">
        <v>426</v>
      </c>
      <c r="E33" s="13" t="s">
        <v>426</v>
      </c>
      <c r="F33" s="13" t="s">
        <v>427</v>
      </c>
      <c r="G33" s="13" t="s">
        <v>426</v>
      </c>
      <c r="H33" s="13" t="s">
        <v>425</v>
      </c>
      <c r="I33" s="13" t="s">
        <v>425</v>
      </c>
      <c r="J33" s="13" t="s">
        <v>425</v>
      </c>
      <c r="K33" s="13" t="s">
        <v>426</v>
      </c>
      <c r="L33" s="13" t="s">
        <v>425</v>
      </c>
    </row>
    <row r="34" spans="1:12" x14ac:dyDescent="0.3">
      <c r="A34" t="s">
        <v>79</v>
      </c>
      <c r="B34" t="s">
        <v>80</v>
      </c>
      <c r="C34" s="13" t="s">
        <v>326</v>
      </c>
      <c r="D34" s="13" t="s">
        <v>426</v>
      </c>
      <c r="E34" s="13" t="s">
        <v>425</v>
      </c>
      <c r="F34" s="13" t="s">
        <v>426</v>
      </c>
      <c r="G34" s="13" t="s">
        <v>426</v>
      </c>
      <c r="H34" s="13" t="s">
        <v>426</v>
      </c>
      <c r="I34" s="13" t="s">
        <v>426</v>
      </c>
      <c r="J34" s="13" t="s">
        <v>426</v>
      </c>
      <c r="K34" s="13" t="s">
        <v>425</v>
      </c>
      <c r="L34" s="13" t="s">
        <v>424</v>
      </c>
    </row>
    <row r="35" spans="1:12" x14ac:dyDescent="0.3">
      <c r="A35" t="s">
        <v>81</v>
      </c>
      <c r="B35" t="s">
        <v>82</v>
      </c>
      <c r="C35" s="13" t="s">
        <v>326</v>
      </c>
      <c r="D35" s="13" t="s">
        <v>426</v>
      </c>
      <c r="E35" s="13" t="s">
        <v>426</v>
      </c>
      <c r="F35" s="13" t="s">
        <v>425</v>
      </c>
      <c r="G35" s="13" t="s">
        <v>425</v>
      </c>
      <c r="H35" s="13" t="s">
        <v>426</v>
      </c>
      <c r="I35" s="13" t="s">
        <v>425</v>
      </c>
      <c r="J35" s="13" t="s">
        <v>425</v>
      </c>
      <c r="K35" s="13" t="s">
        <v>425</v>
      </c>
      <c r="L35" s="13" t="s">
        <v>424</v>
      </c>
    </row>
    <row r="36" spans="1:12" x14ac:dyDescent="0.3">
      <c r="A36" t="s">
        <v>83</v>
      </c>
      <c r="B36" t="s">
        <v>84</v>
      </c>
      <c r="C36" s="13" t="s">
        <v>326</v>
      </c>
      <c r="D36" s="13" t="s">
        <v>426</v>
      </c>
      <c r="E36" s="13" t="s">
        <v>425</v>
      </c>
      <c r="F36" s="13" t="s">
        <v>426</v>
      </c>
      <c r="G36" s="13" t="s">
        <v>425</v>
      </c>
      <c r="H36" s="13" t="s">
        <v>425</v>
      </c>
      <c r="I36" s="13" t="s">
        <v>425</v>
      </c>
      <c r="J36" s="13" t="s">
        <v>425</v>
      </c>
      <c r="K36" s="13" t="s">
        <v>426</v>
      </c>
      <c r="L36" s="13" t="s">
        <v>425</v>
      </c>
    </row>
    <row r="37" spans="1:12" x14ac:dyDescent="0.3">
      <c r="A37" t="s">
        <v>85</v>
      </c>
      <c r="B37" t="s">
        <v>86</v>
      </c>
      <c r="C37" s="13" t="s">
        <v>326</v>
      </c>
      <c r="D37" s="13" t="s">
        <v>426</v>
      </c>
      <c r="E37" s="13" t="s">
        <v>425</v>
      </c>
      <c r="F37" s="13" t="s">
        <v>426</v>
      </c>
      <c r="G37" s="13" t="s">
        <v>426</v>
      </c>
      <c r="H37" s="13" t="s">
        <v>425</v>
      </c>
      <c r="I37" s="13" t="s">
        <v>425</v>
      </c>
      <c r="J37" s="13" t="s">
        <v>426</v>
      </c>
      <c r="K37" s="13" t="s">
        <v>426</v>
      </c>
      <c r="L37" s="13" t="s">
        <v>425</v>
      </c>
    </row>
    <row r="38" spans="1:12" x14ac:dyDescent="0.3">
      <c r="A38" t="s">
        <v>87</v>
      </c>
      <c r="B38" t="s">
        <v>88</v>
      </c>
      <c r="C38" s="13" t="s">
        <v>326</v>
      </c>
      <c r="D38" s="13" t="s">
        <v>426</v>
      </c>
      <c r="E38" s="13" t="s">
        <v>425</v>
      </c>
      <c r="F38" s="13" t="s">
        <v>426</v>
      </c>
      <c r="G38" s="13" t="s">
        <v>426</v>
      </c>
      <c r="H38" s="13" t="s">
        <v>425</v>
      </c>
      <c r="I38" s="13" t="s">
        <v>425</v>
      </c>
      <c r="J38" s="13" t="s">
        <v>426</v>
      </c>
      <c r="K38" s="13" t="s">
        <v>426</v>
      </c>
      <c r="L38" s="13" t="s">
        <v>425</v>
      </c>
    </row>
    <row r="39" spans="1:12" x14ac:dyDescent="0.3">
      <c r="A39" t="s">
        <v>89</v>
      </c>
      <c r="B39" t="s">
        <v>90</v>
      </c>
      <c r="C39" s="13" t="s">
        <v>326</v>
      </c>
      <c r="D39" s="13" t="s">
        <v>426</v>
      </c>
      <c r="E39" s="13" t="s">
        <v>426</v>
      </c>
      <c r="F39" s="13" t="s">
        <v>427</v>
      </c>
      <c r="G39" s="13" t="s">
        <v>426</v>
      </c>
      <c r="H39" s="13" t="s">
        <v>426</v>
      </c>
      <c r="I39" s="13" t="s">
        <v>426</v>
      </c>
      <c r="J39" s="13" t="s">
        <v>426</v>
      </c>
      <c r="K39" s="13" t="s">
        <v>426</v>
      </c>
      <c r="L39" s="13" t="s">
        <v>427</v>
      </c>
    </row>
    <row r="40" spans="1:12" x14ac:dyDescent="0.3">
      <c r="A40" t="s">
        <v>91</v>
      </c>
      <c r="B40" t="s">
        <v>92</v>
      </c>
      <c r="C40" s="13" t="s">
        <v>326</v>
      </c>
      <c r="D40" s="13" t="s">
        <v>425</v>
      </c>
      <c r="E40" s="13" t="s">
        <v>426</v>
      </c>
      <c r="F40" s="13" t="s">
        <v>426</v>
      </c>
      <c r="G40" s="13" t="s">
        <v>426</v>
      </c>
      <c r="H40" s="13" t="s">
        <v>425</v>
      </c>
      <c r="I40" s="13" t="s">
        <v>425</v>
      </c>
      <c r="J40" s="13" t="s">
        <v>425</v>
      </c>
      <c r="K40" s="13" t="s">
        <v>425</v>
      </c>
      <c r="L40" s="13" t="s">
        <v>425</v>
      </c>
    </row>
    <row r="41" spans="1:12" x14ac:dyDescent="0.3">
      <c r="A41" t="s">
        <v>93</v>
      </c>
      <c r="B41" t="s">
        <v>94</v>
      </c>
      <c r="C41" s="13" t="s">
        <v>326</v>
      </c>
      <c r="D41" s="13" t="s">
        <v>426</v>
      </c>
      <c r="E41" s="13" t="s">
        <v>426</v>
      </c>
      <c r="F41" s="13" t="s">
        <v>426</v>
      </c>
      <c r="G41" s="13" t="s">
        <v>426</v>
      </c>
      <c r="H41" s="13" t="s">
        <v>425</v>
      </c>
      <c r="I41" s="13" t="s">
        <v>426</v>
      </c>
      <c r="J41" s="13" t="s">
        <v>426</v>
      </c>
      <c r="K41" s="13" t="s">
        <v>426</v>
      </c>
      <c r="L41" s="13" t="s">
        <v>426</v>
      </c>
    </row>
    <row r="42" spans="1:12" x14ac:dyDescent="0.3">
      <c r="A42" t="s">
        <v>95</v>
      </c>
      <c r="B42" t="s">
        <v>96</v>
      </c>
      <c r="C42" s="13" t="s">
        <v>326</v>
      </c>
      <c r="D42" s="13" t="s">
        <v>426</v>
      </c>
      <c r="E42" s="13" t="s">
        <v>426</v>
      </c>
      <c r="F42" s="13" t="s">
        <v>426</v>
      </c>
      <c r="G42" s="13" t="s">
        <v>427</v>
      </c>
      <c r="H42" s="13" t="s">
        <v>427</v>
      </c>
      <c r="I42" s="13" t="s">
        <v>426</v>
      </c>
      <c r="J42" s="13" t="s">
        <v>425</v>
      </c>
      <c r="K42" s="13" t="s">
        <v>426</v>
      </c>
      <c r="L42" s="13" t="s">
        <v>425</v>
      </c>
    </row>
    <row r="43" spans="1:12" x14ac:dyDescent="0.3">
      <c r="A43" t="s">
        <v>97</v>
      </c>
      <c r="B43" t="s">
        <v>98</v>
      </c>
      <c r="C43" s="13" t="s">
        <v>326</v>
      </c>
      <c r="D43" s="13" t="s">
        <v>426</v>
      </c>
      <c r="E43" s="13" t="s">
        <v>426</v>
      </c>
      <c r="F43" s="13" t="s">
        <v>426</v>
      </c>
      <c r="G43" s="13" t="s">
        <v>426</v>
      </c>
      <c r="H43" s="13" t="s">
        <v>426</v>
      </c>
      <c r="I43" s="13" t="s">
        <v>425</v>
      </c>
      <c r="J43" s="13" t="s">
        <v>426</v>
      </c>
      <c r="K43" s="13" t="s">
        <v>426</v>
      </c>
      <c r="L43" s="13" t="s">
        <v>425</v>
      </c>
    </row>
    <row r="44" spans="1:12" x14ac:dyDescent="0.3">
      <c r="A44" t="s">
        <v>99</v>
      </c>
      <c r="B44" t="s">
        <v>100</v>
      </c>
      <c r="C44" s="13" t="s">
        <v>326</v>
      </c>
      <c r="D44" s="13" t="s">
        <v>425</v>
      </c>
      <c r="E44" s="13" t="s">
        <v>426</v>
      </c>
      <c r="F44" s="13" t="s">
        <v>425</v>
      </c>
      <c r="G44" s="13" t="s">
        <v>425</v>
      </c>
      <c r="H44" s="13" t="s">
        <v>425</v>
      </c>
      <c r="I44" s="13" t="s">
        <v>425</v>
      </c>
      <c r="J44" s="13" t="s">
        <v>426</v>
      </c>
      <c r="K44" s="13" t="s">
        <v>426</v>
      </c>
      <c r="L44" s="13" t="s">
        <v>424</v>
      </c>
    </row>
    <row r="45" spans="1:12" x14ac:dyDescent="0.3">
      <c r="A45" t="s">
        <v>101</v>
      </c>
      <c r="B45" t="s">
        <v>102</v>
      </c>
      <c r="C45" s="13" t="s">
        <v>18</v>
      </c>
      <c r="D45" s="13" t="s">
        <v>426</v>
      </c>
      <c r="E45" s="13" t="s">
        <v>426</v>
      </c>
      <c r="F45" s="13" t="s">
        <v>426</v>
      </c>
      <c r="G45" s="13" t="s">
        <v>425</v>
      </c>
      <c r="H45" s="13" t="s">
        <v>426</v>
      </c>
      <c r="I45" s="13" t="s">
        <v>426</v>
      </c>
      <c r="J45" s="13" t="s">
        <v>426</v>
      </c>
      <c r="K45" s="13" t="s">
        <v>426</v>
      </c>
      <c r="L45" s="13" t="s">
        <v>424</v>
      </c>
    </row>
    <row r="46" spans="1:12" x14ac:dyDescent="0.3">
      <c r="A46" t="s">
        <v>103</v>
      </c>
      <c r="B46" t="s">
        <v>104</v>
      </c>
      <c r="C46" s="13" t="s">
        <v>326</v>
      </c>
      <c r="D46" s="13" t="s">
        <v>425</v>
      </c>
      <c r="E46" s="13" t="s">
        <v>426</v>
      </c>
      <c r="F46" s="13" t="s">
        <v>425</v>
      </c>
      <c r="G46" s="13" t="s">
        <v>426</v>
      </c>
      <c r="H46" s="13" t="s">
        <v>425</v>
      </c>
      <c r="I46" s="13" t="s">
        <v>425</v>
      </c>
      <c r="J46" s="13" t="s">
        <v>426</v>
      </c>
      <c r="K46" s="13" t="s">
        <v>427</v>
      </c>
      <c r="L46" s="13" t="s">
        <v>425</v>
      </c>
    </row>
    <row r="47" spans="1:12" x14ac:dyDescent="0.3">
      <c r="A47" t="s">
        <v>105</v>
      </c>
      <c r="B47" t="s">
        <v>106</v>
      </c>
      <c r="C47" s="13" t="s">
        <v>326</v>
      </c>
      <c r="D47" s="13" t="s">
        <v>426</v>
      </c>
      <c r="E47" s="13" t="s">
        <v>426</v>
      </c>
      <c r="F47" s="13" t="s">
        <v>426</v>
      </c>
      <c r="G47" s="13" t="s">
        <v>426</v>
      </c>
      <c r="H47" s="13" t="s">
        <v>426</v>
      </c>
      <c r="I47" s="13" t="s">
        <v>425</v>
      </c>
      <c r="J47" s="13" t="s">
        <v>425</v>
      </c>
      <c r="K47" s="13" t="s">
        <v>425</v>
      </c>
      <c r="L47" s="13" t="s">
        <v>425</v>
      </c>
    </row>
    <row r="48" spans="1:12" x14ac:dyDescent="0.3">
      <c r="A48" t="s">
        <v>107</v>
      </c>
      <c r="B48" t="s">
        <v>108</v>
      </c>
      <c r="C48" s="13" t="s">
        <v>326</v>
      </c>
      <c r="D48" s="13" t="s">
        <v>427</v>
      </c>
      <c r="E48" s="13" t="s">
        <v>427</v>
      </c>
      <c r="F48" s="13" t="s">
        <v>426</v>
      </c>
      <c r="G48" s="13" t="s">
        <v>425</v>
      </c>
      <c r="H48" s="13" t="s">
        <v>425</v>
      </c>
      <c r="I48" s="13" t="s">
        <v>426</v>
      </c>
      <c r="J48" s="13" t="s">
        <v>427</v>
      </c>
      <c r="K48" s="13" t="s">
        <v>427</v>
      </c>
      <c r="L48" s="13" t="s">
        <v>427</v>
      </c>
    </row>
    <row r="49" spans="1:12" x14ac:dyDescent="0.3">
      <c r="A49" t="s">
        <v>109</v>
      </c>
      <c r="B49" t="s">
        <v>110</v>
      </c>
      <c r="C49" s="13" t="s">
        <v>326</v>
      </c>
      <c r="D49" s="13" t="s">
        <v>426</v>
      </c>
      <c r="E49" s="13" t="s">
        <v>426</v>
      </c>
      <c r="F49" s="13" t="s">
        <v>426</v>
      </c>
      <c r="G49" s="13" t="s">
        <v>426</v>
      </c>
      <c r="H49" s="13" t="s">
        <v>426</v>
      </c>
      <c r="I49" s="13" t="s">
        <v>426</v>
      </c>
      <c r="J49" s="13" t="s">
        <v>425</v>
      </c>
      <c r="K49" s="13" t="s">
        <v>427</v>
      </c>
      <c r="L49" s="13" t="s">
        <v>425</v>
      </c>
    </row>
    <row r="50" spans="1:12" x14ac:dyDescent="0.3">
      <c r="A50" t="s">
        <v>111</v>
      </c>
      <c r="B50" t="s">
        <v>112</v>
      </c>
      <c r="C50" s="13" t="s">
        <v>326</v>
      </c>
      <c r="D50" s="13" t="s">
        <v>426</v>
      </c>
      <c r="E50" s="13" t="s">
        <v>426</v>
      </c>
      <c r="F50" s="13" t="s">
        <v>426</v>
      </c>
      <c r="G50" s="13" t="s">
        <v>426</v>
      </c>
      <c r="H50" s="13" t="s">
        <v>426</v>
      </c>
      <c r="I50" s="13" t="s">
        <v>426</v>
      </c>
      <c r="J50" s="13" t="s">
        <v>426</v>
      </c>
      <c r="K50" s="13" t="s">
        <v>426</v>
      </c>
      <c r="L50" s="13" t="s">
        <v>426</v>
      </c>
    </row>
    <row r="51" spans="1:12" x14ac:dyDescent="0.3">
      <c r="A51" t="s">
        <v>113</v>
      </c>
      <c r="B51" t="s">
        <v>114</v>
      </c>
      <c r="C51" s="13" t="s">
        <v>326</v>
      </c>
      <c r="D51" s="13" t="s">
        <v>427</v>
      </c>
      <c r="E51" s="13" t="s">
        <v>426</v>
      </c>
      <c r="F51" s="13" t="s">
        <v>427</v>
      </c>
      <c r="G51" s="13" t="s">
        <v>425</v>
      </c>
      <c r="H51" s="13" t="s">
        <v>426</v>
      </c>
      <c r="I51" s="13" t="s">
        <v>426</v>
      </c>
      <c r="J51" s="13" t="s">
        <v>425</v>
      </c>
      <c r="K51" s="13" t="s">
        <v>425</v>
      </c>
      <c r="L51" s="13" t="s">
        <v>424</v>
      </c>
    </row>
    <row r="52" spans="1:12" x14ac:dyDescent="0.3">
      <c r="A52" t="s">
        <v>115</v>
      </c>
      <c r="B52" t="s">
        <v>116</v>
      </c>
      <c r="C52" s="13" t="s">
        <v>326</v>
      </c>
      <c r="D52" s="13" t="s">
        <v>427</v>
      </c>
      <c r="E52" s="13" t="s">
        <v>426</v>
      </c>
      <c r="F52" s="13" t="s">
        <v>427</v>
      </c>
      <c r="G52" s="13" t="s">
        <v>425</v>
      </c>
      <c r="H52" s="13" t="s">
        <v>426</v>
      </c>
      <c r="I52" s="13" t="s">
        <v>425</v>
      </c>
      <c r="J52" s="13" t="s">
        <v>427</v>
      </c>
      <c r="K52" s="13" t="s">
        <v>426</v>
      </c>
      <c r="L52" s="13" t="s">
        <v>426</v>
      </c>
    </row>
    <row r="53" spans="1:12" x14ac:dyDescent="0.3">
      <c r="A53" t="s">
        <v>117</v>
      </c>
      <c r="B53" t="s">
        <v>118</v>
      </c>
      <c r="C53" s="13" t="s">
        <v>326</v>
      </c>
      <c r="D53" s="13" t="s">
        <v>426</v>
      </c>
      <c r="E53" s="13" t="s">
        <v>426</v>
      </c>
      <c r="F53" s="13" t="s">
        <v>426</v>
      </c>
      <c r="G53" s="13" t="s">
        <v>426</v>
      </c>
      <c r="H53" s="13" t="s">
        <v>427</v>
      </c>
      <c r="I53" s="13" t="s">
        <v>426</v>
      </c>
      <c r="J53" s="13" t="s">
        <v>426</v>
      </c>
      <c r="K53" s="13" t="s">
        <v>426</v>
      </c>
      <c r="L53" s="13" t="s">
        <v>426</v>
      </c>
    </row>
    <row r="54" spans="1:12" x14ac:dyDescent="0.3">
      <c r="A54" t="s">
        <v>119</v>
      </c>
      <c r="B54" t="s">
        <v>120</v>
      </c>
      <c r="C54" s="13" t="s">
        <v>326</v>
      </c>
      <c r="D54" s="13" t="s">
        <v>425</v>
      </c>
      <c r="E54" s="13" t="s">
        <v>425</v>
      </c>
      <c r="F54" s="13" t="s">
        <v>426</v>
      </c>
      <c r="G54" s="13" t="s">
        <v>425</v>
      </c>
      <c r="H54" s="13" t="s">
        <v>425</v>
      </c>
      <c r="I54" s="13" t="s">
        <v>426</v>
      </c>
      <c r="J54" s="13" t="s">
        <v>426</v>
      </c>
      <c r="K54" s="13" t="s">
        <v>425</v>
      </c>
      <c r="L54" s="13" t="s">
        <v>425</v>
      </c>
    </row>
    <row r="55" spans="1:12" x14ac:dyDescent="0.3">
      <c r="A55" t="s">
        <v>121</v>
      </c>
      <c r="B55" t="s">
        <v>122</v>
      </c>
      <c r="C55" s="13" t="s">
        <v>326</v>
      </c>
      <c r="D55" s="13" t="s">
        <v>425</v>
      </c>
      <c r="E55" s="13" t="s">
        <v>425</v>
      </c>
      <c r="F55" s="13" t="s">
        <v>426</v>
      </c>
      <c r="G55" s="13" t="s">
        <v>426</v>
      </c>
      <c r="H55" s="13" t="s">
        <v>425</v>
      </c>
      <c r="I55" s="13" t="s">
        <v>425</v>
      </c>
      <c r="J55" s="13" t="s">
        <v>426</v>
      </c>
      <c r="K55" s="13" t="s">
        <v>425</v>
      </c>
      <c r="L55" s="13" t="s">
        <v>425</v>
      </c>
    </row>
    <row r="56" spans="1:12" x14ac:dyDescent="0.3">
      <c r="A56" t="s">
        <v>123</v>
      </c>
      <c r="B56" t="s">
        <v>124</v>
      </c>
      <c r="C56" s="13" t="s">
        <v>326</v>
      </c>
      <c r="D56" s="13" t="s">
        <v>426</v>
      </c>
      <c r="E56" s="13" t="s">
        <v>426</v>
      </c>
      <c r="F56" s="13" t="s">
        <v>426</v>
      </c>
      <c r="G56" s="13" t="s">
        <v>426</v>
      </c>
      <c r="H56" s="13" t="s">
        <v>426</v>
      </c>
      <c r="I56" s="13" t="s">
        <v>426</v>
      </c>
      <c r="J56" s="13" t="s">
        <v>426</v>
      </c>
      <c r="K56" s="13" t="s">
        <v>426</v>
      </c>
      <c r="L56" s="13" t="s">
        <v>426</v>
      </c>
    </row>
    <row r="57" spans="1:12" x14ac:dyDescent="0.3">
      <c r="A57" t="s">
        <v>125</v>
      </c>
      <c r="B57" t="s">
        <v>126</v>
      </c>
      <c r="C57" s="13" t="s">
        <v>326</v>
      </c>
      <c r="D57" s="13" t="s">
        <v>426</v>
      </c>
      <c r="E57" s="13" t="s">
        <v>427</v>
      </c>
      <c r="F57" s="13" t="s">
        <v>427</v>
      </c>
      <c r="G57" s="13" t="s">
        <v>426</v>
      </c>
      <c r="H57" s="13" t="s">
        <v>425</v>
      </c>
      <c r="I57" s="13" t="s">
        <v>426</v>
      </c>
      <c r="J57" s="13" t="s">
        <v>427</v>
      </c>
      <c r="K57" s="13" t="s">
        <v>427</v>
      </c>
      <c r="L57" s="13" t="s">
        <v>425</v>
      </c>
    </row>
    <row r="58" spans="1:12" x14ac:dyDescent="0.3">
      <c r="A58" t="s">
        <v>127</v>
      </c>
      <c r="B58" t="s">
        <v>128</v>
      </c>
      <c r="C58" s="13" t="s">
        <v>326</v>
      </c>
      <c r="D58" s="13" t="s">
        <v>426</v>
      </c>
      <c r="E58" s="13" t="s">
        <v>426</v>
      </c>
      <c r="F58" s="13" t="s">
        <v>426</v>
      </c>
      <c r="G58" s="13" t="s">
        <v>426</v>
      </c>
      <c r="H58" s="13" t="s">
        <v>426</v>
      </c>
      <c r="I58" s="13" t="s">
        <v>426</v>
      </c>
      <c r="J58" s="13" t="s">
        <v>425</v>
      </c>
      <c r="K58" s="13" t="s">
        <v>425</v>
      </c>
      <c r="L58" s="13" t="s">
        <v>425</v>
      </c>
    </row>
    <row r="59" spans="1:12" x14ac:dyDescent="0.3">
      <c r="A59" t="s">
        <v>129</v>
      </c>
      <c r="B59" t="s">
        <v>130</v>
      </c>
      <c r="C59" s="13" t="s">
        <v>326</v>
      </c>
      <c r="D59" s="13" t="s">
        <v>425</v>
      </c>
      <c r="E59" s="13" t="s">
        <v>424</v>
      </c>
      <c r="F59" s="13" t="s">
        <v>425</v>
      </c>
      <c r="G59" s="13" t="s">
        <v>425</v>
      </c>
      <c r="H59" s="13" t="s">
        <v>425</v>
      </c>
      <c r="I59" s="13" t="s">
        <v>424</v>
      </c>
      <c r="J59" s="13" t="s">
        <v>425</v>
      </c>
      <c r="K59" s="13" t="s">
        <v>425</v>
      </c>
      <c r="L59" s="13" t="s">
        <v>426</v>
      </c>
    </row>
    <row r="60" spans="1:12" x14ac:dyDescent="0.3">
      <c r="A60" t="s">
        <v>131</v>
      </c>
      <c r="B60" t="s">
        <v>132</v>
      </c>
      <c r="C60" s="13" t="s">
        <v>326</v>
      </c>
      <c r="D60" s="13" t="s">
        <v>426</v>
      </c>
      <c r="E60" s="13" t="s">
        <v>425</v>
      </c>
      <c r="F60" s="13" t="s">
        <v>426</v>
      </c>
      <c r="G60" s="13" t="s">
        <v>426</v>
      </c>
      <c r="H60" s="13" t="s">
        <v>426</v>
      </c>
      <c r="I60" s="13" t="s">
        <v>426</v>
      </c>
      <c r="J60" s="13" t="s">
        <v>426</v>
      </c>
      <c r="K60" s="13" t="s">
        <v>426</v>
      </c>
      <c r="L60" s="13" t="s">
        <v>426</v>
      </c>
    </row>
    <row r="61" spans="1:12" x14ac:dyDescent="0.3">
      <c r="A61" t="s">
        <v>133</v>
      </c>
      <c r="B61" t="s">
        <v>134</v>
      </c>
      <c r="C61" s="13" t="s">
        <v>326</v>
      </c>
      <c r="D61" s="13" t="s">
        <v>426</v>
      </c>
      <c r="E61" s="13" t="s">
        <v>426</v>
      </c>
      <c r="F61" s="13" t="s">
        <v>426</v>
      </c>
      <c r="G61" s="13" t="s">
        <v>425</v>
      </c>
      <c r="H61" s="13" t="s">
        <v>425</v>
      </c>
      <c r="I61" s="13" t="s">
        <v>425</v>
      </c>
      <c r="J61" s="13" t="s">
        <v>425</v>
      </c>
      <c r="K61" s="13" t="s">
        <v>426</v>
      </c>
      <c r="L61" s="13" t="s">
        <v>425</v>
      </c>
    </row>
    <row r="62" spans="1:12" x14ac:dyDescent="0.3">
      <c r="A62" t="s">
        <v>135</v>
      </c>
      <c r="B62" t="s">
        <v>136</v>
      </c>
      <c r="C62" s="13" t="s">
        <v>326</v>
      </c>
      <c r="D62" s="13" t="s">
        <v>426</v>
      </c>
      <c r="E62" s="13" t="s">
        <v>426</v>
      </c>
      <c r="F62" s="13" t="s">
        <v>426</v>
      </c>
      <c r="G62" s="13" t="s">
        <v>426</v>
      </c>
      <c r="H62" s="13" t="s">
        <v>426</v>
      </c>
      <c r="I62" s="13" t="s">
        <v>426</v>
      </c>
      <c r="J62" s="13" t="s">
        <v>426</v>
      </c>
      <c r="K62" s="13" t="s">
        <v>426</v>
      </c>
      <c r="L62" s="13" t="s">
        <v>426</v>
      </c>
    </row>
    <row r="63" spans="1:12" x14ac:dyDescent="0.3">
      <c r="A63" t="s">
        <v>137</v>
      </c>
      <c r="B63" t="s">
        <v>138</v>
      </c>
      <c r="C63" s="13" t="s">
        <v>326</v>
      </c>
      <c r="D63" s="13" t="s">
        <v>425</v>
      </c>
      <c r="E63" s="13" t="s">
        <v>425</v>
      </c>
      <c r="F63" s="13" t="s">
        <v>425</v>
      </c>
      <c r="G63" s="13" t="s">
        <v>424</v>
      </c>
      <c r="H63" s="13" t="s">
        <v>425</v>
      </c>
      <c r="I63" s="13" t="s">
        <v>425</v>
      </c>
      <c r="J63" s="13" t="s">
        <v>425</v>
      </c>
      <c r="K63" s="13" t="s">
        <v>425</v>
      </c>
      <c r="L63" s="13" t="s">
        <v>425</v>
      </c>
    </row>
    <row r="64" spans="1:12" x14ac:dyDescent="0.3">
      <c r="A64" t="s">
        <v>139</v>
      </c>
      <c r="B64" t="s">
        <v>140</v>
      </c>
      <c r="C64" s="13" t="s">
        <v>326</v>
      </c>
      <c r="D64" s="13" t="s">
        <v>425</v>
      </c>
      <c r="E64" s="13" t="s">
        <v>425</v>
      </c>
      <c r="F64" s="13" t="s">
        <v>427</v>
      </c>
      <c r="G64" s="13" t="s">
        <v>426</v>
      </c>
      <c r="H64" s="13" t="s">
        <v>425</v>
      </c>
      <c r="I64" s="13" t="s">
        <v>425</v>
      </c>
      <c r="J64" s="13" t="s">
        <v>425</v>
      </c>
      <c r="K64" s="13" t="s">
        <v>426</v>
      </c>
      <c r="L64" s="13" t="s">
        <v>426</v>
      </c>
    </row>
    <row r="65" spans="1:12" x14ac:dyDescent="0.3">
      <c r="A65" t="s">
        <v>141</v>
      </c>
      <c r="B65" t="s">
        <v>142</v>
      </c>
      <c r="C65" s="13" t="s">
        <v>326</v>
      </c>
      <c r="D65" s="13" t="s">
        <v>426</v>
      </c>
      <c r="E65" s="13" t="s">
        <v>426</v>
      </c>
      <c r="F65" s="13" t="s">
        <v>426</v>
      </c>
      <c r="G65" s="13" t="s">
        <v>426</v>
      </c>
      <c r="H65" s="13" t="s">
        <v>427</v>
      </c>
      <c r="I65" s="13" t="s">
        <v>426</v>
      </c>
      <c r="J65" s="13" t="s">
        <v>426</v>
      </c>
      <c r="K65" s="13" t="s">
        <v>426</v>
      </c>
      <c r="L65" s="13" t="s">
        <v>426</v>
      </c>
    </row>
    <row r="66" spans="1:12" x14ac:dyDescent="0.3">
      <c r="A66" t="s">
        <v>143</v>
      </c>
      <c r="B66" t="s">
        <v>144</v>
      </c>
      <c r="C66" s="13" t="s">
        <v>326</v>
      </c>
      <c r="D66" s="13" t="s">
        <v>426</v>
      </c>
      <c r="E66" s="13" t="s">
        <v>425</v>
      </c>
      <c r="F66" s="13" t="s">
        <v>426</v>
      </c>
      <c r="G66" s="13" t="s">
        <v>426</v>
      </c>
      <c r="H66" s="13" t="s">
        <v>427</v>
      </c>
      <c r="I66" s="13" t="s">
        <v>426</v>
      </c>
      <c r="J66" s="13" t="s">
        <v>425</v>
      </c>
      <c r="K66" s="13" t="s">
        <v>425</v>
      </c>
      <c r="L66" s="13" t="s">
        <v>425</v>
      </c>
    </row>
    <row r="67" spans="1:12" x14ac:dyDescent="0.3">
      <c r="A67" t="s">
        <v>145</v>
      </c>
      <c r="B67" t="s">
        <v>146</v>
      </c>
      <c r="C67" s="13" t="s">
        <v>326</v>
      </c>
      <c r="D67" s="13" t="s">
        <v>425</v>
      </c>
      <c r="E67" s="13" t="s">
        <v>426</v>
      </c>
      <c r="F67" s="13" t="s">
        <v>426</v>
      </c>
      <c r="G67" s="13" t="s">
        <v>426</v>
      </c>
      <c r="H67" s="13" t="s">
        <v>426</v>
      </c>
      <c r="I67" s="13" t="s">
        <v>425</v>
      </c>
      <c r="J67" s="13" t="s">
        <v>426</v>
      </c>
      <c r="K67" s="13" t="s">
        <v>426</v>
      </c>
      <c r="L67" s="13" t="s">
        <v>424</v>
      </c>
    </row>
    <row r="68" spans="1:12" x14ac:dyDescent="0.3">
      <c r="A68" t="s">
        <v>147</v>
      </c>
      <c r="B68" t="s">
        <v>148</v>
      </c>
      <c r="C68" s="13" t="s">
        <v>326</v>
      </c>
      <c r="D68" s="13" t="s">
        <v>426</v>
      </c>
      <c r="E68" s="13" t="s">
        <v>426</v>
      </c>
      <c r="F68" s="13" t="s">
        <v>425</v>
      </c>
      <c r="G68" s="13" t="s">
        <v>427</v>
      </c>
      <c r="H68" s="13" t="s">
        <v>426</v>
      </c>
      <c r="I68" s="13" t="s">
        <v>426</v>
      </c>
      <c r="J68" s="13" t="s">
        <v>426</v>
      </c>
      <c r="K68" s="13" t="s">
        <v>427</v>
      </c>
      <c r="L68" s="13" t="s">
        <v>427</v>
      </c>
    </row>
    <row r="69" spans="1:12" x14ac:dyDescent="0.3">
      <c r="A69" t="s">
        <v>149</v>
      </c>
      <c r="B69" t="s">
        <v>150</v>
      </c>
      <c r="C69" s="13" t="s">
        <v>326</v>
      </c>
      <c r="D69" s="13" t="s">
        <v>425</v>
      </c>
      <c r="E69" s="13" t="s">
        <v>425</v>
      </c>
      <c r="F69" s="13" t="s">
        <v>426</v>
      </c>
      <c r="G69" s="13" t="s">
        <v>425</v>
      </c>
      <c r="H69" s="13" t="s">
        <v>425</v>
      </c>
      <c r="I69" s="13" t="s">
        <v>425</v>
      </c>
      <c r="J69" s="13" t="s">
        <v>427</v>
      </c>
      <c r="K69" s="13" t="s">
        <v>427</v>
      </c>
      <c r="L69" s="13" t="s">
        <v>425</v>
      </c>
    </row>
    <row r="70" spans="1:12" x14ac:dyDescent="0.3">
      <c r="A70" t="s">
        <v>151</v>
      </c>
      <c r="B70" t="s">
        <v>152</v>
      </c>
      <c r="C70" s="13" t="s">
        <v>326</v>
      </c>
      <c r="D70" s="13" t="s">
        <v>427</v>
      </c>
      <c r="E70" s="13" t="s">
        <v>427</v>
      </c>
      <c r="F70" s="13" t="s">
        <v>427</v>
      </c>
      <c r="G70" s="13" t="s">
        <v>426</v>
      </c>
      <c r="H70" s="13" t="s">
        <v>424</v>
      </c>
      <c r="I70" s="13" t="s">
        <v>426</v>
      </c>
      <c r="J70" s="13" t="s">
        <v>426</v>
      </c>
      <c r="K70" s="13" t="s">
        <v>426</v>
      </c>
      <c r="L70" s="13" t="s">
        <v>424</v>
      </c>
    </row>
    <row r="71" spans="1:12" x14ac:dyDescent="0.3">
      <c r="A71" t="s">
        <v>153</v>
      </c>
      <c r="B71" t="s">
        <v>154</v>
      </c>
      <c r="C71" s="13" t="s">
        <v>326</v>
      </c>
      <c r="D71" s="13" t="s">
        <v>426</v>
      </c>
      <c r="E71" s="13" t="s">
        <v>426</v>
      </c>
      <c r="F71" s="13" t="s">
        <v>426</v>
      </c>
      <c r="G71" s="13" t="s">
        <v>426</v>
      </c>
      <c r="H71" s="13" t="s">
        <v>425</v>
      </c>
      <c r="I71" s="13" t="s">
        <v>426</v>
      </c>
      <c r="J71" s="13" t="s">
        <v>426</v>
      </c>
      <c r="K71" s="13" t="s">
        <v>426</v>
      </c>
      <c r="L71" s="13" t="s">
        <v>426</v>
      </c>
    </row>
    <row r="72" spans="1:12" x14ac:dyDescent="0.3">
      <c r="A72" t="s">
        <v>155</v>
      </c>
      <c r="B72" t="s">
        <v>156</v>
      </c>
      <c r="C72" s="13" t="s">
        <v>326</v>
      </c>
      <c r="D72" s="13" t="s">
        <v>426</v>
      </c>
      <c r="E72" s="13" t="s">
        <v>426</v>
      </c>
      <c r="F72" s="13" t="s">
        <v>426</v>
      </c>
      <c r="G72" s="13" t="s">
        <v>426</v>
      </c>
      <c r="H72" s="13" t="s">
        <v>426</v>
      </c>
      <c r="I72" s="13" t="s">
        <v>426</v>
      </c>
      <c r="J72" s="13" t="s">
        <v>426</v>
      </c>
      <c r="K72" s="13" t="s">
        <v>426</v>
      </c>
      <c r="L72" s="13" t="s">
        <v>426</v>
      </c>
    </row>
    <row r="73" spans="1:12" x14ac:dyDescent="0.3">
      <c r="A73" t="s">
        <v>157</v>
      </c>
      <c r="B73" t="s">
        <v>158</v>
      </c>
      <c r="C73" s="13" t="s">
        <v>326</v>
      </c>
      <c r="D73" s="13" t="s">
        <v>426</v>
      </c>
      <c r="E73" s="13" t="s">
        <v>426</v>
      </c>
      <c r="F73" s="13" t="s">
        <v>426</v>
      </c>
      <c r="G73" s="13" t="s">
        <v>426</v>
      </c>
      <c r="H73" s="13" t="s">
        <v>424</v>
      </c>
      <c r="I73" s="13" t="s">
        <v>426</v>
      </c>
      <c r="J73" s="13" t="s">
        <v>427</v>
      </c>
      <c r="K73" s="13" t="s">
        <v>426</v>
      </c>
      <c r="L73" s="13" t="s">
        <v>426</v>
      </c>
    </row>
    <row r="74" spans="1:12" x14ac:dyDescent="0.3">
      <c r="A74" t="s">
        <v>159</v>
      </c>
      <c r="B74" t="s">
        <v>160</v>
      </c>
      <c r="C74" s="13" t="s">
        <v>326</v>
      </c>
      <c r="D74" s="13" t="s">
        <v>426</v>
      </c>
      <c r="E74" s="13" t="s">
        <v>426</v>
      </c>
      <c r="F74" s="13" t="s">
        <v>426</v>
      </c>
      <c r="G74" s="13" t="s">
        <v>426</v>
      </c>
      <c r="H74" s="13" t="s">
        <v>426</v>
      </c>
      <c r="I74" s="13" t="s">
        <v>425</v>
      </c>
      <c r="J74" s="13" t="s">
        <v>426</v>
      </c>
      <c r="K74" s="13" t="s">
        <v>426</v>
      </c>
      <c r="L74" s="13" t="s">
        <v>425</v>
      </c>
    </row>
    <row r="75" spans="1:12" x14ac:dyDescent="0.3">
      <c r="A75" t="s">
        <v>161</v>
      </c>
      <c r="B75" t="s">
        <v>162</v>
      </c>
      <c r="C75" s="13" t="s">
        <v>326</v>
      </c>
      <c r="D75" s="13" t="s">
        <v>427</v>
      </c>
      <c r="E75" s="13" t="s">
        <v>427</v>
      </c>
      <c r="F75" s="13" t="s">
        <v>427</v>
      </c>
      <c r="G75" s="13" t="s">
        <v>426</v>
      </c>
      <c r="H75" s="13" t="s">
        <v>426</v>
      </c>
      <c r="I75" s="13" t="s">
        <v>426</v>
      </c>
      <c r="J75" s="13" t="s">
        <v>426</v>
      </c>
      <c r="K75" s="13" t="s">
        <v>426</v>
      </c>
      <c r="L75" s="13" t="s">
        <v>425</v>
      </c>
    </row>
    <row r="76" spans="1:12" x14ac:dyDescent="0.3">
      <c r="A76" t="s">
        <v>163</v>
      </c>
      <c r="B76" t="s">
        <v>164</v>
      </c>
      <c r="C76" s="13" t="s">
        <v>326</v>
      </c>
      <c r="D76" s="13" t="s">
        <v>426</v>
      </c>
      <c r="E76" s="13" t="s">
        <v>426</v>
      </c>
      <c r="F76" s="13" t="s">
        <v>426</v>
      </c>
      <c r="G76" s="13" t="s">
        <v>426</v>
      </c>
      <c r="H76" s="13" t="s">
        <v>426</v>
      </c>
      <c r="I76" s="13" t="s">
        <v>426</v>
      </c>
      <c r="J76" s="13" t="s">
        <v>426</v>
      </c>
      <c r="K76" s="13" t="s">
        <v>426</v>
      </c>
      <c r="L76" s="13" t="s">
        <v>425</v>
      </c>
    </row>
    <row r="77" spans="1:12" x14ac:dyDescent="0.3">
      <c r="A77" t="s">
        <v>165</v>
      </c>
      <c r="B77" t="s">
        <v>166</v>
      </c>
      <c r="C77" s="13" t="s">
        <v>326</v>
      </c>
      <c r="D77" s="13" t="s">
        <v>426</v>
      </c>
      <c r="E77" s="13" t="s">
        <v>426</v>
      </c>
      <c r="F77" s="13" t="s">
        <v>426</v>
      </c>
      <c r="G77" s="13" t="s">
        <v>426</v>
      </c>
      <c r="H77" s="13" t="s">
        <v>425</v>
      </c>
      <c r="I77" s="13" t="s">
        <v>426</v>
      </c>
      <c r="J77" s="13" t="s">
        <v>425</v>
      </c>
      <c r="K77" s="13" t="s">
        <v>425</v>
      </c>
      <c r="L77" s="13" t="s">
        <v>424</v>
      </c>
    </row>
    <row r="78" spans="1:12" x14ac:dyDescent="0.3">
      <c r="A78" t="s">
        <v>167</v>
      </c>
      <c r="B78" t="s">
        <v>168</v>
      </c>
      <c r="C78" s="13" t="s">
        <v>326</v>
      </c>
      <c r="D78" s="13" t="s">
        <v>425</v>
      </c>
      <c r="E78" s="13" t="s">
        <v>425</v>
      </c>
      <c r="F78" s="13" t="s">
        <v>425</v>
      </c>
      <c r="G78" s="13" t="s">
        <v>426</v>
      </c>
      <c r="H78" s="13" t="s">
        <v>425</v>
      </c>
      <c r="I78" s="13" t="s">
        <v>426</v>
      </c>
      <c r="J78" s="13" t="s">
        <v>426</v>
      </c>
      <c r="K78" s="13" t="s">
        <v>426</v>
      </c>
      <c r="L78" s="13" t="s">
        <v>425</v>
      </c>
    </row>
    <row r="79" spans="1:12" x14ac:dyDescent="0.3">
      <c r="A79" t="s">
        <v>169</v>
      </c>
      <c r="B79" t="s">
        <v>170</v>
      </c>
      <c r="C79" s="13" t="s">
        <v>326</v>
      </c>
      <c r="D79" s="13" t="s">
        <v>428</v>
      </c>
      <c r="E79" s="13" t="s">
        <v>427</v>
      </c>
      <c r="F79" s="13" t="s">
        <v>428</v>
      </c>
      <c r="G79" s="13" t="s">
        <v>428</v>
      </c>
      <c r="H79" s="13" t="s">
        <v>427</v>
      </c>
      <c r="I79" s="13" t="s">
        <v>425</v>
      </c>
      <c r="J79" s="13" t="s">
        <v>428</v>
      </c>
      <c r="K79" s="13" t="s">
        <v>426</v>
      </c>
      <c r="L79" s="13" t="s">
        <v>426</v>
      </c>
    </row>
    <row r="80" spans="1:12" x14ac:dyDescent="0.3">
      <c r="A80" t="s">
        <v>171</v>
      </c>
      <c r="B80" t="s">
        <v>172</v>
      </c>
      <c r="C80" s="13" t="s">
        <v>326</v>
      </c>
      <c r="D80" s="13" t="s">
        <v>425</v>
      </c>
      <c r="E80" s="13" t="s">
        <v>426</v>
      </c>
      <c r="F80" s="13" t="s">
        <v>425</v>
      </c>
      <c r="G80" s="13" t="s">
        <v>425</v>
      </c>
      <c r="H80" s="13" t="s">
        <v>425</v>
      </c>
      <c r="I80" s="13" t="s">
        <v>425</v>
      </c>
      <c r="J80" s="13" t="s">
        <v>425</v>
      </c>
      <c r="K80" s="13" t="s">
        <v>425</v>
      </c>
      <c r="L80" s="13" t="s">
        <v>425</v>
      </c>
    </row>
    <row r="81" spans="1:12" x14ac:dyDescent="0.3">
      <c r="A81" t="s">
        <v>173</v>
      </c>
      <c r="B81" t="s">
        <v>174</v>
      </c>
      <c r="C81" s="13" t="s">
        <v>326</v>
      </c>
      <c r="D81" s="13" t="s">
        <v>425</v>
      </c>
      <c r="E81" s="13" t="s">
        <v>425</v>
      </c>
      <c r="F81" s="13" t="s">
        <v>426</v>
      </c>
      <c r="G81" s="13" t="s">
        <v>426</v>
      </c>
      <c r="H81" s="13" t="s">
        <v>425</v>
      </c>
      <c r="I81" s="13" t="s">
        <v>425</v>
      </c>
      <c r="J81" s="13" t="s">
        <v>426</v>
      </c>
      <c r="K81" s="13" t="s">
        <v>426</v>
      </c>
      <c r="L81" s="13" t="s">
        <v>425</v>
      </c>
    </row>
    <row r="82" spans="1:12" x14ac:dyDescent="0.3">
      <c r="A82" t="s">
        <v>175</v>
      </c>
      <c r="B82" t="s">
        <v>176</v>
      </c>
      <c r="C82" s="13" t="s">
        <v>326</v>
      </c>
      <c r="D82" s="13" t="s">
        <v>425</v>
      </c>
      <c r="E82" s="13" t="s">
        <v>426</v>
      </c>
      <c r="F82" s="13" t="s">
        <v>426</v>
      </c>
      <c r="G82" s="13" t="s">
        <v>426</v>
      </c>
      <c r="H82" s="13" t="s">
        <v>425</v>
      </c>
      <c r="I82" s="13" t="s">
        <v>425</v>
      </c>
      <c r="J82" s="13" t="s">
        <v>425</v>
      </c>
      <c r="K82" s="13" t="s">
        <v>426</v>
      </c>
      <c r="L82" s="13" t="s">
        <v>426</v>
      </c>
    </row>
    <row r="83" spans="1:12" x14ac:dyDescent="0.3">
      <c r="A83" t="s">
        <v>177</v>
      </c>
      <c r="B83" t="s">
        <v>178</v>
      </c>
      <c r="C83" s="13" t="s">
        <v>326</v>
      </c>
      <c r="D83" s="13" t="s">
        <v>425</v>
      </c>
      <c r="E83" s="13" t="s">
        <v>426</v>
      </c>
      <c r="F83" s="13" t="s">
        <v>426</v>
      </c>
      <c r="G83" s="13" t="s">
        <v>425</v>
      </c>
      <c r="H83" s="13" t="s">
        <v>425</v>
      </c>
      <c r="I83" s="13" t="s">
        <v>425</v>
      </c>
      <c r="J83" s="13" t="s">
        <v>426</v>
      </c>
      <c r="K83" s="13" t="s">
        <v>426</v>
      </c>
      <c r="L83" s="13" t="s">
        <v>425</v>
      </c>
    </row>
    <row r="84" spans="1:12" x14ac:dyDescent="0.3">
      <c r="A84" t="s">
        <v>179</v>
      </c>
      <c r="B84" t="s">
        <v>180</v>
      </c>
      <c r="C84" s="13" t="s">
        <v>326</v>
      </c>
      <c r="D84" s="13" t="s">
        <v>425</v>
      </c>
      <c r="E84" s="13" t="s">
        <v>426</v>
      </c>
      <c r="F84" s="13" t="s">
        <v>426</v>
      </c>
      <c r="G84" s="13" t="s">
        <v>426</v>
      </c>
      <c r="H84" s="13" t="s">
        <v>425</v>
      </c>
      <c r="I84" s="13" t="s">
        <v>425</v>
      </c>
      <c r="J84" s="13" t="s">
        <v>425</v>
      </c>
      <c r="K84" s="13" t="s">
        <v>426</v>
      </c>
      <c r="L84" s="13" t="s">
        <v>425</v>
      </c>
    </row>
    <row r="85" spans="1:12" x14ac:dyDescent="0.3">
      <c r="A85" t="s">
        <v>181</v>
      </c>
      <c r="B85" t="s">
        <v>182</v>
      </c>
      <c r="C85" s="13" t="s">
        <v>326</v>
      </c>
      <c r="D85" s="13" t="s">
        <v>426</v>
      </c>
      <c r="E85" s="13" t="s">
        <v>427</v>
      </c>
      <c r="F85" s="13" t="s">
        <v>426</v>
      </c>
      <c r="G85" s="13" t="s">
        <v>426</v>
      </c>
      <c r="H85" s="13" t="s">
        <v>425</v>
      </c>
      <c r="I85" s="13" t="s">
        <v>425</v>
      </c>
      <c r="J85" s="13" t="s">
        <v>425</v>
      </c>
      <c r="K85" s="13" t="s">
        <v>425</v>
      </c>
      <c r="L85" s="13" t="s">
        <v>426</v>
      </c>
    </row>
    <row r="86" spans="1:12" x14ac:dyDescent="0.3">
      <c r="A86" t="s">
        <v>183</v>
      </c>
      <c r="B86" t="s">
        <v>184</v>
      </c>
      <c r="C86" s="13" t="s">
        <v>326</v>
      </c>
      <c r="D86" s="13" t="s">
        <v>425</v>
      </c>
      <c r="E86" s="13" t="s">
        <v>425</v>
      </c>
      <c r="F86" s="13" t="s">
        <v>425</v>
      </c>
      <c r="G86" s="13" t="s">
        <v>426</v>
      </c>
      <c r="H86" s="13" t="s">
        <v>425</v>
      </c>
      <c r="I86" s="13" t="s">
        <v>424</v>
      </c>
      <c r="J86" s="13" t="s">
        <v>425</v>
      </c>
      <c r="K86" s="13" t="s">
        <v>425</v>
      </c>
      <c r="L86" s="13" t="s">
        <v>424</v>
      </c>
    </row>
    <row r="87" spans="1:12" x14ac:dyDescent="0.3">
      <c r="A87" t="s">
        <v>185</v>
      </c>
      <c r="B87" t="s">
        <v>186</v>
      </c>
      <c r="C87" s="13" t="s">
        <v>326</v>
      </c>
      <c r="D87" s="13" t="s">
        <v>425</v>
      </c>
      <c r="E87" s="13" t="s">
        <v>425</v>
      </c>
      <c r="F87" s="13" t="s">
        <v>426</v>
      </c>
      <c r="G87" s="13" t="s">
        <v>426</v>
      </c>
      <c r="H87" s="13" t="s">
        <v>425</v>
      </c>
      <c r="I87" s="13" t="s">
        <v>426</v>
      </c>
      <c r="J87" s="13" t="s">
        <v>425</v>
      </c>
      <c r="K87" s="13" t="s">
        <v>425</v>
      </c>
      <c r="L87" s="13" t="s">
        <v>425</v>
      </c>
    </row>
    <row r="88" spans="1:12" x14ac:dyDescent="0.3">
      <c r="A88" t="s">
        <v>187</v>
      </c>
      <c r="B88" t="s">
        <v>188</v>
      </c>
      <c r="C88" s="13" t="s">
        <v>326</v>
      </c>
      <c r="D88" s="13" t="s">
        <v>426</v>
      </c>
      <c r="E88" s="13" t="s">
        <v>426</v>
      </c>
      <c r="F88" s="13" t="s">
        <v>426</v>
      </c>
      <c r="G88" s="13" t="s">
        <v>426</v>
      </c>
      <c r="H88" s="13" t="s">
        <v>426</v>
      </c>
      <c r="I88" s="13" t="s">
        <v>426</v>
      </c>
      <c r="J88" s="13" t="s">
        <v>425</v>
      </c>
      <c r="K88" s="13" t="s">
        <v>426</v>
      </c>
      <c r="L88" s="13" t="s">
        <v>425</v>
      </c>
    </row>
    <row r="89" spans="1:12" x14ac:dyDescent="0.3">
      <c r="A89" t="s">
        <v>189</v>
      </c>
      <c r="B89" t="s">
        <v>190</v>
      </c>
      <c r="C89" s="13" t="s">
        <v>326</v>
      </c>
      <c r="D89" s="13" t="s">
        <v>425</v>
      </c>
      <c r="E89" s="13" t="s">
        <v>425</v>
      </c>
      <c r="F89" s="13" t="s">
        <v>426</v>
      </c>
      <c r="G89" s="13" t="s">
        <v>425</v>
      </c>
      <c r="H89" s="13" t="s">
        <v>426</v>
      </c>
      <c r="I89" s="13" t="s">
        <v>425</v>
      </c>
      <c r="J89" s="13" t="s">
        <v>426</v>
      </c>
      <c r="K89" s="13" t="s">
        <v>426</v>
      </c>
      <c r="L89" s="13" t="s">
        <v>425</v>
      </c>
    </row>
    <row r="90" spans="1:12" x14ac:dyDescent="0.3">
      <c r="A90" t="s">
        <v>191</v>
      </c>
      <c r="B90" t="s">
        <v>192</v>
      </c>
      <c r="C90" s="13" t="s">
        <v>326</v>
      </c>
      <c r="D90" s="13" t="s">
        <v>426</v>
      </c>
      <c r="E90" s="13" t="s">
        <v>426</v>
      </c>
      <c r="F90" s="13" t="s">
        <v>426</v>
      </c>
      <c r="G90" s="13" t="s">
        <v>426</v>
      </c>
      <c r="H90" s="13" t="s">
        <v>425</v>
      </c>
      <c r="I90" s="13" t="s">
        <v>425</v>
      </c>
      <c r="J90" s="13" t="s">
        <v>425</v>
      </c>
      <c r="K90" s="13" t="s">
        <v>425</v>
      </c>
      <c r="L90" s="13" t="s">
        <v>425</v>
      </c>
    </row>
    <row r="91" spans="1:12" x14ac:dyDescent="0.3">
      <c r="A91" t="s">
        <v>193</v>
      </c>
      <c r="B91" t="s">
        <v>194</v>
      </c>
      <c r="C91" s="13" t="s">
        <v>326</v>
      </c>
      <c r="D91" s="13" t="s">
        <v>425</v>
      </c>
      <c r="E91" s="13" t="s">
        <v>425</v>
      </c>
      <c r="F91" s="13" t="s">
        <v>426</v>
      </c>
      <c r="G91" s="13" t="s">
        <v>426</v>
      </c>
      <c r="H91" s="13" t="s">
        <v>426</v>
      </c>
      <c r="I91" s="13" t="s">
        <v>426</v>
      </c>
      <c r="J91" s="13" t="s">
        <v>427</v>
      </c>
      <c r="K91" s="13" t="s">
        <v>427</v>
      </c>
      <c r="L91" s="13" t="s">
        <v>426</v>
      </c>
    </row>
    <row r="92" spans="1:12" x14ac:dyDescent="0.3">
      <c r="A92" t="s">
        <v>195</v>
      </c>
      <c r="B92" t="s">
        <v>196</v>
      </c>
      <c r="C92" s="13" t="s">
        <v>326</v>
      </c>
      <c r="D92" s="13" t="s">
        <v>426</v>
      </c>
      <c r="E92" s="13" t="s">
        <v>426</v>
      </c>
      <c r="F92" s="13" t="s">
        <v>426</v>
      </c>
      <c r="G92" s="13" t="s">
        <v>426</v>
      </c>
      <c r="H92" s="13" t="s">
        <v>425</v>
      </c>
      <c r="I92" s="13" t="s">
        <v>425</v>
      </c>
      <c r="J92" s="13" t="s">
        <v>426</v>
      </c>
      <c r="K92" s="13" t="s">
        <v>426</v>
      </c>
      <c r="L92" s="13" t="s">
        <v>425</v>
      </c>
    </row>
    <row r="93" spans="1:12" x14ac:dyDescent="0.3">
      <c r="A93" t="s">
        <v>197</v>
      </c>
      <c r="B93" t="s">
        <v>198</v>
      </c>
      <c r="C93" s="13" t="s">
        <v>18</v>
      </c>
      <c r="D93" s="13" t="s">
        <v>426</v>
      </c>
      <c r="E93" s="13" t="s">
        <v>426</v>
      </c>
      <c r="F93" s="13" t="s">
        <v>426</v>
      </c>
      <c r="G93" s="13" t="s">
        <v>427</v>
      </c>
      <c r="H93" s="13" t="s">
        <v>425</v>
      </c>
      <c r="I93" s="13" t="s">
        <v>426</v>
      </c>
      <c r="J93" s="13" t="s">
        <v>426</v>
      </c>
      <c r="K93" s="13" t="s">
        <v>426</v>
      </c>
      <c r="L93" s="13" t="s">
        <v>426</v>
      </c>
    </row>
    <row r="94" spans="1:12" x14ac:dyDescent="0.3">
      <c r="A94" t="s">
        <v>199</v>
      </c>
      <c r="B94" t="s">
        <v>200</v>
      </c>
      <c r="C94" s="13" t="s">
        <v>326</v>
      </c>
      <c r="D94" s="13" t="s">
        <v>426</v>
      </c>
      <c r="E94" s="13" t="s">
        <v>426</v>
      </c>
      <c r="F94" s="13" t="s">
        <v>427</v>
      </c>
      <c r="G94" s="13" t="s">
        <v>425</v>
      </c>
      <c r="H94" s="13" t="s">
        <v>426</v>
      </c>
      <c r="I94" s="13" t="s">
        <v>425</v>
      </c>
      <c r="J94" s="13" t="s">
        <v>426</v>
      </c>
      <c r="K94" s="13" t="s">
        <v>426</v>
      </c>
      <c r="L94" s="13" t="s">
        <v>425</v>
      </c>
    </row>
    <row r="95" spans="1:12" x14ac:dyDescent="0.3">
      <c r="A95" t="s">
        <v>201</v>
      </c>
      <c r="B95" t="s">
        <v>202</v>
      </c>
      <c r="C95" s="13" t="s">
        <v>326</v>
      </c>
      <c r="D95" s="13" t="s">
        <v>426</v>
      </c>
      <c r="E95" s="13" t="s">
        <v>426</v>
      </c>
      <c r="F95" s="13" t="s">
        <v>426</v>
      </c>
      <c r="G95" s="13" t="s">
        <v>426</v>
      </c>
      <c r="H95" s="13" t="s">
        <v>425</v>
      </c>
      <c r="I95" s="13" t="s">
        <v>425</v>
      </c>
      <c r="J95" s="13" t="s">
        <v>426</v>
      </c>
      <c r="K95" s="13" t="s">
        <v>426</v>
      </c>
      <c r="L95" s="13" t="s">
        <v>426</v>
      </c>
    </row>
    <row r="96" spans="1:12" x14ac:dyDescent="0.3">
      <c r="A96" t="s">
        <v>203</v>
      </c>
      <c r="B96" t="s">
        <v>204</v>
      </c>
      <c r="C96" s="13" t="s">
        <v>326</v>
      </c>
      <c r="D96" s="13" t="s">
        <v>426</v>
      </c>
      <c r="E96" s="13" t="s">
        <v>426</v>
      </c>
      <c r="F96" s="13" t="s">
        <v>426</v>
      </c>
      <c r="G96" s="13" t="s">
        <v>426</v>
      </c>
      <c r="H96" s="13" t="s">
        <v>426</v>
      </c>
      <c r="I96" s="13" t="s">
        <v>426</v>
      </c>
      <c r="J96" s="13" t="s">
        <v>426</v>
      </c>
      <c r="K96" s="13" t="s">
        <v>426</v>
      </c>
      <c r="L96" s="13" t="s">
        <v>426</v>
      </c>
    </row>
    <row r="97" spans="1:12" x14ac:dyDescent="0.3">
      <c r="A97" t="s">
        <v>205</v>
      </c>
      <c r="B97" t="s">
        <v>206</v>
      </c>
      <c r="C97" s="13" t="s">
        <v>326</v>
      </c>
      <c r="D97" s="13" t="s">
        <v>426</v>
      </c>
      <c r="E97" s="13" t="s">
        <v>426</v>
      </c>
      <c r="F97" s="13" t="s">
        <v>426</v>
      </c>
      <c r="G97" s="13" t="s">
        <v>426</v>
      </c>
      <c r="H97" s="13" t="s">
        <v>425</v>
      </c>
      <c r="I97" s="13" t="s">
        <v>426</v>
      </c>
      <c r="J97" s="13" t="s">
        <v>426</v>
      </c>
      <c r="K97" s="13" t="s">
        <v>424</v>
      </c>
      <c r="L97" s="13" t="s">
        <v>424</v>
      </c>
    </row>
    <row r="98" spans="1:12" x14ac:dyDescent="0.3">
      <c r="A98" t="s">
        <v>207</v>
      </c>
      <c r="B98" t="s">
        <v>208</v>
      </c>
      <c r="C98" s="13" t="s">
        <v>326</v>
      </c>
      <c r="D98" s="13" t="s">
        <v>425</v>
      </c>
      <c r="E98" s="13" t="s">
        <v>425</v>
      </c>
      <c r="F98" s="13" t="s">
        <v>426</v>
      </c>
      <c r="G98" s="13" t="s">
        <v>425</v>
      </c>
      <c r="H98" s="13" t="s">
        <v>426</v>
      </c>
      <c r="I98" s="13" t="s">
        <v>425</v>
      </c>
      <c r="J98" s="13" t="s">
        <v>426</v>
      </c>
      <c r="K98" s="13" t="s">
        <v>425</v>
      </c>
      <c r="L98" s="13" t="s">
        <v>425</v>
      </c>
    </row>
    <row r="99" spans="1:12" x14ac:dyDescent="0.3">
      <c r="A99" t="s">
        <v>209</v>
      </c>
      <c r="B99" t="s">
        <v>210</v>
      </c>
      <c r="C99" s="13" t="s">
        <v>326</v>
      </c>
      <c r="D99" s="13" t="s">
        <v>427</v>
      </c>
      <c r="E99" s="13" t="s">
        <v>426</v>
      </c>
      <c r="F99" s="13" t="s">
        <v>426</v>
      </c>
      <c r="G99" s="13" t="s">
        <v>426</v>
      </c>
      <c r="H99" s="13" t="s">
        <v>425</v>
      </c>
      <c r="I99" s="13" t="s">
        <v>426</v>
      </c>
      <c r="J99" s="13" t="s">
        <v>426</v>
      </c>
      <c r="K99" s="13" t="s">
        <v>426</v>
      </c>
      <c r="L99" s="13" t="s">
        <v>427</v>
      </c>
    </row>
    <row r="100" spans="1:12" x14ac:dyDescent="0.3">
      <c r="A100" t="s">
        <v>211</v>
      </c>
      <c r="B100" t="s">
        <v>212</v>
      </c>
      <c r="C100" s="13" t="s">
        <v>326</v>
      </c>
      <c r="D100" s="13" t="s">
        <v>427</v>
      </c>
      <c r="E100" s="13" t="s">
        <v>427</v>
      </c>
      <c r="F100" s="13" t="s">
        <v>427</v>
      </c>
      <c r="G100" s="13" t="s">
        <v>426</v>
      </c>
      <c r="H100" s="13" t="s">
        <v>425</v>
      </c>
      <c r="I100" s="13" t="s">
        <v>427</v>
      </c>
      <c r="J100" s="13" t="s">
        <v>425</v>
      </c>
      <c r="K100" s="13" t="s">
        <v>426</v>
      </c>
      <c r="L100" s="13" t="s">
        <v>426</v>
      </c>
    </row>
    <row r="101" spans="1:12" x14ac:dyDescent="0.3">
      <c r="A101" t="s">
        <v>213</v>
      </c>
      <c r="B101" t="s">
        <v>214</v>
      </c>
      <c r="C101" s="13" t="s">
        <v>326</v>
      </c>
      <c r="D101" s="13" t="s">
        <v>425</v>
      </c>
      <c r="E101" s="13" t="s">
        <v>425</v>
      </c>
      <c r="F101" s="13" t="s">
        <v>426</v>
      </c>
      <c r="G101" s="13" t="s">
        <v>426</v>
      </c>
      <c r="H101" s="13" t="s">
        <v>425</v>
      </c>
      <c r="I101" s="13" t="s">
        <v>425</v>
      </c>
      <c r="J101" s="13" t="s">
        <v>425</v>
      </c>
      <c r="K101" s="13" t="s">
        <v>426</v>
      </c>
      <c r="L101" s="13" t="s">
        <v>426</v>
      </c>
    </row>
    <row r="102" spans="1:12" x14ac:dyDescent="0.3">
      <c r="A102" t="s">
        <v>215</v>
      </c>
      <c r="B102" t="s">
        <v>216</v>
      </c>
      <c r="C102" s="13" t="s">
        <v>326</v>
      </c>
      <c r="D102" s="13" t="s">
        <v>424</v>
      </c>
      <c r="E102" s="13" t="s">
        <v>425</v>
      </c>
      <c r="F102" s="13" t="s">
        <v>425</v>
      </c>
      <c r="G102" s="13" t="s">
        <v>424</v>
      </c>
      <c r="H102" s="13" t="s">
        <v>424</v>
      </c>
      <c r="I102" s="13" t="s">
        <v>425</v>
      </c>
      <c r="J102" s="13" t="s">
        <v>424</v>
      </c>
      <c r="K102" s="13" t="s">
        <v>426</v>
      </c>
      <c r="L102" s="13" t="s">
        <v>426</v>
      </c>
    </row>
    <row r="103" spans="1:12" x14ac:dyDescent="0.3">
      <c r="A103" t="s">
        <v>217</v>
      </c>
      <c r="B103" t="s">
        <v>218</v>
      </c>
      <c r="C103" s="13" t="s">
        <v>326</v>
      </c>
      <c r="D103" s="13" t="s">
        <v>426</v>
      </c>
      <c r="E103" s="13" t="s">
        <v>426</v>
      </c>
      <c r="F103" s="13" t="s">
        <v>425</v>
      </c>
      <c r="G103" s="13" t="s">
        <v>426</v>
      </c>
      <c r="H103" s="13" t="s">
        <v>427</v>
      </c>
      <c r="I103" s="13" t="s">
        <v>425</v>
      </c>
      <c r="J103" s="13" t="s">
        <v>427</v>
      </c>
      <c r="K103" s="13" t="s">
        <v>425</v>
      </c>
      <c r="L103" s="13" t="s">
        <v>425</v>
      </c>
    </row>
    <row r="104" spans="1:12" x14ac:dyDescent="0.3">
      <c r="A104" t="s">
        <v>219</v>
      </c>
      <c r="B104" t="s">
        <v>220</v>
      </c>
      <c r="C104" s="13" t="s">
        <v>326</v>
      </c>
      <c r="D104" s="13" t="s">
        <v>425</v>
      </c>
      <c r="E104" s="13" t="s">
        <v>426</v>
      </c>
      <c r="F104" s="13" t="s">
        <v>426</v>
      </c>
      <c r="G104" s="13" t="s">
        <v>425</v>
      </c>
      <c r="H104" s="13" t="s">
        <v>425</v>
      </c>
      <c r="I104" s="13" t="s">
        <v>425</v>
      </c>
      <c r="J104" s="13" t="s">
        <v>426</v>
      </c>
      <c r="K104" s="13" t="s">
        <v>426</v>
      </c>
      <c r="L104" s="13" t="s">
        <v>425</v>
      </c>
    </row>
    <row r="105" spans="1:12" x14ac:dyDescent="0.3">
      <c r="A105" t="s">
        <v>221</v>
      </c>
      <c r="B105" t="s">
        <v>222</v>
      </c>
      <c r="C105" s="13" t="s">
        <v>326</v>
      </c>
      <c r="D105" s="13" t="s">
        <v>426</v>
      </c>
      <c r="E105" s="13" t="s">
        <v>426</v>
      </c>
      <c r="F105" s="13" t="s">
        <v>426</v>
      </c>
      <c r="G105" s="13" t="s">
        <v>426</v>
      </c>
      <c r="H105" s="13" t="s">
        <v>426</v>
      </c>
      <c r="I105" s="13" t="s">
        <v>426</v>
      </c>
      <c r="J105" s="13" t="s">
        <v>426</v>
      </c>
      <c r="K105" s="13" t="s">
        <v>426</v>
      </c>
      <c r="L105" s="13" t="s">
        <v>427</v>
      </c>
    </row>
    <row r="106" spans="1:12" x14ac:dyDescent="0.3">
      <c r="A106" t="s">
        <v>223</v>
      </c>
      <c r="B106" t="s">
        <v>224</v>
      </c>
      <c r="C106" s="13" t="s">
        <v>326</v>
      </c>
      <c r="D106" s="13" t="s">
        <v>426</v>
      </c>
      <c r="E106" s="13" t="s">
        <v>426</v>
      </c>
      <c r="F106" s="13" t="s">
        <v>426</v>
      </c>
      <c r="G106" s="13" t="s">
        <v>427</v>
      </c>
      <c r="H106" s="13" t="s">
        <v>426</v>
      </c>
      <c r="I106" s="13" t="s">
        <v>426</v>
      </c>
      <c r="J106" s="13" t="s">
        <v>426</v>
      </c>
      <c r="K106" s="13" t="s">
        <v>426</v>
      </c>
      <c r="L106" s="13" t="s">
        <v>425</v>
      </c>
    </row>
    <row r="107" spans="1:12" x14ac:dyDescent="0.3">
      <c r="A107" t="s">
        <v>225</v>
      </c>
      <c r="B107" t="s">
        <v>226</v>
      </c>
      <c r="C107" s="13" t="s">
        <v>326</v>
      </c>
      <c r="D107" s="13" t="s">
        <v>426</v>
      </c>
      <c r="E107" s="13" t="s">
        <v>427</v>
      </c>
      <c r="F107" s="13" t="s">
        <v>427</v>
      </c>
      <c r="G107" s="13" t="s">
        <v>426</v>
      </c>
      <c r="H107" s="13" t="s">
        <v>426</v>
      </c>
      <c r="I107" s="13" t="s">
        <v>426</v>
      </c>
      <c r="J107" s="13" t="s">
        <v>425</v>
      </c>
      <c r="K107" s="13" t="s">
        <v>426</v>
      </c>
      <c r="L107" s="13" t="s">
        <v>426</v>
      </c>
    </row>
    <row r="108" spans="1:12" x14ac:dyDescent="0.3">
      <c r="A108" t="s">
        <v>227</v>
      </c>
      <c r="B108" t="s">
        <v>228</v>
      </c>
      <c r="C108" s="13" t="s">
        <v>326</v>
      </c>
      <c r="D108" s="13" t="s">
        <v>427</v>
      </c>
      <c r="E108" s="13" t="s">
        <v>427</v>
      </c>
      <c r="F108" s="13" t="s">
        <v>428</v>
      </c>
      <c r="G108" s="13" t="s">
        <v>427</v>
      </c>
      <c r="H108" s="13" t="s">
        <v>427</v>
      </c>
      <c r="I108" s="13" t="s">
        <v>426</v>
      </c>
      <c r="J108" s="13" t="s">
        <v>426</v>
      </c>
      <c r="K108" s="13" t="s">
        <v>426</v>
      </c>
      <c r="L108" s="13" t="s">
        <v>425</v>
      </c>
    </row>
    <row r="109" spans="1:12" x14ac:dyDescent="0.3">
      <c r="A109" t="s">
        <v>229</v>
      </c>
      <c r="B109" t="s">
        <v>230</v>
      </c>
      <c r="C109" s="13" t="s">
        <v>326</v>
      </c>
      <c r="D109" s="13" t="s">
        <v>426</v>
      </c>
      <c r="E109" s="13" t="s">
        <v>426</v>
      </c>
      <c r="F109" s="13" t="s">
        <v>426</v>
      </c>
      <c r="G109" s="13" t="s">
        <v>426</v>
      </c>
      <c r="H109" s="13" t="s">
        <v>426</v>
      </c>
      <c r="I109" s="13" t="s">
        <v>425</v>
      </c>
      <c r="J109" s="13" t="s">
        <v>425</v>
      </c>
      <c r="K109" s="13" t="s">
        <v>426</v>
      </c>
      <c r="L109" s="13" t="s">
        <v>425</v>
      </c>
    </row>
    <row r="110" spans="1:12" x14ac:dyDescent="0.3">
      <c r="A110" t="s">
        <v>231</v>
      </c>
      <c r="B110" t="s">
        <v>232</v>
      </c>
      <c r="C110" s="13" t="s">
        <v>326</v>
      </c>
      <c r="D110" s="13" t="s">
        <v>426</v>
      </c>
      <c r="E110" s="13" t="s">
        <v>426</v>
      </c>
      <c r="F110" s="13" t="s">
        <v>426</v>
      </c>
      <c r="G110" s="13" t="s">
        <v>426</v>
      </c>
      <c r="H110" s="13" t="s">
        <v>426</v>
      </c>
      <c r="I110" s="13" t="s">
        <v>426</v>
      </c>
      <c r="J110" s="13" t="s">
        <v>425</v>
      </c>
      <c r="K110" s="13" t="s">
        <v>426</v>
      </c>
      <c r="L110" s="13" t="s">
        <v>425</v>
      </c>
    </row>
    <row r="111" spans="1:12" x14ac:dyDescent="0.3">
      <c r="A111" t="s">
        <v>233</v>
      </c>
      <c r="B111" t="s">
        <v>234</v>
      </c>
      <c r="C111" s="13" t="s">
        <v>326</v>
      </c>
      <c r="D111" s="13" t="s">
        <v>425</v>
      </c>
      <c r="E111" s="13" t="s">
        <v>426</v>
      </c>
      <c r="F111" s="13" t="s">
        <v>426</v>
      </c>
      <c r="G111" s="13" t="s">
        <v>427</v>
      </c>
      <c r="H111" s="13" t="s">
        <v>425</v>
      </c>
      <c r="I111" s="13" t="s">
        <v>426</v>
      </c>
      <c r="J111" s="13" t="s">
        <v>425</v>
      </c>
      <c r="K111" s="13" t="s">
        <v>425</v>
      </c>
      <c r="L111" s="13" t="s">
        <v>424</v>
      </c>
    </row>
    <row r="112" spans="1:12" x14ac:dyDescent="0.3">
      <c r="A112" t="s">
        <v>235</v>
      </c>
      <c r="B112" t="s">
        <v>236</v>
      </c>
      <c r="C112" s="13" t="s">
        <v>326</v>
      </c>
      <c r="D112" s="13" t="s">
        <v>425</v>
      </c>
      <c r="E112" s="13" t="s">
        <v>426</v>
      </c>
      <c r="F112" s="13" t="s">
        <v>426</v>
      </c>
      <c r="G112" s="13" t="s">
        <v>426</v>
      </c>
      <c r="H112" s="13" t="s">
        <v>425</v>
      </c>
      <c r="I112" s="13" t="s">
        <v>426</v>
      </c>
      <c r="J112" s="13" t="s">
        <v>426</v>
      </c>
      <c r="K112" s="13" t="s">
        <v>425</v>
      </c>
      <c r="L112" s="13" t="s">
        <v>426</v>
      </c>
    </row>
    <row r="113" spans="1:12" x14ac:dyDescent="0.3">
      <c r="A113" t="s">
        <v>237</v>
      </c>
      <c r="B113" t="s">
        <v>238</v>
      </c>
      <c r="C113" s="13" t="s">
        <v>18</v>
      </c>
      <c r="D113" s="13" t="s">
        <v>426</v>
      </c>
      <c r="E113" s="13" t="s">
        <v>426</v>
      </c>
      <c r="F113" s="13" t="s">
        <v>427</v>
      </c>
      <c r="G113" s="13" t="s">
        <v>427</v>
      </c>
      <c r="H113" s="13" t="s">
        <v>424</v>
      </c>
      <c r="I113" s="13" t="s">
        <v>426</v>
      </c>
      <c r="J113" s="13" t="s">
        <v>426</v>
      </c>
      <c r="K113" s="13" t="s">
        <v>426</v>
      </c>
      <c r="L113" s="13" t="s">
        <v>424</v>
      </c>
    </row>
    <row r="114" spans="1:12" x14ac:dyDescent="0.3">
      <c r="A114" t="s">
        <v>239</v>
      </c>
      <c r="B114" t="s">
        <v>240</v>
      </c>
      <c r="C114" s="13" t="s">
        <v>326</v>
      </c>
      <c r="D114" s="13" t="s">
        <v>426</v>
      </c>
      <c r="E114" s="13" t="s">
        <v>426</v>
      </c>
      <c r="F114" s="13" t="s">
        <v>426</v>
      </c>
      <c r="G114" s="13" t="s">
        <v>426</v>
      </c>
      <c r="H114" s="13" t="s">
        <v>425</v>
      </c>
      <c r="I114" s="13" t="s">
        <v>425</v>
      </c>
      <c r="J114" s="13" t="s">
        <v>426</v>
      </c>
      <c r="K114" s="13" t="s">
        <v>426</v>
      </c>
      <c r="L114" s="13" t="s">
        <v>426</v>
      </c>
    </row>
    <row r="115" spans="1:12" x14ac:dyDescent="0.3">
      <c r="A115" t="s">
        <v>241</v>
      </c>
      <c r="B115" t="s">
        <v>242</v>
      </c>
      <c r="C115" s="13" t="s">
        <v>18</v>
      </c>
      <c r="D115" s="13" t="s">
        <v>425</v>
      </c>
      <c r="E115" s="13" t="s">
        <v>425</v>
      </c>
      <c r="F115" s="13" t="s">
        <v>426</v>
      </c>
      <c r="G115" s="13" t="s">
        <v>426</v>
      </c>
      <c r="H115" s="13" t="s">
        <v>425</v>
      </c>
      <c r="I115" s="13" t="s">
        <v>425</v>
      </c>
      <c r="J115" s="13" t="s">
        <v>425</v>
      </c>
      <c r="K115" s="13" t="s">
        <v>425</v>
      </c>
      <c r="L115" s="13" t="s">
        <v>425</v>
      </c>
    </row>
    <row r="116" spans="1:12" x14ac:dyDescent="0.3">
      <c r="A116" t="s">
        <v>243</v>
      </c>
      <c r="B116" t="s">
        <v>244</v>
      </c>
      <c r="C116" s="13" t="s">
        <v>326</v>
      </c>
      <c r="D116" s="13" t="s">
        <v>426</v>
      </c>
      <c r="E116" s="13" t="s">
        <v>426</v>
      </c>
      <c r="F116" s="13" t="s">
        <v>426</v>
      </c>
      <c r="G116" s="13" t="s">
        <v>426</v>
      </c>
      <c r="H116" s="13" t="s">
        <v>426</v>
      </c>
      <c r="I116" s="13" t="s">
        <v>426</v>
      </c>
      <c r="J116" s="13" t="s">
        <v>426</v>
      </c>
      <c r="K116" s="13" t="s">
        <v>426</v>
      </c>
      <c r="L116" s="13" t="s">
        <v>425</v>
      </c>
    </row>
    <row r="117" spans="1:12" x14ac:dyDescent="0.3">
      <c r="A117" t="s">
        <v>245</v>
      </c>
      <c r="B117" t="s">
        <v>246</v>
      </c>
      <c r="C117" s="13" t="s">
        <v>326</v>
      </c>
      <c r="D117" s="13" t="s">
        <v>426</v>
      </c>
      <c r="E117" s="13" t="s">
        <v>426</v>
      </c>
      <c r="F117" s="13" t="s">
        <v>426</v>
      </c>
      <c r="G117" s="13" t="s">
        <v>426</v>
      </c>
      <c r="H117" s="13" t="s">
        <v>425</v>
      </c>
      <c r="I117" s="13" t="s">
        <v>425</v>
      </c>
      <c r="J117" s="13" t="s">
        <v>425</v>
      </c>
      <c r="K117" s="13" t="s">
        <v>425</v>
      </c>
      <c r="L117" s="13" t="s">
        <v>425</v>
      </c>
    </row>
    <row r="118" spans="1:12" x14ac:dyDescent="0.3">
      <c r="A118" t="s">
        <v>247</v>
      </c>
      <c r="B118" t="s">
        <v>248</v>
      </c>
      <c r="C118" s="13" t="s">
        <v>326</v>
      </c>
      <c r="D118" s="13" t="s">
        <v>427</v>
      </c>
      <c r="E118" s="13" t="s">
        <v>427</v>
      </c>
      <c r="F118" s="13" t="s">
        <v>426</v>
      </c>
      <c r="G118" s="13" t="s">
        <v>426</v>
      </c>
      <c r="H118" s="13" t="s">
        <v>426</v>
      </c>
      <c r="I118" s="13" t="s">
        <v>425</v>
      </c>
      <c r="J118" s="13" t="s">
        <v>426</v>
      </c>
      <c r="K118" s="13" t="s">
        <v>425</v>
      </c>
      <c r="L118" s="13" t="s">
        <v>425</v>
      </c>
    </row>
    <row r="119" spans="1:12" x14ac:dyDescent="0.3">
      <c r="A119" t="s">
        <v>249</v>
      </c>
      <c r="B119" t="s">
        <v>250</v>
      </c>
      <c r="C119" s="13" t="s">
        <v>326</v>
      </c>
      <c r="D119" s="13" t="s">
        <v>426</v>
      </c>
      <c r="E119" s="13" t="s">
        <v>426</v>
      </c>
      <c r="F119" s="13" t="s">
        <v>426</v>
      </c>
      <c r="G119" s="13" t="s">
        <v>426</v>
      </c>
      <c r="H119" s="13" t="s">
        <v>425</v>
      </c>
      <c r="I119" s="13" t="s">
        <v>426</v>
      </c>
      <c r="J119" s="13" t="s">
        <v>426</v>
      </c>
      <c r="K119" s="13" t="s">
        <v>426</v>
      </c>
      <c r="L119" s="13" t="s">
        <v>425</v>
      </c>
    </row>
    <row r="120" spans="1:12" x14ac:dyDescent="0.3">
      <c r="A120" t="s">
        <v>251</v>
      </c>
      <c r="B120" t="s">
        <v>252</v>
      </c>
      <c r="C120" s="13" t="s">
        <v>326</v>
      </c>
      <c r="D120" s="13" t="s">
        <v>426</v>
      </c>
      <c r="E120" s="13" t="s">
        <v>426</v>
      </c>
      <c r="F120" s="13" t="s">
        <v>426</v>
      </c>
      <c r="G120" s="13" t="s">
        <v>426</v>
      </c>
      <c r="H120" s="13" t="s">
        <v>424</v>
      </c>
      <c r="I120" s="13" t="s">
        <v>425</v>
      </c>
      <c r="J120" s="13" t="s">
        <v>424</v>
      </c>
      <c r="K120" s="13" t="s">
        <v>425</v>
      </c>
      <c r="L120" s="13" t="s">
        <v>425</v>
      </c>
    </row>
    <row r="121" spans="1:12" x14ac:dyDescent="0.3">
      <c r="A121" t="s">
        <v>253</v>
      </c>
      <c r="B121" t="s">
        <v>254</v>
      </c>
      <c r="C121" s="13" t="s">
        <v>326</v>
      </c>
      <c r="D121" s="13" t="s">
        <v>425</v>
      </c>
      <c r="E121" s="13" t="s">
        <v>425</v>
      </c>
      <c r="F121" s="13" t="s">
        <v>426</v>
      </c>
      <c r="G121" s="13" t="s">
        <v>426</v>
      </c>
      <c r="H121" s="13" t="s">
        <v>426</v>
      </c>
      <c r="I121" s="13" t="s">
        <v>426</v>
      </c>
      <c r="J121" s="13" t="s">
        <v>426</v>
      </c>
      <c r="K121" s="13" t="s">
        <v>426</v>
      </c>
      <c r="L121" s="13" t="s">
        <v>425</v>
      </c>
    </row>
    <row r="122" spans="1:12" x14ac:dyDescent="0.3">
      <c r="A122" t="s">
        <v>255</v>
      </c>
      <c r="B122" t="s">
        <v>256</v>
      </c>
      <c r="C122" s="13" t="s">
        <v>326</v>
      </c>
      <c r="D122" s="13" t="s">
        <v>427</v>
      </c>
      <c r="E122" s="13" t="s">
        <v>426</v>
      </c>
      <c r="F122" s="13" t="s">
        <v>427</v>
      </c>
      <c r="G122" s="13" t="s">
        <v>426</v>
      </c>
      <c r="H122" s="13" t="s">
        <v>426</v>
      </c>
      <c r="I122" s="13" t="s">
        <v>426</v>
      </c>
      <c r="J122" s="13" t="s">
        <v>427</v>
      </c>
      <c r="K122" s="13" t="s">
        <v>427</v>
      </c>
      <c r="L122" s="13" t="s">
        <v>426</v>
      </c>
    </row>
    <row r="123" spans="1:12" x14ac:dyDescent="0.3">
      <c r="A123" t="s">
        <v>257</v>
      </c>
      <c r="B123" t="s">
        <v>258</v>
      </c>
      <c r="C123" s="13" t="s">
        <v>326</v>
      </c>
      <c r="D123" s="13" t="s">
        <v>426</v>
      </c>
      <c r="E123" s="13" t="s">
        <v>426</v>
      </c>
      <c r="F123" s="13" t="s">
        <v>426</v>
      </c>
      <c r="G123" s="13" t="s">
        <v>426</v>
      </c>
      <c r="H123" s="13" t="s">
        <v>426</v>
      </c>
      <c r="I123" s="13" t="s">
        <v>425</v>
      </c>
      <c r="J123" s="13" t="s">
        <v>426</v>
      </c>
      <c r="K123" s="13" t="s">
        <v>426</v>
      </c>
      <c r="L123" s="13" t="s">
        <v>425</v>
      </c>
    </row>
    <row r="124" spans="1:12" x14ac:dyDescent="0.3">
      <c r="A124" t="s">
        <v>259</v>
      </c>
      <c r="B124" t="s">
        <v>260</v>
      </c>
      <c r="C124" s="13" t="s">
        <v>326</v>
      </c>
      <c r="D124" s="13" t="s">
        <v>426</v>
      </c>
      <c r="E124" s="13" t="s">
        <v>426</v>
      </c>
      <c r="F124" s="13" t="s">
        <v>426</v>
      </c>
      <c r="G124" s="13" t="s">
        <v>426</v>
      </c>
      <c r="H124" s="13" t="s">
        <v>426</v>
      </c>
      <c r="I124" s="13" t="s">
        <v>426</v>
      </c>
      <c r="J124" s="13" t="s">
        <v>426</v>
      </c>
      <c r="K124" s="13" t="s">
        <v>425</v>
      </c>
      <c r="L124" s="13" t="s">
        <v>425</v>
      </c>
    </row>
    <row r="125" spans="1:12" x14ac:dyDescent="0.3">
      <c r="A125" t="s">
        <v>261</v>
      </c>
      <c r="B125" t="s">
        <v>262</v>
      </c>
      <c r="C125" s="13" t="s">
        <v>326</v>
      </c>
      <c r="D125" s="13" t="s">
        <v>426</v>
      </c>
      <c r="E125" s="13" t="s">
        <v>427</v>
      </c>
      <c r="F125" s="13" t="s">
        <v>427</v>
      </c>
      <c r="G125" s="13" t="s">
        <v>426</v>
      </c>
      <c r="H125" s="13" t="s">
        <v>425</v>
      </c>
      <c r="I125" s="13" t="s">
        <v>426</v>
      </c>
      <c r="J125" s="13" t="s">
        <v>427</v>
      </c>
      <c r="K125" s="13" t="s">
        <v>427</v>
      </c>
      <c r="L125" s="13" t="s">
        <v>425</v>
      </c>
    </row>
    <row r="126" spans="1:12" x14ac:dyDescent="0.3">
      <c r="A126" t="s">
        <v>263</v>
      </c>
      <c r="B126" t="s">
        <v>264</v>
      </c>
      <c r="C126" s="13" t="s">
        <v>326</v>
      </c>
      <c r="D126" s="13" t="s">
        <v>426</v>
      </c>
      <c r="E126" s="13" t="s">
        <v>426</v>
      </c>
      <c r="F126" s="13" t="s">
        <v>426</v>
      </c>
      <c r="G126" s="13" t="s">
        <v>426</v>
      </c>
      <c r="H126" s="13" t="s">
        <v>426</v>
      </c>
      <c r="I126" s="13" t="s">
        <v>425</v>
      </c>
      <c r="J126" s="13" t="s">
        <v>426</v>
      </c>
      <c r="K126" s="13" t="s">
        <v>426</v>
      </c>
      <c r="L126" s="13" t="s">
        <v>425</v>
      </c>
    </row>
    <row r="127" spans="1:12" x14ac:dyDescent="0.3">
      <c r="A127" t="s">
        <v>265</v>
      </c>
      <c r="B127" t="s">
        <v>266</v>
      </c>
      <c r="C127" s="13" t="s">
        <v>326</v>
      </c>
      <c r="D127" s="13" t="s">
        <v>425</v>
      </c>
      <c r="E127" s="13" t="s">
        <v>425</v>
      </c>
      <c r="F127" s="13" t="s">
        <v>425</v>
      </c>
      <c r="G127" s="13" t="s">
        <v>425</v>
      </c>
      <c r="H127" s="13" t="s">
        <v>425</v>
      </c>
      <c r="I127" s="13" t="s">
        <v>425</v>
      </c>
      <c r="J127" s="13" t="s">
        <v>426</v>
      </c>
      <c r="K127" s="13" t="s">
        <v>426</v>
      </c>
      <c r="L127" s="13" t="s">
        <v>425</v>
      </c>
    </row>
    <row r="128" spans="1:12" x14ac:dyDescent="0.3">
      <c r="A128" t="s">
        <v>267</v>
      </c>
      <c r="B128" t="s">
        <v>268</v>
      </c>
      <c r="C128" s="13" t="s">
        <v>326</v>
      </c>
      <c r="D128" s="13" t="s">
        <v>425</v>
      </c>
      <c r="E128" s="13" t="s">
        <v>427</v>
      </c>
      <c r="F128" s="13" t="s">
        <v>427</v>
      </c>
      <c r="G128" s="13" t="s">
        <v>428</v>
      </c>
      <c r="H128" s="13" t="s">
        <v>427</v>
      </c>
      <c r="I128" s="13" t="s">
        <v>426</v>
      </c>
      <c r="J128" s="13" t="s">
        <v>426</v>
      </c>
      <c r="K128" s="13" t="s">
        <v>427</v>
      </c>
      <c r="L128" s="13" t="s">
        <v>426</v>
      </c>
    </row>
    <row r="129" spans="1:12" x14ac:dyDescent="0.3">
      <c r="A129" t="s">
        <v>269</v>
      </c>
      <c r="B129" t="s">
        <v>270</v>
      </c>
      <c r="C129" s="13" t="s">
        <v>326</v>
      </c>
      <c r="D129" s="13" t="s">
        <v>426</v>
      </c>
      <c r="E129" s="13" t="s">
        <v>427</v>
      </c>
      <c r="F129" s="13" t="s">
        <v>426</v>
      </c>
      <c r="G129" s="13" t="s">
        <v>426</v>
      </c>
      <c r="H129" s="13" t="s">
        <v>426</v>
      </c>
      <c r="I129" s="13" t="s">
        <v>425</v>
      </c>
      <c r="J129" s="13" t="s">
        <v>427</v>
      </c>
      <c r="K129" s="13" t="s">
        <v>426</v>
      </c>
      <c r="L129" s="13" t="s">
        <v>426</v>
      </c>
    </row>
    <row r="130" spans="1:12" x14ac:dyDescent="0.3">
      <c r="A130" t="s">
        <v>271</v>
      </c>
      <c r="B130" t="s">
        <v>272</v>
      </c>
      <c r="C130" s="13" t="s">
        <v>326</v>
      </c>
      <c r="D130" s="13" t="s">
        <v>426</v>
      </c>
      <c r="E130" s="13" t="s">
        <v>426</v>
      </c>
      <c r="F130" s="13" t="s">
        <v>426</v>
      </c>
      <c r="G130" s="13" t="s">
        <v>426</v>
      </c>
      <c r="H130" s="13" t="s">
        <v>426</v>
      </c>
      <c r="I130" s="13" t="s">
        <v>426</v>
      </c>
      <c r="J130" s="13" t="s">
        <v>425</v>
      </c>
      <c r="K130" s="13" t="s">
        <v>428</v>
      </c>
      <c r="L130" s="13" t="s">
        <v>428</v>
      </c>
    </row>
    <row r="131" spans="1:12" x14ac:dyDescent="0.3">
      <c r="A131" t="s">
        <v>273</v>
      </c>
      <c r="B131" t="s">
        <v>274</v>
      </c>
      <c r="C131" s="13" t="s">
        <v>326</v>
      </c>
      <c r="D131" s="13" t="s">
        <v>426</v>
      </c>
      <c r="E131" s="13" t="s">
        <v>426</v>
      </c>
      <c r="F131" s="13" t="s">
        <v>426</v>
      </c>
      <c r="G131" s="13" t="s">
        <v>426</v>
      </c>
      <c r="H131" s="13" t="s">
        <v>426</v>
      </c>
      <c r="I131" s="13" t="s">
        <v>426</v>
      </c>
      <c r="J131" s="13" t="s">
        <v>426</v>
      </c>
      <c r="K131" s="13" t="s">
        <v>426</v>
      </c>
      <c r="L131" s="13" t="s">
        <v>425</v>
      </c>
    </row>
    <row r="132" spans="1:12" x14ac:dyDescent="0.3">
      <c r="A132" t="s">
        <v>275</v>
      </c>
      <c r="B132" t="s">
        <v>276</v>
      </c>
      <c r="C132" s="13" t="s">
        <v>326</v>
      </c>
      <c r="D132" s="13" t="s">
        <v>425</v>
      </c>
      <c r="E132" s="13" t="s">
        <v>427</v>
      </c>
      <c r="F132" s="13" t="s">
        <v>427</v>
      </c>
      <c r="G132" s="13" t="s">
        <v>427</v>
      </c>
      <c r="H132" s="13" t="s">
        <v>426</v>
      </c>
      <c r="I132" s="13" t="s">
        <v>428</v>
      </c>
      <c r="J132" s="13" t="s">
        <v>425</v>
      </c>
      <c r="K132" s="13" t="s">
        <v>427</v>
      </c>
      <c r="L132" s="13" t="s">
        <v>425</v>
      </c>
    </row>
    <row r="133" spans="1:12" x14ac:dyDescent="0.3">
      <c r="A133" t="s">
        <v>277</v>
      </c>
      <c r="B133" t="s">
        <v>278</v>
      </c>
      <c r="C133" s="13" t="s">
        <v>326</v>
      </c>
      <c r="D133" s="13" t="s">
        <v>424</v>
      </c>
      <c r="E133" s="13" t="s">
        <v>426</v>
      </c>
      <c r="F133" s="13" t="s">
        <v>427</v>
      </c>
      <c r="G133" s="13" t="s">
        <v>427</v>
      </c>
      <c r="H133" s="13" t="s">
        <v>425</v>
      </c>
      <c r="I133" s="13" t="s">
        <v>426</v>
      </c>
      <c r="J133" s="13" t="s">
        <v>426</v>
      </c>
      <c r="K133" s="13" t="s">
        <v>426</v>
      </c>
      <c r="L133" s="13" t="s">
        <v>425</v>
      </c>
    </row>
    <row r="134" spans="1:12" x14ac:dyDescent="0.3">
      <c r="A134" t="s">
        <v>279</v>
      </c>
      <c r="B134" t="s">
        <v>280</v>
      </c>
      <c r="C134" s="13" t="s">
        <v>326</v>
      </c>
      <c r="D134" s="13" t="s">
        <v>426</v>
      </c>
      <c r="E134" s="13" t="s">
        <v>426</v>
      </c>
      <c r="F134" s="13" t="s">
        <v>426</v>
      </c>
      <c r="G134" s="13" t="s">
        <v>425</v>
      </c>
      <c r="H134" s="13" t="s">
        <v>425</v>
      </c>
      <c r="I134" s="13" t="s">
        <v>424</v>
      </c>
      <c r="J134" s="13" t="s">
        <v>425</v>
      </c>
      <c r="K134" s="13" t="s">
        <v>426</v>
      </c>
      <c r="L134" s="13" t="s">
        <v>426</v>
      </c>
    </row>
    <row r="135" spans="1:12" x14ac:dyDescent="0.3">
      <c r="A135" t="s">
        <v>281</v>
      </c>
      <c r="B135" t="s">
        <v>282</v>
      </c>
      <c r="C135" s="13" t="s">
        <v>326</v>
      </c>
      <c r="D135" s="13" t="s">
        <v>428</v>
      </c>
      <c r="E135" s="13" t="s">
        <v>427</v>
      </c>
      <c r="F135" s="13" t="s">
        <v>426</v>
      </c>
      <c r="G135" s="13" t="s">
        <v>426</v>
      </c>
      <c r="H135" s="13" t="s">
        <v>426</v>
      </c>
      <c r="I135" s="13" t="s">
        <v>428</v>
      </c>
      <c r="J135" s="13" t="s">
        <v>427</v>
      </c>
      <c r="K135" s="13" t="s">
        <v>426</v>
      </c>
      <c r="L135" s="13" t="s">
        <v>424</v>
      </c>
    </row>
    <row r="136" spans="1:12" x14ac:dyDescent="0.3">
      <c r="A136" t="s">
        <v>283</v>
      </c>
      <c r="B136" t="s">
        <v>284</v>
      </c>
      <c r="C136" s="13" t="s">
        <v>326</v>
      </c>
      <c r="D136" s="13" t="s">
        <v>426</v>
      </c>
      <c r="E136" s="13" t="s">
        <v>426</v>
      </c>
      <c r="F136" s="13" t="s">
        <v>426</v>
      </c>
      <c r="G136" s="13" t="s">
        <v>426</v>
      </c>
      <c r="H136" s="13" t="s">
        <v>426</v>
      </c>
      <c r="I136" s="13" t="s">
        <v>425</v>
      </c>
      <c r="J136" s="13" t="s">
        <v>427</v>
      </c>
      <c r="K136" s="13" t="s">
        <v>426</v>
      </c>
      <c r="L136" s="13" t="s">
        <v>426</v>
      </c>
    </row>
    <row r="137" spans="1:12" x14ac:dyDescent="0.3">
      <c r="A137" t="s">
        <v>285</v>
      </c>
      <c r="B137" t="s">
        <v>286</v>
      </c>
      <c r="C137" s="13" t="s">
        <v>18</v>
      </c>
      <c r="D137" s="13" t="s">
        <v>426</v>
      </c>
      <c r="E137" s="13" t="s">
        <v>426</v>
      </c>
      <c r="F137" s="13" t="s">
        <v>426</v>
      </c>
      <c r="G137" s="13" t="s">
        <v>426</v>
      </c>
      <c r="H137" s="13" t="s">
        <v>426</v>
      </c>
      <c r="I137" s="13" t="s">
        <v>426</v>
      </c>
      <c r="J137" s="13" t="s">
        <v>426</v>
      </c>
      <c r="K137" s="13" t="s">
        <v>426</v>
      </c>
      <c r="L137" s="13" t="s">
        <v>425</v>
      </c>
    </row>
    <row r="138" spans="1:12" x14ac:dyDescent="0.3">
      <c r="A138" t="s">
        <v>287</v>
      </c>
      <c r="B138" t="s">
        <v>288</v>
      </c>
      <c r="C138" s="13" t="s">
        <v>326</v>
      </c>
      <c r="D138" s="13" t="s">
        <v>426</v>
      </c>
      <c r="E138" s="13" t="s">
        <v>425</v>
      </c>
      <c r="F138" s="13" t="s">
        <v>425</v>
      </c>
      <c r="G138" s="13" t="s">
        <v>425</v>
      </c>
      <c r="H138" s="13" t="s">
        <v>425</v>
      </c>
      <c r="I138" s="13" t="s">
        <v>425</v>
      </c>
      <c r="J138" s="13" t="s">
        <v>425</v>
      </c>
      <c r="K138" s="13" t="s">
        <v>426</v>
      </c>
      <c r="L138" s="13" t="s">
        <v>426</v>
      </c>
    </row>
    <row r="139" spans="1:12" x14ac:dyDescent="0.3">
      <c r="A139" t="s">
        <v>289</v>
      </c>
      <c r="B139" t="s">
        <v>290</v>
      </c>
      <c r="C139" s="13" t="s">
        <v>326</v>
      </c>
      <c r="D139" s="13" t="s">
        <v>426</v>
      </c>
      <c r="E139" s="13" t="s">
        <v>426</v>
      </c>
      <c r="F139" s="13" t="s">
        <v>426</v>
      </c>
      <c r="G139" s="13" t="s">
        <v>426</v>
      </c>
      <c r="H139" s="13" t="s">
        <v>425</v>
      </c>
      <c r="I139" s="13" t="s">
        <v>425</v>
      </c>
      <c r="J139" s="13" t="s">
        <v>426</v>
      </c>
      <c r="K139" s="13" t="s">
        <v>427</v>
      </c>
      <c r="L139" s="13" t="s">
        <v>424</v>
      </c>
    </row>
    <row r="140" spans="1:12" x14ac:dyDescent="0.3">
      <c r="A140" t="s">
        <v>291</v>
      </c>
      <c r="B140" t="s">
        <v>292</v>
      </c>
      <c r="C140" s="13" t="s">
        <v>326</v>
      </c>
      <c r="D140" s="13" t="s">
        <v>426</v>
      </c>
      <c r="E140" s="13" t="s">
        <v>426</v>
      </c>
      <c r="F140" s="13" t="s">
        <v>426</v>
      </c>
      <c r="G140" s="13" t="s">
        <v>426</v>
      </c>
      <c r="H140" s="13" t="s">
        <v>425</v>
      </c>
      <c r="I140" s="13" t="s">
        <v>425</v>
      </c>
      <c r="J140" s="13" t="s">
        <v>426</v>
      </c>
      <c r="K140" s="13" t="s">
        <v>426</v>
      </c>
      <c r="L140" s="13" t="s">
        <v>426</v>
      </c>
    </row>
    <row r="141" spans="1:12" x14ac:dyDescent="0.3">
      <c r="A141" t="s">
        <v>293</v>
      </c>
      <c r="B141" t="s">
        <v>294</v>
      </c>
      <c r="C141" s="13" t="s">
        <v>326</v>
      </c>
      <c r="D141" s="13" t="s">
        <v>425</v>
      </c>
      <c r="E141" s="13" t="s">
        <v>426</v>
      </c>
      <c r="F141" s="13" t="s">
        <v>425</v>
      </c>
      <c r="G141" s="13" t="s">
        <v>425</v>
      </c>
      <c r="H141" s="13" t="s">
        <v>425</v>
      </c>
      <c r="I141" s="13" t="s">
        <v>425</v>
      </c>
      <c r="J141" s="13" t="s">
        <v>425</v>
      </c>
      <c r="K141" s="13" t="s">
        <v>425</v>
      </c>
      <c r="L141" s="13" t="s">
        <v>426</v>
      </c>
    </row>
    <row r="142" spans="1:12" x14ac:dyDescent="0.3">
      <c r="A142" t="s">
        <v>295</v>
      </c>
      <c r="B142" t="s">
        <v>296</v>
      </c>
      <c r="C142" s="13" t="s">
        <v>326</v>
      </c>
      <c r="D142" s="13" t="s">
        <v>426</v>
      </c>
      <c r="E142" s="13" t="s">
        <v>426</v>
      </c>
      <c r="F142" s="13" t="s">
        <v>426</v>
      </c>
      <c r="G142" s="13" t="s">
        <v>425</v>
      </c>
      <c r="H142" s="13" t="s">
        <v>426</v>
      </c>
      <c r="I142" s="13" t="s">
        <v>425</v>
      </c>
      <c r="J142" s="13" t="s">
        <v>426</v>
      </c>
      <c r="K142" s="13" t="s">
        <v>426</v>
      </c>
      <c r="L142" s="13" t="s">
        <v>426</v>
      </c>
    </row>
    <row r="143" spans="1:12" x14ac:dyDescent="0.3">
      <c r="A143" t="s">
        <v>297</v>
      </c>
      <c r="B143" t="s">
        <v>298</v>
      </c>
      <c r="C143" s="13" t="s">
        <v>326</v>
      </c>
      <c r="D143" s="13" t="s">
        <v>426</v>
      </c>
      <c r="E143" s="13" t="s">
        <v>426</v>
      </c>
      <c r="F143" s="13" t="s">
        <v>427</v>
      </c>
      <c r="G143" s="13" t="s">
        <v>426</v>
      </c>
      <c r="H143" s="13" t="s">
        <v>426</v>
      </c>
      <c r="I143" s="13" t="s">
        <v>426</v>
      </c>
      <c r="J143" s="13" t="s">
        <v>426</v>
      </c>
      <c r="K143" s="13" t="s">
        <v>425</v>
      </c>
      <c r="L143" s="13" t="s">
        <v>426</v>
      </c>
    </row>
    <row r="144" spans="1:12" x14ac:dyDescent="0.3">
      <c r="A144" t="s">
        <v>299</v>
      </c>
      <c r="B144" t="s">
        <v>300</v>
      </c>
      <c r="C144" s="13" t="s">
        <v>326</v>
      </c>
      <c r="D144" s="13" t="s">
        <v>425</v>
      </c>
      <c r="E144" s="13" t="s">
        <v>425</v>
      </c>
      <c r="F144" s="13" t="s">
        <v>425</v>
      </c>
      <c r="G144" s="13" t="s">
        <v>425</v>
      </c>
      <c r="H144" s="13" t="s">
        <v>425</v>
      </c>
      <c r="I144" s="13" t="s">
        <v>425</v>
      </c>
      <c r="J144" s="13" t="s">
        <v>426</v>
      </c>
      <c r="K144" s="13" t="s">
        <v>426</v>
      </c>
      <c r="L144" s="13" t="s">
        <v>426</v>
      </c>
    </row>
    <row r="145" spans="1:12" x14ac:dyDescent="0.3">
      <c r="A145" t="s">
        <v>301</v>
      </c>
      <c r="B145" t="s">
        <v>302</v>
      </c>
      <c r="C145" s="13" t="s">
        <v>326</v>
      </c>
      <c r="D145" s="13" t="s">
        <v>426</v>
      </c>
      <c r="E145" s="13" t="s">
        <v>426</v>
      </c>
      <c r="F145" s="13" t="s">
        <v>425</v>
      </c>
      <c r="G145" s="13" t="s">
        <v>426</v>
      </c>
      <c r="H145" s="13" t="s">
        <v>425</v>
      </c>
      <c r="I145" s="13" t="s">
        <v>426</v>
      </c>
      <c r="J145" s="13" t="s">
        <v>426</v>
      </c>
      <c r="K145" s="13" t="s">
        <v>426</v>
      </c>
      <c r="L145" s="13" t="s">
        <v>424</v>
      </c>
    </row>
    <row r="146" spans="1:12" x14ac:dyDescent="0.3">
      <c r="A146" t="s">
        <v>303</v>
      </c>
      <c r="B146" t="s">
        <v>304</v>
      </c>
      <c r="C146" s="13" t="s">
        <v>326</v>
      </c>
      <c r="D146" s="13" t="s">
        <v>426</v>
      </c>
      <c r="E146" s="13" t="s">
        <v>426</v>
      </c>
      <c r="F146" s="13" t="s">
        <v>426</v>
      </c>
      <c r="G146" s="13" t="s">
        <v>426</v>
      </c>
      <c r="H146" s="13" t="s">
        <v>427</v>
      </c>
      <c r="I146" s="13" t="s">
        <v>426</v>
      </c>
      <c r="J146" s="13" t="s">
        <v>426</v>
      </c>
      <c r="K146" s="13" t="s">
        <v>426</v>
      </c>
      <c r="L146" s="13" t="s">
        <v>426</v>
      </c>
    </row>
    <row r="147" spans="1:12" x14ac:dyDescent="0.3">
      <c r="A147" t="s">
        <v>305</v>
      </c>
      <c r="B147" t="s">
        <v>306</v>
      </c>
      <c r="C147" s="13" t="s">
        <v>326</v>
      </c>
      <c r="D147" s="13" t="s">
        <v>426</v>
      </c>
      <c r="E147" s="13" t="s">
        <v>426</v>
      </c>
      <c r="F147" s="13" t="s">
        <v>428</v>
      </c>
      <c r="G147" s="13" t="s">
        <v>426</v>
      </c>
      <c r="H147" s="13" t="s">
        <v>426</v>
      </c>
      <c r="I147" s="13" t="s">
        <v>425</v>
      </c>
      <c r="J147" s="13" t="s">
        <v>426</v>
      </c>
      <c r="K147" s="13" t="s">
        <v>426</v>
      </c>
      <c r="L147" s="13" t="s">
        <v>425</v>
      </c>
    </row>
    <row r="148" spans="1:12" x14ac:dyDescent="0.3">
      <c r="A148" t="s">
        <v>307</v>
      </c>
      <c r="B148" t="s">
        <v>308</v>
      </c>
      <c r="C148" s="13" t="s">
        <v>326</v>
      </c>
      <c r="D148" s="13" t="s">
        <v>427</v>
      </c>
      <c r="E148" s="13" t="s">
        <v>426</v>
      </c>
      <c r="F148" s="13" t="s">
        <v>426</v>
      </c>
      <c r="G148" s="13" t="s">
        <v>426</v>
      </c>
      <c r="H148" s="13" t="s">
        <v>425</v>
      </c>
      <c r="I148" s="13" t="s">
        <v>425</v>
      </c>
      <c r="J148" s="13" t="s">
        <v>426</v>
      </c>
      <c r="K148" s="13" t="s">
        <v>426</v>
      </c>
      <c r="L148" s="13" t="s">
        <v>424</v>
      </c>
    </row>
    <row r="149" spans="1:12" x14ac:dyDescent="0.3">
      <c r="A149" t="s">
        <v>309</v>
      </c>
      <c r="B149" t="s">
        <v>310</v>
      </c>
      <c r="C149" s="13" t="s">
        <v>326</v>
      </c>
      <c r="D149" s="13" t="s">
        <v>426</v>
      </c>
      <c r="E149" s="13" t="s">
        <v>426</v>
      </c>
      <c r="F149" s="13" t="s">
        <v>426</v>
      </c>
      <c r="G149" s="13" t="s">
        <v>426</v>
      </c>
      <c r="H149" s="13" t="s">
        <v>425</v>
      </c>
      <c r="I149" s="13" t="s">
        <v>425</v>
      </c>
      <c r="J149" s="13" t="s">
        <v>426</v>
      </c>
      <c r="K149" s="13" t="s">
        <v>426</v>
      </c>
      <c r="L149" s="13" t="s">
        <v>426</v>
      </c>
    </row>
    <row r="150" spans="1:12" x14ac:dyDescent="0.3">
      <c r="A150" t="s">
        <v>311</v>
      </c>
      <c r="B150" t="s">
        <v>312</v>
      </c>
      <c r="C150" s="13" t="s">
        <v>326</v>
      </c>
      <c r="D150" s="13" t="s">
        <v>425</v>
      </c>
      <c r="E150" s="13" t="s">
        <v>426</v>
      </c>
      <c r="F150" s="13" t="s">
        <v>426</v>
      </c>
      <c r="G150" s="13" t="s">
        <v>426</v>
      </c>
      <c r="H150" s="13" t="s">
        <v>426</v>
      </c>
      <c r="I150" s="13" t="s">
        <v>426</v>
      </c>
      <c r="J150" s="13" t="s">
        <v>426</v>
      </c>
      <c r="K150" s="13" t="s">
        <v>426</v>
      </c>
      <c r="L150" s="13" t="s">
        <v>426</v>
      </c>
    </row>
    <row r="151" spans="1:12" x14ac:dyDescent="0.3">
      <c r="A151" t="s">
        <v>313</v>
      </c>
      <c r="B151" t="s">
        <v>314</v>
      </c>
      <c r="C151" s="13" t="s">
        <v>326</v>
      </c>
      <c r="D151" s="13" t="s">
        <v>426</v>
      </c>
      <c r="E151" s="13" t="s">
        <v>426</v>
      </c>
      <c r="F151" s="13" t="s">
        <v>426</v>
      </c>
      <c r="G151" s="13" t="s">
        <v>426</v>
      </c>
      <c r="H151" s="13" t="s">
        <v>426</v>
      </c>
      <c r="I151" s="13" t="s">
        <v>426</v>
      </c>
      <c r="J151" s="13" t="s">
        <v>426</v>
      </c>
      <c r="K151" s="13" t="s">
        <v>426</v>
      </c>
      <c r="L151" s="13" t="s">
        <v>426</v>
      </c>
    </row>
    <row r="152" spans="1:12" x14ac:dyDescent="0.3">
      <c r="A152" t="s">
        <v>315</v>
      </c>
      <c r="B152" t="s">
        <v>316</v>
      </c>
      <c r="C152" s="13" t="s">
        <v>326</v>
      </c>
      <c r="D152" s="13" t="s">
        <v>426</v>
      </c>
      <c r="E152" s="13" t="s">
        <v>426</v>
      </c>
      <c r="F152" s="13" t="s">
        <v>426</v>
      </c>
      <c r="G152" s="13" t="s">
        <v>426</v>
      </c>
      <c r="H152" s="13" t="s">
        <v>426</v>
      </c>
      <c r="I152" s="13" t="s">
        <v>426</v>
      </c>
      <c r="J152" s="13" t="s">
        <v>427</v>
      </c>
      <c r="K152" s="13" t="s">
        <v>426</v>
      </c>
      <c r="L152" s="13" t="s">
        <v>426</v>
      </c>
    </row>
    <row r="153" spans="1:12" x14ac:dyDescent="0.3">
      <c r="A153" t="s">
        <v>317</v>
      </c>
      <c r="B153" t="s">
        <v>318</v>
      </c>
      <c r="C153" s="13" t="s">
        <v>326</v>
      </c>
      <c r="D153" s="13" t="s">
        <v>425</v>
      </c>
      <c r="E153" s="13" t="s">
        <v>427</v>
      </c>
      <c r="F153" s="13" t="s">
        <v>425</v>
      </c>
      <c r="G153" s="13" t="s">
        <v>426</v>
      </c>
      <c r="H153" s="13" t="s">
        <v>425</v>
      </c>
      <c r="I153" s="13" t="s">
        <v>426</v>
      </c>
      <c r="J153" s="13" t="s">
        <v>425</v>
      </c>
      <c r="K153" s="13" t="s">
        <v>425</v>
      </c>
      <c r="L153" s="13" t="s">
        <v>426</v>
      </c>
    </row>
    <row r="154" spans="1:12" x14ac:dyDescent="0.3">
      <c r="A154" t="s">
        <v>319</v>
      </c>
      <c r="B154" t="s">
        <v>320</v>
      </c>
      <c r="C154" s="13" t="s">
        <v>326</v>
      </c>
      <c r="D154" s="13" t="s">
        <v>426</v>
      </c>
      <c r="E154" s="13" t="s">
        <v>425</v>
      </c>
      <c r="F154" s="13" t="s">
        <v>426</v>
      </c>
      <c r="G154" s="13" t="s">
        <v>426</v>
      </c>
      <c r="H154" s="13" t="s">
        <v>425</v>
      </c>
      <c r="I154" s="13" t="s">
        <v>425</v>
      </c>
      <c r="J154" s="13" t="s">
        <v>425</v>
      </c>
      <c r="K154" s="13" t="s">
        <v>426</v>
      </c>
      <c r="L154" s="13" t="s">
        <v>424</v>
      </c>
    </row>
  </sheetData>
  <mergeCells count="2">
    <mergeCell ref="D3:L3"/>
    <mergeCell ref="D2: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8"/>
  <sheetViews>
    <sheetView showGridLines="0" zoomScale="90" zoomScaleNormal="90" workbookViewId="0"/>
  </sheetViews>
  <sheetFormatPr defaultColWidth="0" defaultRowHeight="14.4" zeroHeight="1" x14ac:dyDescent="0.3"/>
  <cols>
    <col min="1" max="1" width="4.6640625" customWidth="1"/>
    <col min="2" max="2" width="15.6640625" customWidth="1"/>
    <col min="3" max="3" width="30.6640625" customWidth="1"/>
    <col min="4" max="4" width="23.6640625" customWidth="1"/>
    <col min="5" max="7" width="35.6640625" customWidth="1"/>
    <col min="8" max="8" width="4.6640625" customWidth="1"/>
    <col min="9" max="12" width="9.109375" style="4" hidden="1" customWidth="1"/>
    <col min="13" max="13" width="4.6640625" customWidth="1"/>
    <col min="14" max="14" width="9.109375" style="4" hidden="1" customWidth="1"/>
    <col min="15" max="15" width="4.6640625" customWidth="1"/>
    <col min="16" max="16384" width="9.109375" hidden="1"/>
  </cols>
  <sheetData>
    <row r="1" spans="2:14" ht="18.600000000000001" thickBot="1" x14ac:dyDescent="0.4">
      <c r="B1" s="140" t="str">
        <f>'1. Cover'!B1</f>
        <v>Better Care Fund Template Q1 2018/19</v>
      </c>
      <c r="C1" s="141"/>
      <c r="D1" s="142"/>
    </row>
    <row r="2" spans="2:14" x14ac:dyDescent="0.3">
      <c r="B2" s="143" t="s">
        <v>342</v>
      </c>
      <c r="C2" s="143"/>
      <c r="D2" s="143"/>
      <c r="N2" s="4" t="s">
        <v>431</v>
      </c>
    </row>
    <row r="3" spans="2:14" x14ac:dyDescent="0.3">
      <c r="N3" s="4" t="s">
        <v>358</v>
      </c>
    </row>
    <row r="4" spans="2:14" x14ac:dyDescent="0.3">
      <c r="B4" t="s">
        <v>343</v>
      </c>
      <c r="D4" s="144" t="str">
        <f>'Backsheet for muncher'!D10</f>
        <v>&lt;Please select a Health and Wellbeing Board&gt;</v>
      </c>
      <c r="E4" s="144"/>
      <c r="N4" s="4" t="s">
        <v>359</v>
      </c>
    </row>
    <row r="5" spans="2:14" s="98" customFormat="1" x14ac:dyDescent="0.3">
      <c r="D5" s="100"/>
      <c r="E5" s="100"/>
      <c r="I5" s="4"/>
      <c r="J5" s="4"/>
      <c r="K5" s="4"/>
      <c r="L5" s="4"/>
      <c r="N5" s="4" t="s">
        <v>360</v>
      </c>
    </row>
    <row r="6" spans="2:14" s="98" customFormat="1" x14ac:dyDescent="0.3">
      <c r="B6" s="1" t="s">
        <v>347</v>
      </c>
      <c r="C6" s="147" t="s">
        <v>599</v>
      </c>
      <c r="D6" s="147"/>
      <c r="E6" s="147"/>
      <c r="F6" s="147"/>
      <c r="I6" s="4"/>
      <c r="J6" s="4"/>
      <c r="K6" s="4"/>
      <c r="L6" s="4"/>
      <c r="N6" s="4"/>
    </row>
    <row r="7" spans="2:14" s="98" customFormat="1" x14ac:dyDescent="0.3">
      <c r="B7" s="1" t="s">
        <v>348</v>
      </c>
      <c r="C7" s="147" t="s">
        <v>600</v>
      </c>
      <c r="D7" s="147"/>
      <c r="E7" s="147"/>
      <c r="F7" s="147"/>
      <c r="I7" s="4"/>
      <c r="J7" s="4"/>
      <c r="K7" s="4"/>
      <c r="L7" s="4"/>
      <c r="N7" s="4"/>
    </row>
    <row r="8" spans="2:14" s="98" customFormat="1" x14ac:dyDescent="0.3">
      <c r="B8" s="1" t="s">
        <v>349</v>
      </c>
      <c r="C8" s="147" t="s">
        <v>601</v>
      </c>
      <c r="D8" s="147"/>
      <c r="E8" s="147"/>
      <c r="F8" s="147"/>
      <c r="I8" s="4"/>
      <c r="J8" s="4"/>
      <c r="K8" s="4"/>
      <c r="L8" s="4"/>
      <c r="N8" s="4"/>
    </row>
    <row r="9" spans="2:14" x14ac:dyDescent="0.3"/>
    <row r="10" spans="2:14" ht="48" customHeight="1" x14ac:dyDescent="0.3">
      <c r="B10" s="9" t="s">
        <v>344</v>
      </c>
      <c r="C10" s="9" t="s">
        <v>345</v>
      </c>
      <c r="D10" s="10" t="s">
        <v>346</v>
      </c>
      <c r="E10" s="9" t="s">
        <v>347</v>
      </c>
      <c r="F10" s="9" t="s">
        <v>348</v>
      </c>
      <c r="G10" s="9" t="s">
        <v>349</v>
      </c>
    </row>
    <row r="11" spans="2:14" ht="75" customHeight="1" x14ac:dyDescent="0.3">
      <c r="B11" s="6" t="s">
        <v>350</v>
      </c>
      <c r="C11" s="11" t="s">
        <v>351</v>
      </c>
      <c r="D11" s="14" t="s">
        <v>431</v>
      </c>
      <c r="E11" s="15"/>
      <c r="F11" s="15"/>
      <c r="G11" s="15"/>
      <c r="I11" s="4">
        <f>COUNTIF($N$3:$N$8,$D11)</f>
        <v>0</v>
      </c>
      <c r="J11" s="4">
        <f t="shared" ref="J11:L11" si="0">IF(E11="",0,1)</f>
        <v>0</v>
      </c>
      <c r="K11" s="4">
        <f t="shared" si="0"/>
        <v>0</v>
      </c>
      <c r="L11" s="4">
        <f t="shared" si="0"/>
        <v>0</v>
      </c>
    </row>
    <row r="12" spans="2:14" ht="75" customHeight="1" x14ac:dyDescent="0.3">
      <c r="B12" s="7" t="s">
        <v>352</v>
      </c>
      <c r="C12" s="11" t="s">
        <v>353</v>
      </c>
      <c r="D12" s="14" t="s">
        <v>431</v>
      </c>
      <c r="E12" s="15"/>
      <c r="F12" s="15"/>
      <c r="G12" s="15"/>
      <c r="I12" s="4">
        <f>COUNTIF($N$3:$N$8,$D12)</f>
        <v>0</v>
      </c>
      <c r="J12" s="4">
        <f t="shared" ref="J12:J14" si="1">IF(E12="",0,1)</f>
        <v>0</v>
      </c>
      <c r="K12" s="4">
        <f t="shared" ref="K12:K14" si="2">IF(F12="",0,1)</f>
        <v>0</v>
      </c>
      <c r="L12" s="4">
        <f t="shared" ref="L12:L14" si="3">IF(G12="",0,1)</f>
        <v>0</v>
      </c>
    </row>
    <row r="13" spans="2:14" ht="75" customHeight="1" x14ac:dyDescent="0.3">
      <c r="B13" s="7" t="s">
        <v>354</v>
      </c>
      <c r="C13" s="11" t="s">
        <v>355</v>
      </c>
      <c r="D13" s="14" t="s">
        <v>431</v>
      </c>
      <c r="E13" s="15"/>
      <c r="F13" s="15"/>
      <c r="G13" s="15"/>
      <c r="I13" s="4">
        <f>COUNTIF($N$3:$N$8,$D13)</f>
        <v>0</v>
      </c>
      <c r="J13" s="4">
        <f t="shared" si="1"/>
        <v>0</v>
      </c>
      <c r="K13" s="4">
        <f t="shared" si="2"/>
        <v>0</v>
      </c>
      <c r="L13" s="4">
        <f t="shared" si="3"/>
        <v>0</v>
      </c>
    </row>
    <row r="14" spans="2:14" ht="75" customHeight="1" x14ac:dyDescent="0.3">
      <c r="B14" s="7" t="s">
        <v>357</v>
      </c>
      <c r="C14" s="11" t="s">
        <v>356</v>
      </c>
      <c r="D14" s="14" t="s">
        <v>431</v>
      </c>
      <c r="E14" s="15"/>
      <c r="F14" s="15"/>
      <c r="G14" s="15"/>
      <c r="I14" s="4">
        <f>COUNTIF($N$3:$N$8,$D14)</f>
        <v>0</v>
      </c>
      <c r="J14" s="4">
        <f t="shared" si="1"/>
        <v>0</v>
      </c>
      <c r="K14" s="4">
        <f t="shared" si="2"/>
        <v>0</v>
      </c>
      <c r="L14" s="4">
        <f t="shared" si="3"/>
        <v>0</v>
      </c>
    </row>
    <row r="15" spans="2:14" x14ac:dyDescent="0.3"/>
    <row r="16" spans="2:14" ht="15.6" hidden="1" x14ac:dyDescent="0.3">
      <c r="B16" s="53"/>
      <c r="C16" s="59"/>
      <c r="D16" s="59"/>
      <c r="E16" s="59"/>
      <c r="F16" s="59"/>
      <c r="J16" s="4">
        <f>COUNTA(I11:L14)</f>
        <v>16</v>
      </c>
      <c r="K16" s="4">
        <f>SUM(I11:L14)</f>
        <v>0</v>
      </c>
      <c r="L16" s="5">
        <f>J16-K16</f>
        <v>16</v>
      </c>
    </row>
    <row r="17" spans="2:6" ht="15.6" hidden="1" x14ac:dyDescent="0.3">
      <c r="B17" s="53"/>
      <c r="C17" s="59"/>
      <c r="D17" s="59"/>
      <c r="E17" s="59"/>
      <c r="F17" s="59"/>
    </row>
    <row r="18" spans="2:6" ht="15.6" hidden="1" x14ac:dyDescent="0.3">
      <c r="B18" s="53"/>
      <c r="C18" s="103"/>
      <c r="D18" s="103"/>
      <c r="E18" s="103"/>
      <c r="F18" s="103"/>
    </row>
  </sheetData>
  <sheetProtection password="DCA1" sheet="1" objects="1" scenarios="1" formatColumns="0" formatRows="0"/>
  <mergeCells count="6">
    <mergeCell ref="C8:F8"/>
    <mergeCell ref="B1:D1"/>
    <mergeCell ref="B2:D2"/>
    <mergeCell ref="D4:E4"/>
    <mergeCell ref="C6:F6"/>
    <mergeCell ref="C7:F7"/>
  </mergeCells>
  <dataValidations count="1">
    <dataValidation type="list" allowBlank="1" showInputMessage="1" showErrorMessage="1" error="Please select one option from the drop-down list" sqref="D11:D14" xr:uid="{00000000-0002-0000-0400-000000000000}">
      <formula1>$N$2:$N$5</formula1>
    </dataValidation>
  </dataValidations>
  <pageMargins left="0.7" right="0.7" top="0.75" bottom="0.75" header="0.3" footer="0.3"/>
  <pageSetup paperSize="9" scale="47"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27"/>
  <sheetViews>
    <sheetView showGridLines="0" zoomScale="90" zoomScaleNormal="90" workbookViewId="0"/>
  </sheetViews>
  <sheetFormatPr defaultColWidth="0" defaultRowHeight="14.4" zeroHeight="1" x14ac:dyDescent="0.3"/>
  <cols>
    <col min="1" max="1" width="4.6640625" customWidth="1"/>
    <col min="2" max="2" width="6.6640625" customWidth="1"/>
    <col min="3" max="3" width="21.6640625" customWidth="1"/>
    <col min="4" max="7" width="12.6640625" customWidth="1"/>
    <col min="8" max="8" width="12.6640625" style="98" customWidth="1"/>
    <col min="9" max="12" width="37.6640625" customWidth="1"/>
    <col min="13" max="13" width="4.6640625" customWidth="1"/>
    <col min="14" max="15" width="9.109375" style="4" hidden="1" customWidth="1"/>
    <col min="16" max="16" width="4.6640625" customWidth="1"/>
    <col min="17" max="24" width="0" style="4" hidden="1" customWidth="1"/>
    <col min="25" max="25" width="4.6640625" customWidth="1"/>
    <col min="26" max="16384" width="9.109375" hidden="1"/>
  </cols>
  <sheetData>
    <row r="1" spans="2:24" ht="18.600000000000001" thickBot="1" x14ac:dyDescent="0.4">
      <c r="B1" s="140" t="str">
        <f>'1. Cover'!B1</f>
        <v>Better Care Fund Template Q1 2018/19</v>
      </c>
      <c r="C1" s="141"/>
      <c r="D1" s="141"/>
      <c r="E1" s="142"/>
    </row>
    <row r="2" spans="2:24" x14ac:dyDescent="0.3">
      <c r="B2" s="143" t="s">
        <v>395</v>
      </c>
      <c r="C2" s="143"/>
      <c r="D2" s="143"/>
      <c r="E2" s="143"/>
      <c r="N2" s="4" t="s">
        <v>431</v>
      </c>
    </row>
    <row r="3" spans="2:24" x14ac:dyDescent="0.3">
      <c r="N3" s="4" t="s">
        <v>424</v>
      </c>
    </row>
    <row r="4" spans="2:24" x14ac:dyDescent="0.3">
      <c r="B4" s="147" t="s">
        <v>343</v>
      </c>
      <c r="C4" s="147"/>
      <c r="D4" s="147"/>
      <c r="E4" s="153" t="str">
        <f>'Backsheet for muncher'!D10</f>
        <v>&lt;Please select a Health and Wellbeing Board&gt;</v>
      </c>
      <c r="F4" s="153"/>
      <c r="G4" s="153"/>
      <c r="H4" s="153"/>
      <c r="I4" s="99"/>
      <c r="J4" s="100"/>
      <c r="N4" s="4" t="s">
        <v>425</v>
      </c>
    </row>
    <row r="5" spans="2:24" x14ac:dyDescent="0.3">
      <c r="N5" s="4" t="s">
        <v>426</v>
      </c>
    </row>
    <row r="6" spans="2:24" s="98" customFormat="1" x14ac:dyDescent="0.3">
      <c r="B6" s="154" t="s">
        <v>347</v>
      </c>
      <c r="C6" s="154"/>
      <c r="D6" s="154"/>
      <c r="E6" s="154"/>
      <c r="F6" s="147" t="s">
        <v>603</v>
      </c>
      <c r="G6" s="147"/>
      <c r="H6" s="147"/>
      <c r="I6" s="147"/>
      <c r="J6" s="147"/>
      <c r="K6" s="147"/>
      <c r="N6" s="4" t="s">
        <v>427</v>
      </c>
      <c r="O6" s="4"/>
      <c r="Q6" s="4"/>
      <c r="R6" s="4"/>
      <c r="S6" s="4"/>
      <c r="T6" s="4"/>
      <c r="U6" s="4"/>
      <c r="V6" s="4"/>
      <c r="W6" s="4"/>
      <c r="X6" s="4"/>
    </row>
    <row r="7" spans="2:24" s="98" customFormat="1" x14ac:dyDescent="0.3">
      <c r="B7" s="154" t="s">
        <v>602</v>
      </c>
      <c r="C7" s="154"/>
      <c r="D7" s="154"/>
      <c r="E7" s="154"/>
      <c r="F7" s="147" t="s">
        <v>604</v>
      </c>
      <c r="G7" s="147"/>
      <c r="H7" s="147"/>
      <c r="I7" s="147"/>
      <c r="J7" s="147"/>
      <c r="K7" s="147"/>
      <c r="N7" s="4" t="s">
        <v>428</v>
      </c>
      <c r="O7" s="4"/>
      <c r="Q7" s="4"/>
      <c r="R7" s="4"/>
      <c r="S7" s="4"/>
      <c r="T7" s="4"/>
      <c r="U7" s="4"/>
      <c r="V7" s="4"/>
      <c r="W7" s="4"/>
      <c r="X7" s="4"/>
    </row>
    <row r="8" spans="2:24" s="98" customFormat="1" x14ac:dyDescent="0.3">
      <c r="B8" s="154" t="s">
        <v>349</v>
      </c>
      <c r="C8" s="154"/>
      <c r="D8" s="154"/>
      <c r="E8" s="154"/>
      <c r="F8" s="147" t="s">
        <v>605</v>
      </c>
      <c r="G8" s="147"/>
      <c r="H8" s="147"/>
      <c r="I8" s="147"/>
      <c r="J8" s="147"/>
      <c r="K8" s="147"/>
      <c r="N8" s="4"/>
      <c r="O8" s="4"/>
      <c r="Q8" s="4"/>
      <c r="R8" s="4"/>
      <c r="S8" s="4"/>
      <c r="T8" s="4"/>
      <c r="U8" s="4"/>
      <c r="V8" s="4"/>
      <c r="W8" s="4"/>
      <c r="X8" s="4"/>
    </row>
    <row r="9" spans="2:24" s="98" customFormat="1" x14ac:dyDescent="0.3">
      <c r="N9" s="4"/>
      <c r="O9" s="4"/>
      <c r="Q9" s="4"/>
      <c r="R9" s="4"/>
      <c r="S9" s="4"/>
      <c r="T9" s="4"/>
      <c r="U9" s="4"/>
      <c r="V9" s="4"/>
      <c r="W9" s="4"/>
      <c r="X9" s="4"/>
    </row>
    <row r="10" spans="2:24" ht="15.6" x14ac:dyDescent="0.3">
      <c r="D10" s="150" t="s">
        <v>396</v>
      </c>
      <c r="E10" s="151"/>
      <c r="F10" s="151"/>
      <c r="G10" s="151"/>
      <c r="H10" s="152"/>
      <c r="I10" s="148" t="s">
        <v>397</v>
      </c>
      <c r="J10" s="148"/>
      <c r="K10" s="148"/>
      <c r="L10" s="148"/>
    </row>
    <row r="11" spans="2:24" ht="45" customHeight="1" x14ac:dyDescent="0.3">
      <c r="D11" s="20" t="s">
        <v>429</v>
      </c>
      <c r="E11" s="20" t="s">
        <v>422</v>
      </c>
      <c r="F11" s="20" t="s">
        <v>419</v>
      </c>
      <c r="G11" s="20" t="s">
        <v>423</v>
      </c>
      <c r="H11" s="20" t="s">
        <v>938</v>
      </c>
      <c r="I11" s="21" t="s">
        <v>420</v>
      </c>
      <c r="J11" s="22" t="s">
        <v>347</v>
      </c>
      <c r="K11" s="22" t="s">
        <v>421</v>
      </c>
      <c r="L11" s="22" t="s">
        <v>418</v>
      </c>
    </row>
    <row r="12" spans="2:24" ht="75" customHeight="1" x14ac:dyDescent="0.3">
      <c r="B12" s="23" t="s">
        <v>398</v>
      </c>
      <c r="C12" s="24" t="s">
        <v>406</v>
      </c>
      <c r="D12" s="92" t="str">
        <f>IFERROR(VLOOKUP('Backsheet for muncher'!$C$10,'s75 &amp; HICM Backsheet'!$A$5:$L$154,$O12,FALSE),"")</f>
        <v/>
      </c>
      <c r="E12" s="90" t="s">
        <v>431</v>
      </c>
      <c r="F12" s="14" t="s">
        <v>431</v>
      </c>
      <c r="G12" s="14" t="s">
        <v>431</v>
      </c>
      <c r="H12" s="14" t="s">
        <v>431</v>
      </c>
      <c r="I12" s="91"/>
      <c r="J12" s="14"/>
      <c r="K12" s="14"/>
      <c r="L12" s="14"/>
      <c r="O12" s="4">
        <v>4</v>
      </c>
      <c r="Q12" s="4">
        <f>COUNTIF($N$3:$N$7,E12)</f>
        <v>0</v>
      </c>
      <c r="R12" s="4">
        <f t="shared" ref="R12:T12" si="0">COUNTIF($N$3:$N$7,F12)</f>
        <v>0</v>
      </c>
      <c r="S12" s="4">
        <f t="shared" si="0"/>
        <v>0</v>
      </c>
      <c r="T12" s="4">
        <f t="shared" si="0"/>
        <v>0</v>
      </c>
      <c r="U12" s="4">
        <f t="shared" ref="U12:U19" si="1">IF(OR(E12=$N$6,E12=$N$7),(IF(I12="",0,1)),1)</f>
        <v>1</v>
      </c>
      <c r="V12" s="4">
        <f>IF(J12="",0,1)</f>
        <v>0</v>
      </c>
      <c r="W12" s="4">
        <f t="shared" ref="W12:X12" si="2">IF(K12="",0,1)</f>
        <v>0</v>
      </c>
      <c r="X12" s="4">
        <f t="shared" si="2"/>
        <v>0</v>
      </c>
    </row>
    <row r="13" spans="2:24" ht="75" customHeight="1" x14ac:dyDescent="0.3">
      <c r="B13" s="23" t="s">
        <v>399</v>
      </c>
      <c r="C13" s="24" t="s">
        <v>407</v>
      </c>
      <c r="D13" s="92" t="str">
        <f>IFERROR(VLOOKUP('Backsheet for muncher'!$C$10,'s75 &amp; HICM Backsheet'!$A$5:$L$154,$O13,FALSE),"")</f>
        <v/>
      </c>
      <c r="E13" s="14" t="s">
        <v>431</v>
      </c>
      <c r="F13" s="14" t="s">
        <v>431</v>
      </c>
      <c r="G13" s="14" t="s">
        <v>431</v>
      </c>
      <c r="H13" s="14" t="s">
        <v>431</v>
      </c>
      <c r="I13" s="91"/>
      <c r="J13" s="14"/>
      <c r="K13" s="14"/>
      <c r="L13" s="14"/>
      <c r="O13" s="4">
        <v>5</v>
      </c>
      <c r="Q13" s="4">
        <f t="shared" ref="Q13:Q19" si="3">COUNTIF($N$3:$N$7,E13)</f>
        <v>0</v>
      </c>
      <c r="R13" s="4">
        <f t="shared" ref="R13:R19" si="4">COUNTIF($N$3:$N$7,F13)</f>
        <v>0</v>
      </c>
      <c r="S13" s="4">
        <f t="shared" ref="S13:S19" si="5">COUNTIF($N$3:$N$7,G13)</f>
        <v>0</v>
      </c>
      <c r="T13" s="4">
        <f t="shared" ref="T13:T19" si="6">COUNTIF($N$3:$N$7,H13)</f>
        <v>0</v>
      </c>
      <c r="U13" s="4">
        <f t="shared" si="1"/>
        <v>1</v>
      </c>
      <c r="V13" s="4">
        <f t="shared" ref="V13:V19" si="7">IF(J13="",0,1)</f>
        <v>0</v>
      </c>
      <c r="W13" s="4">
        <f t="shared" ref="W13:W19" si="8">IF(K13="",0,1)</f>
        <v>0</v>
      </c>
      <c r="X13" s="4">
        <f t="shared" ref="X13:X19" si="9">IF(L13="",0,1)</f>
        <v>0</v>
      </c>
    </row>
    <row r="14" spans="2:24" ht="75" customHeight="1" x14ac:dyDescent="0.3">
      <c r="B14" s="23" t="s">
        <v>400</v>
      </c>
      <c r="C14" s="24" t="s">
        <v>408</v>
      </c>
      <c r="D14" s="92" t="str">
        <f>IFERROR(VLOOKUP('Backsheet for muncher'!$C$10,'s75 &amp; HICM Backsheet'!$A$5:$L$154,$O14,FALSE),"")</f>
        <v/>
      </c>
      <c r="E14" s="14" t="s">
        <v>431</v>
      </c>
      <c r="F14" s="14" t="s">
        <v>431</v>
      </c>
      <c r="G14" s="14" t="s">
        <v>431</v>
      </c>
      <c r="H14" s="14" t="s">
        <v>431</v>
      </c>
      <c r="I14" s="91"/>
      <c r="J14" s="14"/>
      <c r="K14" s="14"/>
      <c r="L14" s="14"/>
      <c r="O14" s="4">
        <v>6</v>
      </c>
      <c r="Q14" s="4">
        <f t="shared" si="3"/>
        <v>0</v>
      </c>
      <c r="R14" s="4">
        <f t="shared" si="4"/>
        <v>0</v>
      </c>
      <c r="S14" s="4">
        <f t="shared" si="5"/>
        <v>0</v>
      </c>
      <c r="T14" s="4">
        <f t="shared" si="6"/>
        <v>0</v>
      </c>
      <c r="U14" s="4">
        <f t="shared" si="1"/>
        <v>1</v>
      </c>
      <c r="V14" s="4">
        <f t="shared" si="7"/>
        <v>0</v>
      </c>
      <c r="W14" s="4">
        <f t="shared" si="8"/>
        <v>0</v>
      </c>
      <c r="X14" s="4">
        <f t="shared" si="9"/>
        <v>0</v>
      </c>
    </row>
    <row r="15" spans="2:24" ht="75" customHeight="1" x14ac:dyDescent="0.3">
      <c r="B15" s="23" t="s">
        <v>401</v>
      </c>
      <c r="C15" s="24" t="s">
        <v>409</v>
      </c>
      <c r="D15" s="92" t="str">
        <f>IFERROR(VLOOKUP('Backsheet for muncher'!$C$10,'s75 &amp; HICM Backsheet'!$A$5:$L$154,$O15,FALSE),"")</f>
        <v/>
      </c>
      <c r="E15" s="14" t="s">
        <v>431</v>
      </c>
      <c r="F15" s="14" t="s">
        <v>431</v>
      </c>
      <c r="G15" s="14" t="s">
        <v>431</v>
      </c>
      <c r="H15" s="14" t="s">
        <v>431</v>
      </c>
      <c r="I15" s="91"/>
      <c r="J15" s="14"/>
      <c r="K15" s="14"/>
      <c r="L15" s="14"/>
      <c r="O15" s="4">
        <v>7</v>
      </c>
      <c r="Q15" s="4">
        <f t="shared" si="3"/>
        <v>0</v>
      </c>
      <c r="R15" s="4">
        <f t="shared" si="4"/>
        <v>0</v>
      </c>
      <c r="S15" s="4">
        <f t="shared" si="5"/>
        <v>0</v>
      </c>
      <c r="T15" s="4">
        <f t="shared" si="6"/>
        <v>0</v>
      </c>
      <c r="U15" s="4">
        <f t="shared" si="1"/>
        <v>1</v>
      </c>
      <c r="V15" s="4">
        <f t="shared" si="7"/>
        <v>0</v>
      </c>
      <c r="W15" s="4">
        <f t="shared" si="8"/>
        <v>0</v>
      </c>
      <c r="X15" s="4">
        <f t="shared" si="9"/>
        <v>0</v>
      </c>
    </row>
    <row r="16" spans="2:24" ht="75" customHeight="1" x14ac:dyDescent="0.3">
      <c r="B16" s="23" t="s">
        <v>402</v>
      </c>
      <c r="C16" s="24" t="s">
        <v>410</v>
      </c>
      <c r="D16" s="92" t="str">
        <f>IFERROR(VLOOKUP('Backsheet for muncher'!$C$10,'s75 &amp; HICM Backsheet'!$A$5:$L$154,$O16,FALSE),"")</f>
        <v/>
      </c>
      <c r="E16" s="14" t="s">
        <v>431</v>
      </c>
      <c r="F16" s="14" t="s">
        <v>431</v>
      </c>
      <c r="G16" s="14" t="s">
        <v>431</v>
      </c>
      <c r="H16" s="14" t="s">
        <v>431</v>
      </c>
      <c r="I16" s="91"/>
      <c r="J16" s="14"/>
      <c r="K16" s="14"/>
      <c r="L16" s="14"/>
      <c r="O16" s="4">
        <v>8</v>
      </c>
      <c r="Q16" s="4">
        <f t="shared" si="3"/>
        <v>0</v>
      </c>
      <c r="R16" s="4">
        <f t="shared" si="4"/>
        <v>0</v>
      </c>
      <c r="S16" s="4">
        <f t="shared" si="5"/>
        <v>0</v>
      </c>
      <c r="T16" s="4">
        <f t="shared" si="6"/>
        <v>0</v>
      </c>
      <c r="U16" s="4">
        <f t="shared" si="1"/>
        <v>1</v>
      </c>
      <c r="V16" s="4">
        <f t="shared" si="7"/>
        <v>0</v>
      </c>
      <c r="W16" s="4">
        <f t="shared" si="8"/>
        <v>0</v>
      </c>
      <c r="X16" s="4">
        <f t="shared" si="9"/>
        <v>0</v>
      </c>
    </row>
    <row r="17" spans="2:24" ht="75" customHeight="1" x14ac:dyDescent="0.3">
      <c r="B17" s="23" t="s">
        <v>403</v>
      </c>
      <c r="C17" s="24" t="s">
        <v>411</v>
      </c>
      <c r="D17" s="92" t="str">
        <f>IFERROR(VLOOKUP('Backsheet for muncher'!$C$10,'s75 &amp; HICM Backsheet'!$A$5:$L$154,$O17,FALSE),"")</f>
        <v/>
      </c>
      <c r="E17" s="14" t="s">
        <v>431</v>
      </c>
      <c r="F17" s="14" t="s">
        <v>431</v>
      </c>
      <c r="G17" s="14" t="s">
        <v>431</v>
      </c>
      <c r="H17" s="14" t="s">
        <v>431</v>
      </c>
      <c r="I17" s="91"/>
      <c r="J17" s="14"/>
      <c r="K17" s="14"/>
      <c r="L17" s="14"/>
      <c r="O17" s="4">
        <v>9</v>
      </c>
      <c r="Q17" s="4">
        <f t="shared" si="3"/>
        <v>0</v>
      </c>
      <c r="R17" s="4">
        <f t="shared" si="4"/>
        <v>0</v>
      </c>
      <c r="S17" s="4">
        <f t="shared" si="5"/>
        <v>0</v>
      </c>
      <c r="T17" s="4">
        <f t="shared" si="6"/>
        <v>0</v>
      </c>
      <c r="U17" s="4">
        <f t="shared" si="1"/>
        <v>1</v>
      </c>
      <c r="V17" s="4">
        <f t="shared" si="7"/>
        <v>0</v>
      </c>
      <c r="W17" s="4">
        <f t="shared" si="8"/>
        <v>0</v>
      </c>
      <c r="X17" s="4">
        <f t="shared" si="9"/>
        <v>0</v>
      </c>
    </row>
    <row r="18" spans="2:24" ht="75" customHeight="1" x14ac:dyDescent="0.3">
      <c r="B18" s="23" t="s">
        <v>404</v>
      </c>
      <c r="C18" s="24" t="s">
        <v>412</v>
      </c>
      <c r="D18" s="92" t="str">
        <f>IFERROR(VLOOKUP('Backsheet for muncher'!$C$10,'s75 &amp; HICM Backsheet'!$A$5:$L$154,$O18,FALSE),"")</f>
        <v/>
      </c>
      <c r="E18" s="14" t="s">
        <v>431</v>
      </c>
      <c r="F18" s="14" t="s">
        <v>431</v>
      </c>
      <c r="G18" s="14" t="s">
        <v>431</v>
      </c>
      <c r="H18" s="14" t="s">
        <v>431</v>
      </c>
      <c r="I18" s="91"/>
      <c r="J18" s="14"/>
      <c r="K18" s="14"/>
      <c r="L18" s="14"/>
      <c r="O18" s="4">
        <v>10</v>
      </c>
      <c r="Q18" s="4">
        <f t="shared" si="3"/>
        <v>0</v>
      </c>
      <c r="R18" s="4">
        <f t="shared" si="4"/>
        <v>0</v>
      </c>
      <c r="S18" s="4">
        <f t="shared" si="5"/>
        <v>0</v>
      </c>
      <c r="T18" s="4">
        <f t="shared" si="6"/>
        <v>0</v>
      </c>
      <c r="U18" s="4">
        <f t="shared" si="1"/>
        <v>1</v>
      </c>
      <c r="V18" s="4">
        <f t="shared" si="7"/>
        <v>0</v>
      </c>
      <c r="W18" s="4">
        <f t="shared" si="8"/>
        <v>0</v>
      </c>
      <c r="X18" s="4">
        <f t="shared" si="9"/>
        <v>0</v>
      </c>
    </row>
    <row r="19" spans="2:24" ht="75" customHeight="1" x14ac:dyDescent="0.3">
      <c r="B19" s="23" t="s">
        <v>405</v>
      </c>
      <c r="C19" s="24" t="s">
        <v>413</v>
      </c>
      <c r="D19" s="92" t="str">
        <f>IFERROR(VLOOKUP('Backsheet for muncher'!$C$10,'s75 &amp; HICM Backsheet'!$A$5:$L$154,$O19,FALSE),"")</f>
        <v/>
      </c>
      <c r="E19" s="14" t="s">
        <v>431</v>
      </c>
      <c r="F19" s="14" t="s">
        <v>431</v>
      </c>
      <c r="G19" s="14" t="s">
        <v>431</v>
      </c>
      <c r="H19" s="14" t="s">
        <v>431</v>
      </c>
      <c r="I19" s="91"/>
      <c r="J19" s="14"/>
      <c r="K19" s="14"/>
      <c r="L19" s="14"/>
      <c r="O19" s="4">
        <v>11</v>
      </c>
      <c r="Q19" s="4">
        <f t="shared" si="3"/>
        <v>0</v>
      </c>
      <c r="R19" s="4">
        <f t="shared" si="4"/>
        <v>0</v>
      </c>
      <c r="S19" s="4">
        <f t="shared" si="5"/>
        <v>0</v>
      </c>
      <c r="T19" s="4">
        <f t="shared" si="6"/>
        <v>0</v>
      </c>
      <c r="U19" s="4">
        <f t="shared" si="1"/>
        <v>1</v>
      </c>
      <c r="V19" s="4">
        <f t="shared" si="7"/>
        <v>0</v>
      </c>
      <c r="W19" s="4">
        <f t="shared" si="8"/>
        <v>0</v>
      </c>
      <c r="X19" s="4">
        <f t="shared" si="9"/>
        <v>0</v>
      </c>
    </row>
    <row r="20" spans="2:24" x14ac:dyDescent="0.3"/>
    <row r="21" spans="2:24" ht="30" customHeight="1" x14ac:dyDescent="0.3">
      <c r="B21" s="149" t="s">
        <v>430</v>
      </c>
      <c r="C21" s="149"/>
      <c r="D21" s="149"/>
      <c r="E21" s="149"/>
      <c r="F21" s="149"/>
      <c r="G21" s="149"/>
      <c r="H21" s="149"/>
      <c r="I21" s="149"/>
      <c r="J21" s="149"/>
      <c r="K21" s="149"/>
      <c r="L21" s="149"/>
    </row>
    <row r="22" spans="2:24" ht="90" customHeight="1" x14ac:dyDescent="0.3">
      <c r="D22" s="20" t="s">
        <v>429</v>
      </c>
      <c r="E22" s="25" t="s">
        <v>422</v>
      </c>
      <c r="F22" s="25" t="s">
        <v>419</v>
      </c>
      <c r="G22" s="25" t="s">
        <v>423</v>
      </c>
      <c r="H22" s="25" t="s">
        <v>939</v>
      </c>
      <c r="I22" s="21" t="s">
        <v>416</v>
      </c>
      <c r="J22" s="22" t="s">
        <v>347</v>
      </c>
      <c r="K22" s="22" t="s">
        <v>417</v>
      </c>
      <c r="L22" s="22" t="s">
        <v>418</v>
      </c>
    </row>
    <row r="23" spans="2:24" ht="75" customHeight="1" x14ac:dyDescent="0.3">
      <c r="B23" s="23" t="s">
        <v>414</v>
      </c>
      <c r="C23" s="24" t="s">
        <v>415</v>
      </c>
      <c r="D23" s="92" t="str">
        <f>IFERROR(VLOOKUP('Backsheet for muncher'!$C$10,'s75 &amp; HICM Backsheet'!$A$5:$L$154,$O23,FALSE),"")</f>
        <v/>
      </c>
      <c r="E23" s="14" t="s">
        <v>431</v>
      </c>
      <c r="F23" s="14" t="s">
        <v>431</v>
      </c>
      <c r="G23" s="14" t="s">
        <v>431</v>
      </c>
      <c r="H23" s="14" t="s">
        <v>431</v>
      </c>
      <c r="I23" s="91"/>
      <c r="J23" s="14"/>
      <c r="K23" s="14"/>
      <c r="L23" s="14"/>
      <c r="O23" s="4">
        <v>12</v>
      </c>
      <c r="Q23" s="4">
        <f>COUNTIF($N$3:$N$9,E23)</f>
        <v>0</v>
      </c>
      <c r="R23" s="4">
        <f>COUNTIF($N$3:$N$9,F23)</f>
        <v>0</v>
      </c>
      <c r="S23" s="4">
        <f>COUNTIF($N$3:$N$9,G23)</f>
        <v>0</v>
      </c>
      <c r="T23" s="4">
        <f>COUNTIF($N$3:$N$9,H23)</f>
        <v>0</v>
      </c>
      <c r="U23" s="4">
        <f>IF(E23=$N$3,(IF(I23="",0,1)),1)</f>
        <v>1</v>
      </c>
      <c r="V23" s="4">
        <f>IF(J23="",0,1)</f>
        <v>0</v>
      </c>
      <c r="W23" s="4">
        <f t="shared" ref="W23:X23" si="10">IF(K23="",0,1)</f>
        <v>0</v>
      </c>
      <c r="X23" s="4">
        <f t="shared" si="10"/>
        <v>0</v>
      </c>
    </row>
    <row r="24" spans="2:24" x14ac:dyDescent="0.3"/>
    <row r="25" spans="2:24" ht="15.6" hidden="1" x14ac:dyDescent="0.3">
      <c r="B25" s="104"/>
      <c r="C25" s="104"/>
      <c r="D25" s="104"/>
      <c r="E25" s="104"/>
      <c r="F25" s="72"/>
      <c r="G25" s="72"/>
      <c r="H25" s="72"/>
      <c r="I25" s="72"/>
      <c r="J25" s="72"/>
      <c r="K25" s="72"/>
      <c r="V25" s="4">
        <f>COUNTA(Q12:X23)</f>
        <v>72</v>
      </c>
      <c r="W25" s="4">
        <f>SUM(Q12:X23)</f>
        <v>9</v>
      </c>
      <c r="X25" s="5">
        <f>V25-W25</f>
        <v>63</v>
      </c>
    </row>
    <row r="26" spans="2:24" ht="15.6" hidden="1" x14ac:dyDescent="0.3">
      <c r="B26" s="104"/>
      <c r="C26" s="104"/>
      <c r="D26" s="104"/>
      <c r="E26" s="104"/>
      <c r="F26" s="72"/>
      <c r="G26" s="72"/>
      <c r="H26" s="72"/>
      <c r="I26" s="72"/>
      <c r="J26" s="72"/>
      <c r="K26" s="72"/>
    </row>
    <row r="27" spans="2:24" ht="15.6" hidden="1" x14ac:dyDescent="0.3">
      <c r="B27" s="104"/>
      <c r="C27" s="104"/>
      <c r="D27" s="104"/>
      <c r="E27" s="104"/>
      <c r="F27" s="72"/>
      <c r="G27" s="72"/>
      <c r="H27" s="72"/>
      <c r="I27" s="72"/>
      <c r="J27" s="72"/>
      <c r="K27" s="72"/>
    </row>
  </sheetData>
  <sheetProtection password="DCA1" sheet="1" objects="1" scenarios="1" formatColumns="0" formatRows="0"/>
  <mergeCells count="13">
    <mergeCell ref="B1:E1"/>
    <mergeCell ref="I10:L10"/>
    <mergeCell ref="B21:L21"/>
    <mergeCell ref="B2:E2"/>
    <mergeCell ref="B4:D4"/>
    <mergeCell ref="D10:H10"/>
    <mergeCell ref="E4:H4"/>
    <mergeCell ref="B6:E6"/>
    <mergeCell ref="B7:E7"/>
    <mergeCell ref="B8:E8"/>
    <mergeCell ref="F6:K6"/>
    <mergeCell ref="F7:K7"/>
    <mergeCell ref="F8:K8"/>
  </mergeCells>
  <conditionalFormatting sqref="I12:I19">
    <cfRule type="expression" dxfId="12" priority="11">
      <formula>OR($E12=$N$6,$E12=$N$7)</formula>
    </cfRule>
  </conditionalFormatting>
  <conditionalFormatting sqref="I23">
    <cfRule type="expression" dxfId="11" priority="1">
      <formula>OR($E$23=$N$3)</formula>
    </cfRule>
  </conditionalFormatting>
  <dataValidations count="1">
    <dataValidation type="list" allowBlank="1" showInputMessage="1" showErrorMessage="1" sqref="E12:H19 E23:H23" xr:uid="{00000000-0002-0000-0500-000000000000}">
      <formula1>$N$2:$N$7</formula1>
    </dataValidation>
  </dataValidations>
  <pageMargins left="0.7" right="0.7" top="0.75" bottom="0.75" header="0.3" footer="0.3"/>
  <pageSetup paperSize="9" scale="91" orientation="portrait" horizontalDpi="90" verticalDpi="90" r:id="rId1"/>
  <rowBreaks count="1" manualBreakCount="1">
    <brk id="19" max="12" man="1"/>
  </rowBreaks>
  <colBreaks count="1" manualBreakCount="1">
    <brk id="8" max="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13"/>
  <sheetViews>
    <sheetView showGridLines="0" zoomScaleNormal="100" workbookViewId="0"/>
  </sheetViews>
  <sheetFormatPr defaultColWidth="0" defaultRowHeight="14.4" zeroHeight="1" x14ac:dyDescent="0.3"/>
  <cols>
    <col min="1" max="1" width="4.6640625" customWidth="1"/>
    <col min="2" max="2" width="60.6640625" customWidth="1"/>
    <col min="3" max="4" width="12.6640625" customWidth="1"/>
    <col min="5" max="8" width="9.109375" customWidth="1"/>
    <col min="9" max="9" width="4.6640625" customWidth="1"/>
    <col min="10" max="10" width="20.6640625" customWidth="1"/>
    <col min="11" max="11" width="4.6640625" customWidth="1"/>
    <col min="12" max="12" width="0" style="4" hidden="1" customWidth="1"/>
    <col min="13" max="13" width="4.6640625" customWidth="1"/>
    <col min="14" max="16384" width="9.109375" hidden="1"/>
  </cols>
  <sheetData>
    <row r="1" spans="2:12" ht="18.600000000000001" thickBot="1" x14ac:dyDescent="0.4">
      <c r="B1" s="123" t="str">
        <f>'1. Cover'!B1</f>
        <v>Better Care Fund Template Q1 2018/19</v>
      </c>
    </row>
    <row r="2" spans="2:12" x14ac:dyDescent="0.3">
      <c r="B2" s="2" t="s">
        <v>544</v>
      </c>
      <c r="L2" s="5">
        <f>L3-L4</f>
        <v>2</v>
      </c>
    </row>
    <row r="3" spans="2:12" x14ac:dyDescent="0.3">
      <c r="L3" s="4">
        <f>COUNTA(L8:L12)</f>
        <v>2</v>
      </c>
    </row>
    <row r="4" spans="2:12" x14ac:dyDescent="0.3">
      <c r="B4" t="s">
        <v>343</v>
      </c>
      <c r="C4" s="144" t="str">
        <f>'Backsheet for muncher'!D10</f>
        <v>&lt;Please select a Health and Wellbeing Board&gt;</v>
      </c>
      <c r="D4" s="144"/>
      <c r="E4" s="144"/>
      <c r="F4" s="144"/>
      <c r="G4" s="144"/>
      <c r="H4" s="144"/>
      <c r="L4" s="4">
        <f>SUM(L8:L12)</f>
        <v>0</v>
      </c>
    </row>
    <row r="5" spans="2:12" x14ac:dyDescent="0.3"/>
    <row r="6" spans="2:12" x14ac:dyDescent="0.3">
      <c r="E6" s="159" t="s">
        <v>442</v>
      </c>
      <c r="F6" s="159"/>
      <c r="G6" s="159"/>
      <c r="H6" s="75">
        <f>20000-LEN($B$8)</f>
        <v>20000</v>
      </c>
    </row>
    <row r="7" spans="2:12" x14ac:dyDescent="0.3">
      <c r="B7" s="158" t="s">
        <v>443</v>
      </c>
      <c r="C7" s="158"/>
      <c r="D7" s="158"/>
      <c r="E7" s="158"/>
      <c r="F7" s="158"/>
      <c r="G7" s="158"/>
      <c r="H7" s="158"/>
    </row>
    <row r="8" spans="2:12" ht="210" customHeight="1" x14ac:dyDescent="0.3">
      <c r="B8" s="155"/>
      <c r="C8" s="156"/>
      <c r="D8" s="156"/>
      <c r="E8" s="156"/>
      <c r="F8" s="156"/>
      <c r="G8" s="156"/>
      <c r="H8" s="157"/>
      <c r="J8" s="28" t="s">
        <v>445</v>
      </c>
      <c r="L8" s="4">
        <f>IF(B8="",0,1)</f>
        <v>0</v>
      </c>
    </row>
    <row r="9" spans="2:12" x14ac:dyDescent="0.3"/>
    <row r="10" spans="2:12" x14ac:dyDescent="0.3">
      <c r="E10" s="159" t="s">
        <v>442</v>
      </c>
      <c r="F10" s="159"/>
      <c r="G10" s="159"/>
      <c r="H10" s="75">
        <f>20000-LEN($B$12)</f>
        <v>20000</v>
      </c>
    </row>
    <row r="11" spans="2:12" x14ac:dyDescent="0.3">
      <c r="B11" s="158" t="s">
        <v>444</v>
      </c>
      <c r="C11" s="158"/>
      <c r="D11" s="158"/>
      <c r="E11" s="158"/>
      <c r="F11" s="158"/>
      <c r="G11" s="158"/>
      <c r="H11" s="158"/>
    </row>
    <row r="12" spans="2:12" ht="210" customHeight="1" x14ac:dyDescent="0.3">
      <c r="B12" s="155"/>
      <c r="C12" s="156"/>
      <c r="D12" s="156"/>
      <c r="E12" s="156"/>
      <c r="F12" s="156"/>
      <c r="G12" s="156"/>
      <c r="H12" s="157"/>
      <c r="J12" s="28" t="s">
        <v>446</v>
      </c>
      <c r="L12" s="4">
        <f>IF(B12="",0,1)</f>
        <v>0</v>
      </c>
    </row>
    <row r="13" spans="2:12" x14ac:dyDescent="0.3"/>
  </sheetData>
  <sheetProtection password="DCA1" sheet="1" objects="1" scenarios="1" formatColumns="0" formatRows="0"/>
  <mergeCells count="7">
    <mergeCell ref="B8:H8"/>
    <mergeCell ref="B12:H12"/>
    <mergeCell ref="B11:H11"/>
    <mergeCell ref="B7:H7"/>
    <mergeCell ref="C4:H4"/>
    <mergeCell ref="E6:G6"/>
    <mergeCell ref="E10:G10"/>
  </mergeCells>
  <dataValidations count="1">
    <dataValidation type="textLength" allowBlank="1" showInputMessage="1" showErrorMessage="1" errorTitle="Character Limit Reached" error="Maximum character limit for this cell is 20,000" sqref="B8:H8 B12:H12" xr:uid="{00000000-0002-0000-0600-000000000000}">
      <formula1>0</formula1>
      <formula2>20000</formula2>
    </dataValidation>
  </dataValidations>
  <pageMargins left="0.7" right="0.7" top="0.75" bottom="0.75" header="0.3" footer="0.3"/>
  <pageSetup paperSize="9" scale="57" orientation="portrait" horizontalDpi="90" verticalDpi="9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C28"/>
  <sheetViews>
    <sheetView showGridLines="0" zoomScale="90" zoomScaleNormal="90" workbookViewId="0"/>
  </sheetViews>
  <sheetFormatPr defaultColWidth="0" defaultRowHeight="14.4" zeroHeight="1" x14ac:dyDescent="0.3"/>
  <cols>
    <col min="1" max="1" width="4.6640625" customWidth="1"/>
    <col min="2" max="2" width="53.6640625" customWidth="1"/>
    <col min="3" max="12" width="23.6640625" customWidth="1"/>
    <col min="13" max="13" width="4.6640625" customWidth="1"/>
    <col min="14" max="17" width="9.109375" style="4" hidden="1" customWidth="1"/>
    <col min="18" max="18" width="4.6640625" customWidth="1"/>
    <col min="19" max="28" width="0" style="4" hidden="1" customWidth="1"/>
    <col min="29" max="29" width="4.6640625" customWidth="1"/>
    <col min="30" max="16384" width="9.109375" hidden="1"/>
  </cols>
  <sheetData>
    <row r="1" spans="2:28" ht="18.600000000000001" thickBot="1" x14ac:dyDescent="0.4">
      <c r="B1" s="140" t="str">
        <f>'1. Cover'!B1</f>
        <v>Better Care Fund Template Q1 2018/19</v>
      </c>
      <c r="C1" s="142"/>
    </row>
    <row r="2" spans="2:28" x14ac:dyDescent="0.3">
      <c r="B2" s="161" t="s">
        <v>1836</v>
      </c>
      <c r="C2" s="161"/>
      <c r="T2" s="4" t="s">
        <v>321</v>
      </c>
    </row>
    <row r="3" spans="2:28" s="67" customFormat="1" x14ac:dyDescent="0.3">
      <c r="B3" s="71"/>
      <c r="C3" s="68"/>
      <c r="N3" s="4">
        <v>3</v>
      </c>
      <c r="O3" s="70">
        <f>IF(SUM(D11:F11)&gt;1,-1,1)</f>
        <v>1</v>
      </c>
      <c r="P3" s="4"/>
      <c r="Q3" s="4"/>
      <c r="S3" s="4">
        <f>COUNTA(S11:AB26)</f>
        <v>83</v>
      </c>
      <c r="T3" s="4">
        <f>SUM(S11:AB26)</f>
        <v>75</v>
      </c>
      <c r="U3" s="5">
        <f>S3-T3</f>
        <v>8</v>
      </c>
      <c r="V3" s="4"/>
      <c r="W3" s="4"/>
      <c r="X3" s="4"/>
      <c r="Y3" s="4"/>
      <c r="Z3" s="4"/>
      <c r="AA3" s="4"/>
      <c r="AB3" s="4"/>
    </row>
    <row r="4" spans="2:28" s="67" customFormat="1" x14ac:dyDescent="0.3">
      <c r="B4" s="72" t="s">
        <v>343</v>
      </c>
      <c r="D4" s="165" t="str">
        <f>'Backsheet for muncher'!D10</f>
        <v>&lt;Please select a Health and Wellbeing Board&gt;</v>
      </c>
      <c r="E4" s="165"/>
      <c r="N4" s="4"/>
      <c r="O4" s="4"/>
      <c r="P4" s="4"/>
      <c r="Q4" s="4"/>
      <c r="S4" s="4"/>
      <c r="T4" s="4"/>
      <c r="U4" s="4"/>
      <c r="V4" s="4"/>
      <c r="W4" s="4"/>
      <c r="X4" s="4"/>
      <c r="Y4" s="4"/>
      <c r="Z4" s="4"/>
      <c r="AA4" s="4"/>
      <c r="AB4" s="4"/>
    </row>
    <row r="5" spans="2:28" s="67" customFormat="1" x14ac:dyDescent="0.3">
      <c r="B5" s="166" t="s">
        <v>1845</v>
      </c>
      <c r="C5" s="167"/>
      <c r="D5" s="127" t="str">
        <f>IFERROR(VLOOKUP('Backsheet for muncher'!$C$10,'iBCF Backsheet'!$A$5:$AF$154,$N$3,FALSE),"")</f>
        <v/>
      </c>
      <c r="N5" s="4" t="s">
        <v>628</v>
      </c>
      <c r="O5" s="4" t="s">
        <v>758</v>
      </c>
      <c r="P5" s="4" t="s">
        <v>759</v>
      </c>
      <c r="Q5" s="4" t="s">
        <v>679</v>
      </c>
      <c r="S5" s="4"/>
      <c r="T5" s="4"/>
      <c r="U5" s="4"/>
      <c r="V5" s="4"/>
      <c r="W5" s="4"/>
      <c r="X5" s="4"/>
      <c r="Y5" s="4"/>
      <c r="Z5" s="4"/>
      <c r="AA5" s="4"/>
      <c r="AB5" s="4"/>
    </row>
    <row r="6" spans="2:28" x14ac:dyDescent="0.3">
      <c r="B6" s="54"/>
      <c r="N6" s="4" t="s">
        <v>627</v>
      </c>
      <c r="O6" s="4" t="s">
        <v>627</v>
      </c>
      <c r="P6" s="4" t="s">
        <v>627</v>
      </c>
      <c r="Q6" s="4" t="s">
        <v>627</v>
      </c>
    </row>
    <row r="7" spans="2:28" s="51" customFormat="1" ht="17.25" customHeight="1" x14ac:dyDescent="0.35">
      <c r="B7" s="58" t="s">
        <v>607</v>
      </c>
      <c r="N7" s="4" t="s">
        <v>975</v>
      </c>
      <c r="O7" s="4" t="s">
        <v>682</v>
      </c>
      <c r="P7" s="4" t="s">
        <v>629</v>
      </c>
      <c r="Q7" s="83" t="s">
        <v>753</v>
      </c>
      <c r="S7" s="4"/>
      <c r="T7" s="4"/>
      <c r="U7" s="4"/>
      <c r="V7" s="4"/>
      <c r="W7" s="4"/>
      <c r="X7" s="4"/>
      <c r="Y7" s="4"/>
      <c r="Z7" s="4"/>
      <c r="AA7" s="4"/>
      <c r="AB7" s="4"/>
    </row>
    <row r="8" spans="2:28" s="51" customFormat="1" ht="15" customHeight="1" x14ac:dyDescent="0.3">
      <c r="B8" s="53"/>
      <c r="N8" s="4" t="s">
        <v>974</v>
      </c>
      <c r="O8" s="4" t="s">
        <v>621</v>
      </c>
      <c r="P8" s="4" t="s">
        <v>850</v>
      </c>
      <c r="Q8" s="83" t="s">
        <v>754</v>
      </c>
      <c r="S8" s="4"/>
      <c r="T8" s="4"/>
      <c r="U8" s="4"/>
      <c r="V8" s="4"/>
      <c r="W8" s="4"/>
      <c r="X8" s="4"/>
      <c r="Y8" s="4"/>
      <c r="Z8" s="4"/>
      <c r="AA8" s="4"/>
      <c r="AB8" s="4"/>
    </row>
    <row r="9" spans="2:28" s="51" customFormat="1" ht="15" customHeight="1" x14ac:dyDescent="0.3">
      <c r="B9" s="164" t="s">
        <v>608</v>
      </c>
      <c r="C9" s="164"/>
      <c r="D9" s="164"/>
      <c r="E9" s="164"/>
      <c r="F9" s="164"/>
      <c r="N9" s="4"/>
      <c r="O9" s="4" t="s">
        <v>683</v>
      </c>
      <c r="P9" s="4" t="s">
        <v>851</v>
      </c>
      <c r="Q9" s="83" t="s">
        <v>756</v>
      </c>
      <c r="S9" s="4"/>
      <c r="T9" s="4"/>
      <c r="U9" s="4"/>
      <c r="V9" s="4"/>
      <c r="W9" s="4"/>
      <c r="X9" s="4"/>
      <c r="Y9" s="4"/>
      <c r="Z9" s="4"/>
      <c r="AA9" s="4"/>
      <c r="AB9" s="4"/>
    </row>
    <row r="10" spans="2:28" s="51" customFormat="1" ht="90" customHeight="1" x14ac:dyDescent="0.3">
      <c r="D10" s="61" t="s">
        <v>609</v>
      </c>
      <c r="E10" s="61" t="s">
        <v>610</v>
      </c>
      <c r="F10" s="61" t="s">
        <v>611</v>
      </c>
      <c r="N10" s="4"/>
      <c r="O10" s="4" t="s">
        <v>684</v>
      </c>
      <c r="P10" s="4" t="s">
        <v>852</v>
      </c>
      <c r="Q10" s="84" t="s">
        <v>755</v>
      </c>
      <c r="S10" s="70"/>
      <c r="T10" s="4"/>
      <c r="U10" s="4"/>
      <c r="V10" s="4"/>
      <c r="W10" s="4"/>
      <c r="X10" s="4"/>
      <c r="Y10" s="4"/>
      <c r="Z10" s="4"/>
      <c r="AA10" s="4"/>
      <c r="AB10" s="4"/>
    </row>
    <row r="11" spans="2:28" ht="90" customHeight="1" x14ac:dyDescent="0.3">
      <c r="B11" s="162" t="s">
        <v>1831</v>
      </c>
      <c r="C11" s="163"/>
      <c r="D11" s="94"/>
      <c r="E11" s="94"/>
      <c r="F11" s="94"/>
      <c r="G11" s="115"/>
      <c r="H11" s="116"/>
      <c r="O11" s="4" t="s">
        <v>622</v>
      </c>
      <c r="S11" s="4">
        <f>IF(D11="",0,(IF(SUM($D$11:$F$11)&lt;=1,1,0)))</f>
        <v>0</v>
      </c>
      <c r="T11" s="4">
        <f t="shared" ref="T11:U11" si="0">IF(E11="",0,(IF(SUM($D$11:$F$11)&lt;=1,1,0)))</f>
        <v>0</v>
      </c>
      <c r="U11" s="4">
        <f t="shared" si="0"/>
        <v>0</v>
      </c>
      <c r="W11" s="114"/>
    </row>
    <row r="12" spans="2:28" ht="15" customHeight="1" x14ac:dyDescent="0.3">
      <c r="O12" s="4" t="s">
        <v>685</v>
      </c>
    </row>
    <row r="13" spans="2:28" s="52" customFormat="1" ht="15" customHeight="1" x14ac:dyDescent="0.3">
      <c r="N13" s="4"/>
      <c r="O13" s="4" t="s">
        <v>686</v>
      </c>
      <c r="P13" s="4"/>
      <c r="Q13" s="4"/>
      <c r="S13" s="4"/>
      <c r="T13" s="4"/>
      <c r="U13" s="4"/>
      <c r="V13" s="4"/>
      <c r="W13" s="4"/>
      <c r="X13" s="4"/>
      <c r="Y13" s="4"/>
      <c r="Z13" s="4"/>
      <c r="AA13" s="4"/>
      <c r="AB13" s="4"/>
    </row>
    <row r="14" spans="2:28" s="51" customFormat="1" ht="17.399999999999999" x14ac:dyDescent="0.35">
      <c r="B14" s="58" t="s">
        <v>612</v>
      </c>
      <c r="N14" s="4"/>
      <c r="O14" s="4" t="s">
        <v>623</v>
      </c>
      <c r="P14" s="65"/>
      <c r="Q14" s="65"/>
      <c r="S14" s="4"/>
      <c r="T14" s="4"/>
      <c r="U14" s="4"/>
      <c r="V14" s="4"/>
      <c r="W14" s="4"/>
      <c r="X14" s="4"/>
      <c r="Y14" s="4"/>
      <c r="Z14" s="4"/>
      <c r="AA14" s="4"/>
      <c r="AB14" s="4"/>
    </row>
    <row r="15" spans="2:28" s="54" customFormat="1" ht="15.6" x14ac:dyDescent="0.3">
      <c r="B15" s="57"/>
      <c r="N15" s="65"/>
      <c r="O15" s="4" t="s">
        <v>687</v>
      </c>
      <c r="P15" s="4"/>
      <c r="Q15" s="4"/>
      <c r="S15" s="65"/>
      <c r="T15" s="65"/>
      <c r="U15" s="65"/>
      <c r="V15" s="65"/>
      <c r="W15" s="65"/>
      <c r="X15" s="65"/>
      <c r="Y15" s="65"/>
      <c r="Z15" s="65"/>
      <c r="AA15" s="65"/>
      <c r="AB15" s="65"/>
    </row>
    <row r="16" spans="2:28" s="51" customFormat="1" ht="15.6" x14ac:dyDescent="0.3">
      <c r="B16" s="164" t="s">
        <v>613</v>
      </c>
      <c r="C16" s="164"/>
      <c r="D16" s="164"/>
      <c r="E16" s="164"/>
      <c r="F16" s="164"/>
      <c r="G16" s="164"/>
      <c r="H16" s="164"/>
      <c r="I16" s="164"/>
      <c r="J16" s="164"/>
      <c r="K16" s="164"/>
      <c r="L16" s="164"/>
      <c r="N16" s="4"/>
      <c r="O16" s="4" t="s">
        <v>688</v>
      </c>
      <c r="P16" s="4"/>
      <c r="Q16" s="4"/>
      <c r="S16" s="4"/>
      <c r="T16" s="4"/>
      <c r="U16" s="4"/>
      <c r="V16" s="4"/>
      <c r="W16" s="4"/>
      <c r="X16" s="4"/>
      <c r="Y16" s="4"/>
      <c r="Z16" s="4"/>
      <c r="AA16" s="4"/>
      <c r="AB16" s="4"/>
    </row>
    <row r="17" spans="1:28" ht="15.6" x14ac:dyDescent="0.3">
      <c r="C17" s="63" t="s">
        <v>361</v>
      </c>
      <c r="D17" s="63" t="s">
        <v>362</v>
      </c>
      <c r="E17" s="63" t="s">
        <v>363</v>
      </c>
      <c r="F17" s="63" t="s">
        <v>364</v>
      </c>
      <c r="G17" s="63" t="s">
        <v>365</v>
      </c>
      <c r="H17" s="63" t="s">
        <v>366</v>
      </c>
      <c r="I17" s="63" t="s">
        <v>367</v>
      </c>
      <c r="J17" s="63" t="s">
        <v>368</v>
      </c>
      <c r="K17" s="63" t="s">
        <v>369</v>
      </c>
      <c r="L17" s="63" t="s">
        <v>370</v>
      </c>
      <c r="O17" s="65" t="s">
        <v>689</v>
      </c>
    </row>
    <row r="18" spans="1:28" ht="75" customHeight="1" x14ac:dyDescent="0.3">
      <c r="B18" s="62" t="s">
        <v>751</v>
      </c>
      <c r="C18" s="14"/>
      <c r="D18" s="14"/>
      <c r="E18" s="14"/>
      <c r="F18" s="14"/>
      <c r="G18" s="14"/>
      <c r="H18" s="14"/>
      <c r="I18" s="14"/>
      <c r="J18" s="14"/>
      <c r="K18" s="14"/>
      <c r="L18" s="14"/>
      <c r="O18" s="4" t="s">
        <v>690</v>
      </c>
      <c r="S18" s="4">
        <f>IF(C18="",0,1)</f>
        <v>0</v>
      </c>
      <c r="T18" s="4">
        <f t="shared" ref="T18:AB18" si="1">IF(AND(COUNTA(D23:D26)&gt;0,D18=""),0,1)</f>
        <v>1</v>
      </c>
      <c r="U18" s="4">
        <f t="shared" si="1"/>
        <v>1</v>
      </c>
      <c r="V18" s="4">
        <f t="shared" si="1"/>
        <v>1</v>
      </c>
      <c r="W18" s="4">
        <f t="shared" si="1"/>
        <v>1</v>
      </c>
      <c r="X18" s="4">
        <f t="shared" si="1"/>
        <v>1</v>
      </c>
      <c r="Y18" s="4">
        <f t="shared" si="1"/>
        <v>1</v>
      </c>
      <c r="Z18" s="4">
        <f t="shared" si="1"/>
        <v>1</v>
      </c>
      <c r="AA18" s="4">
        <f t="shared" si="1"/>
        <v>1</v>
      </c>
      <c r="AB18" s="4">
        <f t="shared" si="1"/>
        <v>1</v>
      </c>
    </row>
    <row r="19" spans="1:28" s="76" customFormat="1" ht="75" customHeight="1" x14ac:dyDescent="0.3">
      <c r="A19" s="78"/>
      <c r="B19" s="62" t="s">
        <v>976</v>
      </c>
      <c r="C19" s="14" t="s">
        <v>627</v>
      </c>
      <c r="D19" s="14"/>
      <c r="E19" s="14"/>
      <c r="F19" s="14"/>
      <c r="G19" s="14"/>
      <c r="H19" s="14"/>
      <c r="I19" s="14"/>
      <c r="J19" s="14"/>
      <c r="K19" s="14"/>
      <c r="L19" s="14"/>
      <c r="N19" s="4"/>
      <c r="O19" s="4" t="s">
        <v>691</v>
      </c>
      <c r="P19" s="4"/>
      <c r="Q19" s="4"/>
      <c r="S19" s="4">
        <f>COUNTIF($N$7:$N$8,C19)</f>
        <v>0</v>
      </c>
      <c r="T19" s="4">
        <f>IF(AND(D18&lt;&gt;"",COUNTIF($N$7:$N$8,D19)=0),0,1)</f>
        <v>1</v>
      </c>
      <c r="U19" s="4">
        <f t="shared" ref="U19:AB19" si="2">IF(AND(E18&lt;&gt;"",COUNTIF($N$7:$N$8,E19)=0),0,1)</f>
        <v>1</v>
      </c>
      <c r="V19" s="4">
        <f t="shared" si="2"/>
        <v>1</v>
      </c>
      <c r="W19" s="4">
        <f t="shared" si="2"/>
        <v>1</v>
      </c>
      <c r="X19" s="4">
        <f t="shared" si="2"/>
        <v>1</v>
      </c>
      <c r="Y19" s="4">
        <f t="shared" si="2"/>
        <v>1</v>
      </c>
      <c r="Z19" s="4">
        <f t="shared" si="2"/>
        <v>1</v>
      </c>
      <c r="AA19" s="4">
        <f t="shared" si="2"/>
        <v>1</v>
      </c>
      <c r="AB19" s="4">
        <f t="shared" si="2"/>
        <v>1</v>
      </c>
    </row>
    <row r="20" spans="1:28" s="106" customFormat="1" ht="17.100000000000001" customHeight="1" x14ac:dyDescent="0.3">
      <c r="A20" s="109"/>
      <c r="B20" s="160" t="s">
        <v>986</v>
      </c>
      <c r="C20" s="160"/>
      <c r="D20" s="110"/>
      <c r="E20" s="110"/>
      <c r="F20" s="110"/>
      <c r="G20" s="110"/>
      <c r="H20" s="110"/>
      <c r="I20" s="110"/>
      <c r="J20" s="110"/>
      <c r="K20" s="110"/>
      <c r="L20" s="110"/>
      <c r="M20" s="109"/>
      <c r="N20" s="4"/>
      <c r="O20" s="4" t="s">
        <v>692</v>
      </c>
      <c r="P20" s="4"/>
      <c r="Q20" s="4"/>
      <c r="S20" s="4"/>
      <c r="T20" s="4"/>
      <c r="U20" s="4"/>
      <c r="V20" s="4"/>
      <c r="W20" s="4"/>
      <c r="X20" s="4"/>
      <c r="Y20" s="4"/>
      <c r="Z20" s="4"/>
      <c r="AA20" s="4"/>
      <c r="AB20" s="4"/>
    </row>
    <row r="21" spans="1:28" s="76" customFormat="1" ht="75" customHeight="1" x14ac:dyDescent="0.3">
      <c r="A21" s="78"/>
      <c r="B21" s="62" t="s">
        <v>1832</v>
      </c>
      <c r="C21" s="91"/>
      <c r="D21" s="91"/>
      <c r="E21" s="91"/>
      <c r="F21" s="91"/>
      <c r="G21" s="91"/>
      <c r="H21" s="91"/>
      <c r="I21" s="91"/>
      <c r="J21" s="91"/>
      <c r="K21" s="91"/>
      <c r="L21" s="91"/>
      <c r="N21" s="4"/>
      <c r="O21" s="4" t="s">
        <v>693</v>
      </c>
      <c r="P21" s="4"/>
      <c r="Q21" s="4"/>
      <c r="S21" s="4">
        <f>IF(C19=$N$7,IF(C21="",0,1),1)</f>
        <v>1</v>
      </c>
      <c r="T21" s="4">
        <f>IF(AND(D$18&lt;&gt;"",D21=""),IF(D19=$N$7,IF(D21="",0,1),1),1)</f>
        <v>1</v>
      </c>
      <c r="U21" s="4">
        <f t="shared" ref="U21:AB21" si="3">IF(AND(E$18&lt;&gt;"",E21=""),IF(E19=$N$7,IF(E21="",0,1),1),1)</f>
        <v>1</v>
      </c>
      <c r="V21" s="4">
        <f t="shared" si="3"/>
        <v>1</v>
      </c>
      <c r="W21" s="4">
        <f t="shared" si="3"/>
        <v>1</v>
      </c>
      <c r="X21" s="4">
        <f t="shared" si="3"/>
        <v>1</v>
      </c>
      <c r="Y21" s="4">
        <f t="shared" si="3"/>
        <v>1</v>
      </c>
      <c r="Z21" s="4">
        <f t="shared" si="3"/>
        <v>1</v>
      </c>
      <c r="AA21" s="4">
        <f t="shared" si="3"/>
        <v>1</v>
      </c>
      <c r="AB21" s="4">
        <f t="shared" si="3"/>
        <v>1</v>
      </c>
    </row>
    <row r="22" spans="1:28" s="80" customFormat="1" ht="60" customHeight="1" x14ac:dyDescent="0.3">
      <c r="A22" s="78"/>
      <c r="B22" s="82" t="s">
        <v>1833</v>
      </c>
      <c r="C22" s="91"/>
      <c r="D22" s="91"/>
      <c r="E22" s="91"/>
      <c r="F22" s="91"/>
      <c r="G22" s="91"/>
      <c r="H22" s="91"/>
      <c r="I22" s="91"/>
      <c r="J22" s="91"/>
      <c r="K22" s="91"/>
      <c r="L22" s="91"/>
      <c r="N22" s="4"/>
      <c r="O22" s="4" t="s">
        <v>624</v>
      </c>
      <c r="P22" s="4"/>
      <c r="Q22" s="4"/>
      <c r="S22" s="4">
        <f>IF(C19=$N$8,IF(C22="",0,1),1)</f>
        <v>1</v>
      </c>
      <c r="T22" s="4">
        <f>IF(AND(D$18&lt;&gt;"",D22=""),IF(D19=$N$8,IF(D22="",0,1),1),1)</f>
        <v>1</v>
      </c>
      <c r="U22" s="4">
        <f t="shared" ref="U22:AB22" si="4">IF(AND(E$18&lt;&gt;"",E22=""),IF(E19=$N$8,IF(E22="",0,1),1),1)</f>
        <v>1</v>
      </c>
      <c r="V22" s="4">
        <f t="shared" si="4"/>
        <v>1</v>
      </c>
      <c r="W22" s="4">
        <f t="shared" si="4"/>
        <v>1</v>
      </c>
      <c r="X22" s="4">
        <f t="shared" si="4"/>
        <v>1</v>
      </c>
      <c r="Y22" s="4">
        <f t="shared" si="4"/>
        <v>1</v>
      </c>
      <c r="Z22" s="4">
        <f t="shared" si="4"/>
        <v>1</v>
      </c>
      <c r="AA22" s="4">
        <f t="shared" si="4"/>
        <v>1</v>
      </c>
      <c r="AB22" s="4">
        <f t="shared" si="4"/>
        <v>1</v>
      </c>
    </row>
    <row r="23" spans="1:28" s="76" customFormat="1" ht="75" customHeight="1" x14ac:dyDescent="0.3">
      <c r="A23" s="78"/>
      <c r="B23" s="62" t="s">
        <v>757</v>
      </c>
      <c r="C23" s="14" t="s">
        <v>627</v>
      </c>
      <c r="D23" s="14"/>
      <c r="E23" s="14"/>
      <c r="F23" s="14"/>
      <c r="G23" s="14"/>
      <c r="H23" s="14"/>
      <c r="I23" s="14"/>
      <c r="J23" s="14"/>
      <c r="K23" s="14"/>
      <c r="L23" s="14"/>
      <c r="N23" s="4"/>
      <c r="O23" s="4" t="s">
        <v>625</v>
      </c>
      <c r="P23" s="4"/>
      <c r="Q23" s="4"/>
      <c r="S23" s="4">
        <f>COUNTIF($O$7:$O$24,C23)</f>
        <v>0</v>
      </c>
      <c r="T23" s="4">
        <f t="shared" ref="T23:AB23" si="5">IF(AND(D18&lt;&gt;"",COUNTIF($O$7:$O$24,D23)=0),0,1)</f>
        <v>1</v>
      </c>
      <c r="U23" s="4">
        <f t="shared" si="5"/>
        <v>1</v>
      </c>
      <c r="V23" s="4">
        <f t="shared" si="5"/>
        <v>1</v>
      </c>
      <c r="W23" s="4">
        <f t="shared" si="5"/>
        <v>1</v>
      </c>
      <c r="X23" s="4">
        <f t="shared" si="5"/>
        <v>1</v>
      </c>
      <c r="Y23" s="4">
        <f t="shared" si="5"/>
        <v>1</v>
      </c>
      <c r="Z23" s="4">
        <f t="shared" si="5"/>
        <v>1</v>
      </c>
      <c r="AA23" s="4">
        <f t="shared" si="5"/>
        <v>1</v>
      </c>
      <c r="AB23" s="4">
        <f t="shared" si="5"/>
        <v>1</v>
      </c>
    </row>
    <row r="24" spans="1:28" ht="60" customHeight="1" x14ac:dyDescent="0.3">
      <c r="A24" s="78"/>
      <c r="B24" s="62" t="s">
        <v>1834</v>
      </c>
      <c r="C24" s="91"/>
      <c r="D24" s="91"/>
      <c r="E24" s="91"/>
      <c r="F24" s="91"/>
      <c r="G24" s="91"/>
      <c r="H24" s="91"/>
      <c r="I24" s="91"/>
      <c r="J24" s="91"/>
      <c r="K24" s="91"/>
      <c r="L24" s="91"/>
      <c r="O24" s="4" t="s">
        <v>626</v>
      </c>
      <c r="S24" s="4">
        <f>(IF(AND(C23&lt;&gt;"18. Other",C24=""),1,(IF(AND(C23="18. Other",C24&lt;&gt;""),1,0))))</f>
        <v>1</v>
      </c>
      <c r="T24" s="4">
        <f>(IF(AND(D23&lt;&gt;"18. Other",D24=""),1,(IF(AND(D23="18. Other",D24&lt;&gt;""),1,0))))</f>
        <v>1</v>
      </c>
      <c r="U24" s="4">
        <f t="shared" ref="U24:AB24" si="6">(IF(AND(E23&lt;&gt;"18. Other",E24=""),1,(IF(AND(E23="18. Other",E24&lt;&gt;""),1,0))))</f>
        <v>1</v>
      </c>
      <c r="V24" s="4">
        <f t="shared" si="6"/>
        <v>1</v>
      </c>
      <c r="W24" s="4">
        <f t="shared" si="6"/>
        <v>1</v>
      </c>
      <c r="X24" s="4">
        <f t="shared" si="6"/>
        <v>1</v>
      </c>
      <c r="Y24" s="4">
        <f t="shared" si="6"/>
        <v>1</v>
      </c>
      <c r="Z24" s="4">
        <f t="shared" si="6"/>
        <v>1</v>
      </c>
      <c r="AA24" s="4">
        <f t="shared" si="6"/>
        <v>1</v>
      </c>
      <c r="AB24" s="4">
        <f t="shared" si="6"/>
        <v>1</v>
      </c>
    </row>
    <row r="25" spans="1:28" ht="120" customHeight="1" x14ac:dyDescent="0.3">
      <c r="A25" s="78"/>
      <c r="B25" s="62" t="s">
        <v>1835</v>
      </c>
      <c r="C25" s="14" t="s">
        <v>627</v>
      </c>
      <c r="D25" s="14"/>
      <c r="E25" s="14"/>
      <c r="F25" s="14"/>
      <c r="G25" s="14"/>
      <c r="H25" s="14"/>
      <c r="I25" s="14"/>
      <c r="J25" s="14"/>
      <c r="K25" s="14"/>
      <c r="L25" s="14"/>
      <c r="S25" s="4">
        <f>COUNTIF($P$7:$P$10,C25)</f>
        <v>0</v>
      </c>
      <c r="T25" s="4">
        <f>IF(AND(D18&lt;&gt;"",COUNTIF($P$7:$P$10,D25)=0),0,1)</f>
        <v>1</v>
      </c>
      <c r="U25" s="4">
        <f t="shared" ref="U25:AB25" si="7">IF(AND(E18&lt;&gt;"",COUNTIF($P$7:$P$10,E25)=0),0,1)</f>
        <v>1</v>
      </c>
      <c r="V25" s="4">
        <f t="shared" si="7"/>
        <v>1</v>
      </c>
      <c r="W25" s="4">
        <f t="shared" si="7"/>
        <v>1</v>
      </c>
      <c r="X25" s="4">
        <f t="shared" si="7"/>
        <v>1</v>
      </c>
      <c r="Y25" s="4">
        <f t="shared" si="7"/>
        <v>1</v>
      </c>
      <c r="Z25" s="4">
        <f t="shared" si="7"/>
        <v>1</v>
      </c>
      <c r="AA25" s="4">
        <f t="shared" si="7"/>
        <v>1</v>
      </c>
      <c r="AB25" s="4">
        <f t="shared" si="7"/>
        <v>1</v>
      </c>
    </row>
    <row r="26" spans="1:28" ht="90" customHeight="1" x14ac:dyDescent="0.3">
      <c r="B26" s="82" t="s">
        <v>752</v>
      </c>
      <c r="C26" s="14" t="s">
        <v>627</v>
      </c>
      <c r="D26" s="14"/>
      <c r="E26" s="14"/>
      <c r="F26" s="14"/>
      <c r="G26" s="14"/>
      <c r="H26" s="14"/>
      <c r="I26" s="14"/>
      <c r="J26" s="14"/>
      <c r="K26" s="14"/>
      <c r="L26" s="14"/>
      <c r="S26" s="4">
        <f>COUNTIF($Q$7:$Q$10,C26)</f>
        <v>0</v>
      </c>
      <c r="T26" s="4">
        <f>IF(AND(D18&lt;&gt;"",COUNTIF($Q$7:$Q$10,D26)=0),0,1)</f>
        <v>1</v>
      </c>
      <c r="U26" s="4">
        <f t="shared" ref="U26:AB26" si="8">IF(AND(E18&lt;&gt;"",COUNTIF($Q$7:$Q$10,E26)=0),0,1)</f>
        <v>1</v>
      </c>
      <c r="V26" s="4">
        <f t="shared" si="8"/>
        <v>1</v>
      </c>
      <c r="W26" s="4">
        <f t="shared" si="8"/>
        <v>1</v>
      </c>
      <c r="X26" s="4">
        <f t="shared" si="8"/>
        <v>1</v>
      </c>
      <c r="Y26" s="4">
        <f t="shared" si="8"/>
        <v>1</v>
      </c>
      <c r="Z26" s="4">
        <f t="shared" si="8"/>
        <v>1</v>
      </c>
      <c r="AA26" s="4">
        <f t="shared" si="8"/>
        <v>1</v>
      </c>
      <c r="AB26" s="4">
        <f t="shared" si="8"/>
        <v>1</v>
      </c>
    </row>
    <row r="27" spans="1:28" x14ac:dyDescent="0.3"/>
    <row r="28" spans="1:28" hidden="1" x14ac:dyDescent="0.3">
      <c r="AB28" s="65"/>
    </row>
  </sheetData>
  <sheetProtection password="DCA1" sheet="1" objects="1" scenarios="1" formatColumns="0" formatRows="0"/>
  <dataConsolidate/>
  <mergeCells count="8">
    <mergeCell ref="B20:C20"/>
    <mergeCell ref="B1:C1"/>
    <mergeCell ref="B2:C2"/>
    <mergeCell ref="B11:C11"/>
    <mergeCell ref="B9:F9"/>
    <mergeCell ref="B16:L16"/>
    <mergeCell ref="D4:E4"/>
    <mergeCell ref="B5:C5"/>
  </mergeCells>
  <conditionalFormatting sqref="C24:L24">
    <cfRule type="expression" dxfId="10" priority="11">
      <formula>C23="18. Other"</formula>
    </cfRule>
  </conditionalFormatting>
  <conditionalFormatting sqref="C21:L21">
    <cfRule type="expression" dxfId="9" priority="2">
      <formula>C$19=$N$7</formula>
    </cfRule>
  </conditionalFormatting>
  <conditionalFormatting sqref="C22:L22">
    <cfRule type="expression" dxfId="8" priority="1">
      <formula>C$19=$N$8</formula>
    </cfRule>
  </conditionalFormatting>
  <dataValidations xWindow="581" yWindow="427" count="10">
    <dataValidation type="list" allowBlank="1" showInputMessage="1" showErrorMessage="1" errorTitle="Invalid Entry" error="Please only select options from the drop down menu" prompt="Select or enter one of the options exactly as shown in the drop-down menu and in this cell." sqref="C25:L25" xr:uid="{00000000-0002-0000-0700-000000000000}">
      <formula1>$P$6:$P$10</formula1>
    </dataValidation>
    <dataValidation type="list" allowBlank="1" showInputMessage="1" showErrorMessage="1" sqref="D20:L20" xr:uid="{00000000-0002-0000-0700-000001000000}">
      <formula1>$N$6:$N$8</formula1>
    </dataValidation>
    <dataValidation type="list" allowBlank="1" showInputMessage="1" showErrorMessage="1" errorTitle="Invalid Entry" error="Please only select options from the drop down menu" sqref="C26:L26" xr:uid="{00000000-0002-0000-0700-000002000000}">
      <formula1>$Q$6:$Q$10</formula1>
    </dataValidation>
    <dataValidation type="textLength" allowBlank="1" showInputMessage="1" showErrorMessage="1" errorTitle="Character Limit Reached" error="Maximum character limit for this cell is 150" sqref="C18:L18" xr:uid="{00000000-0002-0000-0700-000003000000}">
      <formula1>0</formula1>
      <formula2>150</formula2>
    </dataValidation>
    <dataValidation type="textLength" allowBlank="1" showInputMessage="1" showErrorMessage="1" errorTitle="Character Limit Reached" error="Maximum character limit for this cell is 250" prompt="Please only complete this cell if you have answered &quot;New intitiative/project&quot; to question B2." sqref="C22:L22" xr:uid="{00000000-0002-0000-0700-000004000000}">
      <formula1>0</formula1>
      <formula2>250</formula2>
    </dataValidation>
    <dataValidation type="textLength" allowBlank="1" showInputMessage="1" showErrorMessage="1" errorTitle="Character Limit Reached" error="Maximum character limit for this cell is 50" prompt="Please only complete this cell if you have answered &quot;Other&quot; to question B5 above." sqref="C24:L24" xr:uid="{00000000-0002-0000-0700-000005000000}">
      <formula1>0</formula1>
      <formula2>50</formula2>
    </dataValidation>
    <dataValidation type="list" allowBlank="1" showInputMessage="1" showErrorMessage="1" errorTitle="Invalid Entry" error="Please only select options from the drop down menu" prompt="Select or enter one of the categories exactly as shown in the drop-down menu and in this cell." sqref="C23:L23" xr:uid="{00000000-0002-0000-0700-000006000000}">
      <formula1>$O$6:$O$24</formula1>
    </dataValidation>
    <dataValidation type="decimal" allowBlank="1" showInputMessage="1" showErrorMessage="1" errorTitle="Invalid Entry" error="Please do not enter values exceeding 100%" prompt="Enter amount allocated to each purpose as a percentage of the total 2018-19 additional iBCF funding received. _x000a_Please ensure that the sum of the percentage figures entered does not exceed 100%." sqref="D11:F11" xr:uid="{00000000-0002-0000-0700-000007000000}">
      <formula1>0</formula1>
      <formula2>$O$3</formula2>
    </dataValidation>
    <dataValidation type="list" allowBlank="1" showInputMessage="1" showErrorMessage="1" errorTitle="Invalid Entry" error="Please only select options from the drop down menu" prompt="Select or enter one of the options exactly as shown in the drop-down menu and in this cell." sqref="C19:L19" xr:uid="{00000000-0002-0000-0700-000008000000}">
      <formula1>Type</formula1>
    </dataValidation>
    <dataValidation type="list" allowBlank="1" showInputMessage="1" showErrorMessage="1" errorTitle="Invalid Entry" error="Please provide project/initiative information exactly as entered in Q4 2017-18. Please use the drop-down menu or follow the link above for a reminder of these titles." prompt="If you have answered &quot;Continuation&quot; to question B2, provide project information as entered in Q4 2017-18. Use the drop-down menu or follow the link above in B20 for a reminder of these titles. Do not select the same project more than once." sqref="C21:L21" xr:uid="{00000000-0002-0000-0700-000009000000}">
      <formula1>INDIRECT(C$19)</formula1>
    </dataValidation>
  </dataValidations>
  <hyperlinks>
    <hyperlink ref="B20:C20" location="'iBCF Q4 1718 Projects'!A1" display="Click here for a reminder of initative / project titles submitted in Quarter 4 2017/18" xr:uid="{00000000-0004-0000-0700-000000000000}"/>
  </hyperlinks>
  <pageMargins left="0.7" right="0.7" top="0.75" bottom="0.75" header="0.3" footer="0.3"/>
  <pageSetup paperSize="9" scale="57" orientation="portrait" horizontalDpi="90" verticalDpi="90" r:id="rId1"/>
  <rowBreaks count="1" manualBreakCount="1">
    <brk id="21" max="12" man="1"/>
  </rowBreaks>
  <colBreaks count="1" manualBreakCount="1">
    <brk id="6" max="26"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23"/>
  <sheetViews>
    <sheetView showGridLines="0" zoomScale="90" zoomScaleNormal="90" workbookViewId="0"/>
  </sheetViews>
  <sheetFormatPr defaultColWidth="0" defaultRowHeight="14.4" zeroHeight="1" x14ac:dyDescent="0.3"/>
  <cols>
    <col min="1" max="1" width="4.6640625" style="52" customWidth="1"/>
    <col min="2" max="7" width="25.6640625" style="52" customWidth="1"/>
    <col min="8" max="8" width="4.6640625" style="52" customWidth="1"/>
    <col min="9" max="11" width="0" style="4" hidden="1" customWidth="1"/>
    <col min="12" max="12" width="4.6640625" style="52" customWidth="1"/>
    <col min="13" max="16384" width="9.109375" style="52" hidden="1"/>
  </cols>
  <sheetData>
    <row r="1" spans="2:11" ht="18.600000000000001" thickBot="1" x14ac:dyDescent="0.4">
      <c r="B1" s="140" t="str">
        <f>'1. Cover'!B1</f>
        <v>Better Care Fund Template Q1 2018/19</v>
      </c>
      <c r="C1" s="142"/>
    </row>
    <row r="2" spans="2:11" x14ac:dyDescent="0.3">
      <c r="B2" s="143" t="s">
        <v>1837</v>
      </c>
      <c r="C2" s="143"/>
      <c r="I2" s="4">
        <f>COUNTA(I11:K18)</f>
        <v>4</v>
      </c>
      <c r="J2" s="4">
        <f>SUM(I11:K18)</f>
        <v>0</v>
      </c>
      <c r="K2" s="5">
        <f>I2-J2</f>
        <v>4</v>
      </c>
    </row>
    <row r="3" spans="2:11" s="67" customFormat="1" x14ac:dyDescent="0.3">
      <c r="B3" s="73"/>
      <c r="C3" s="73"/>
      <c r="I3" s="4"/>
      <c r="J3" s="4"/>
      <c r="K3" s="5"/>
    </row>
    <row r="4" spans="2:11" s="67" customFormat="1" x14ac:dyDescent="0.3">
      <c r="B4" s="168" t="s">
        <v>343</v>
      </c>
      <c r="C4" s="168"/>
      <c r="E4" s="165" t="str">
        <f>'Backsheet for muncher'!D10</f>
        <v>&lt;Please select a Health and Wellbeing Board&gt;</v>
      </c>
      <c r="F4" s="165"/>
      <c r="I4" s="4"/>
      <c r="J4" s="4"/>
      <c r="K4" s="5"/>
    </row>
    <row r="5" spans="2:11" s="67" customFormat="1" ht="15" customHeight="1" x14ac:dyDescent="0.3">
      <c r="B5" s="168" t="s">
        <v>1846</v>
      </c>
      <c r="C5" s="168"/>
      <c r="D5" s="167"/>
      <c r="E5" s="127" t="str">
        <f>IFERROR(VLOOKUP('Backsheet for muncher'!$C$10,'iBCF Backsheet'!$A$5:$AF$154,$I$5,FALSE),"")</f>
        <v/>
      </c>
      <c r="I5" s="4">
        <v>3</v>
      </c>
      <c r="J5" s="4"/>
      <c r="K5" s="5"/>
    </row>
    <row r="6" spans="2:11" s="67" customFormat="1" ht="15" customHeight="1" x14ac:dyDescent="0.3">
      <c r="B6" s="74"/>
      <c r="C6" s="74"/>
      <c r="D6" s="74"/>
      <c r="E6" s="74"/>
      <c r="I6" s="4"/>
      <c r="J6" s="4"/>
      <c r="K6" s="5"/>
    </row>
    <row r="7" spans="2:11" ht="17.399999999999999" x14ac:dyDescent="0.35">
      <c r="B7" s="58" t="s">
        <v>614</v>
      </c>
    </row>
    <row r="8" spans="2:11" x14ac:dyDescent="0.3">
      <c r="B8" s="54"/>
    </row>
    <row r="9" spans="2:11" ht="15.6" x14ac:dyDescent="0.3">
      <c r="B9" s="164" t="s">
        <v>616</v>
      </c>
      <c r="C9" s="164"/>
      <c r="D9" s="164"/>
      <c r="E9" s="164"/>
      <c r="F9" s="164"/>
    </row>
    <row r="10" spans="2:11" ht="45" customHeight="1" x14ac:dyDescent="0.3">
      <c r="D10" s="61" t="s">
        <v>617</v>
      </c>
      <c r="E10" s="61" t="s">
        <v>618</v>
      </c>
      <c r="F10" s="61" t="s">
        <v>619</v>
      </c>
      <c r="G10" s="59"/>
    </row>
    <row r="11" spans="2:11" ht="105" customHeight="1" x14ac:dyDescent="0.3">
      <c r="B11" s="162" t="s">
        <v>973</v>
      </c>
      <c r="C11" s="162"/>
      <c r="D11" s="93"/>
      <c r="E11" s="93"/>
      <c r="F11" s="93"/>
      <c r="I11" s="4">
        <f>IF(D11="",0,1)</f>
        <v>0</v>
      </c>
      <c r="J11" s="4">
        <f t="shared" ref="J11:K11" si="0">IF(E11="",0,1)</f>
        <v>0</v>
      </c>
      <c r="K11" s="4">
        <f t="shared" si="0"/>
        <v>0</v>
      </c>
    </row>
    <row r="12" spans="2:11" ht="15" customHeight="1" x14ac:dyDescent="0.3">
      <c r="B12" s="60"/>
      <c r="C12" s="56"/>
    </row>
    <row r="13" spans="2:11" x14ac:dyDescent="0.3">
      <c r="B13" s="54"/>
    </row>
    <row r="14" spans="2:11" ht="17.399999999999999" x14ac:dyDescent="0.35">
      <c r="B14" s="58" t="s">
        <v>615</v>
      </c>
    </row>
    <row r="15" spans="2:11" x14ac:dyDescent="0.3"/>
    <row r="16" spans="2:11" ht="15.6" x14ac:dyDescent="0.3">
      <c r="B16" s="164" t="s">
        <v>620</v>
      </c>
      <c r="C16" s="164"/>
      <c r="D16" s="164"/>
      <c r="E16" s="164"/>
      <c r="F16" s="164"/>
      <c r="G16" s="164"/>
    </row>
    <row r="17" spans="2:9" ht="15.6" x14ac:dyDescent="0.3">
      <c r="C17" s="64" t="s">
        <v>371</v>
      </c>
      <c r="D17" s="64" t="s">
        <v>372</v>
      </c>
      <c r="E17" s="64" t="s">
        <v>373</v>
      </c>
      <c r="F17" s="64" t="s">
        <v>374</v>
      </c>
      <c r="G17" s="64" t="s">
        <v>375</v>
      </c>
    </row>
    <row r="18" spans="2:9" ht="90" customHeight="1" x14ac:dyDescent="0.3">
      <c r="B18" s="8" t="s">
        <v>760</v>
      </c>
      <c r="C18" s="14"/>
      <c r="D18" s="14"/>
      <c r="E18" s="14"/>
      <c r="F18" s="14"/>
      <c r="G18" s="14"/>
      <c r="I18" s="4">
        <f>IF(C18="",0,1)</f>
        <v>0</v>
      </c>
    </row>
    <row r="19" spans="2:9" ht="15" customHeight="1" x14ac:dyDescent="0.3"/>
    <row r="20" spans="2:9" ht="15" hidden="1" customHeight="1" x14ac:dyDescent="0.3"/>
    <row r="21" spans="2:9" ht="15" hidden="1" customHeight="1" x14ac:dyDescent="0.3"/>
    <row r="22" spans="2:9" ht="15" hidden="1" customHeight="1" x14ac:dyDescent="0.3"/>
    <row r="23" spans="2:9" ht="15" hidden="1" customHeight="1" x14ac:dyDescent="0.3"/>
  </sheetData>
  <sheetProtection password="DCA1" sheet="1" objects="1" scenarios="1" formatColumns="0" formatRows="0"/>
  <mergeCells count="8">
    <mergeCell ref="B11:C11"/>
    <mergeCell ref="B1:C1"/>
    <mergeCell ref="B2:C2"/>
    <mergeCell ref="B9:F9"/>
    <mergeCell ref="B16:G16"/>
    <mergeCell ref="B4:C4"/>
    <mergeCell ref="E4:F4"/>
    <mergeCell ref="B5:D5"/>
  </mergeCells>
  <dataValidations xWindow="496" yWindow="578" count="2">
    <dataValidation type="whole" allowBlank="1" showInputMessage="1" showErrorMessage="1" errorTitle="Formatting Error" error="Please enter in a valid number" prompt="Please enter figure as a single whole number without any text." sqref="D11:F11" xr:uid="{00000000-0002-0000-0800-000000000000}">
      <formula1>0</formula1>
      <formula2>999999999</formula2>
    </dataValidation>
    <dataValidation type="textLength" allowBlank="1" showInputMessage="1" showErrorMessage="1" errorTitle="Character Limit Reached" error="Maximum character limit for this cell is 100" sqref="C18 D18:G18" xr:uid="{00000000-0002-0000-0800-000001000000}">
      <formula1>0</formula1>
      <formula2>100</formula2>
    </dataValidation>
  </dataValidation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3" ma:contentTypeDescription="Create a new document." ma:contentTypeScope="" ma:versionID="1817b77cdd099360cdfce05a9d5652af">
  <xsd:schema xmlns:xsd="http://www.w3.org/2001/XMLSchema" xmlns:xs="http://www.w3.org/2001/XMLSchema" xmlns:p="http://schemas.microsoft.com/office/2006/metadata/properties" xmlns:ns1="http://schemas.microsoft.com/sharepoint/v3" xmlns:ns2="3fa4860e-4e84-4984-b511-cb934d7752ca" xmlns:ns3="63fd57c9-5291-4ee5-b3d3-37b4b570c278" targetNamespace="http://schemas.microsoft.com/office/2006/metadata/properties" ma:root="true" ma:fieldsID="5d2bd3605044e4d4e7005cd8ca4b75c3" ns1:_="" ns2:_="" ns3:_="">
    <xsd:import namespace="http://schemas.microsoft.com/sharepoint/v3"/>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Link" minOccurs="0"/>
                <xsd:element ref="ns2:MediaServiceGenerationTime" minOccurs="0"/>
                <xsd:element ref="ns2: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ink" ma:index="16"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ink xmlns="3fa4860e-4e84-4984-b511-cb934d7752ca">
      <Url xsi:nil="true"/>
      <Description xsi:nil="true"/>
    </Link>
    <_ip_UnifiedCompliancePolicyProperties xmlns="http://schemas.microsoft.com/sharepoint/v3" xsi:nil="true"/>
  </documentManagement>
</p:properties>
</file>

<file path=customXml/itemProps1.xml><?xml version="1.0" encoding="utf-8"?>
<ds:datastoreItem xmlns:ds="http://schemas.openxmlformats.org/officeDocument/2006/customXml" ds:itemID="{412206DD-474E-46A5-879E-5AD31D377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E4EDEC-011E-4BF1-80A9-3C18E61FB9AF}">
  <ds:schemaRefs>
    <ds:schemaRef ds:uri="http://schemas.microsoft.com/sharepoint/v3/contenttype/forms"/>
  </ds:schemaRefs>
</ds:datastoreItem>
</file>

<file path=customXml/itemProps3.xml><?xml version="1.0" encoding="utf-8"?>
<ds:datastoreItem xmlns:ds="http://schemas.openxmlformats.org/officeDocument/2006/customXml" ds:itemID="{05D57C25-CBCC-45B6-BEEE-301855342E39}">
  <ds:schemaRefs>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3fa4860e-4e84-4984-b511-cb934d7752ca"/>
    <ds:schemaRef ds:uri="http://schemas.microsoft.com/office/2006/metadata/properties"/>
    <ds:schemaRef ds:uri="63fd57c9-5291-4ee5-b3d3-37b4b570c27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Guidance</vt:lpstr>
      <vt:lpstr>1. Cover</vt:lpstr>
      <vt:lpstr>2. National Conditions &amp; s75</vt:lpstr>
      <vt:lpstr>s75 &amp; HICM Backsheet</vt:lpstr>
      <vt:lpstr>3. Metrics</vt:lpstr>
      <vt:lpstr>4. HICM</vt:lpstr>
      <vt:lpstr>5. Narrative</vt:lpstr>
      <vt:lpstr>6. iBCF Part 1</vt:lpstr>
      <vt:lpstr>7. iBCF Part 2</vt:lpstr>
      <vt:lpstr>iBCF Q4 1718 Projects</vt:lpstr>
      <vt:lpstr>iBCF Backsheet</vt:lpstr>
      <vt:lpstr>Checklist</vt:lpstr>
      <vt:lpstr>Backsheet for muncher</vt:lpstr>
      <vt:lpstr>Continuation</vt:lpstr>
      <vt:lpstr>'1. Cover'!Print_Area</vt:lpstr>
      <vt:lpstr>'2. National Conditions &amp; s75'!Print_Area</vt:lpstr>
      <vt:lpstr>'3. Metrics'!Print_Area</vt:lpstr>
      <vt:lpstr>'4. HICM'!Print_Area</vt:lpstr>
      <vt:lpstr>'5. Narrative'!Print_Area</vt:lpstr>
      <vt:lpstr>'6. iBCF Part 1'!Print_Area</vt:lpstr>
      <vt:lpstr>'7. iBCF Part 2'!Print_Area</vt:lpstr>
      <vt:lpstr>Guidance!Print_Area</vt:lpstr>
      <vt:lpstr>'iBCF Q4 1718 Projects'!Print_Area</vt:lpstr>
      <vt:lpstr>Type</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Johan (NHS England)</dc:creator>
  <cp:lastModifiedBy>Angus Gibson</cp:lastModifiedBy>
  <dcterms:created xsi:type="dcterms:W3CDTF">2018-05-11T08:01:25Z</dcterms:created>
  <dcterms:modified xsi:type="dcterms:W3CDTF">2019-09-23T11:11:19Z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