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5.xml" ContentType="application/vnd.ms-office.activeX+xml"/>
  <Override PartName="/xl/activeX/activeX6.xml" ContentType="application/vnd.ms-office.activeX+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LSAUNDERS\Desktop\KEEP External CC downloads\"/>
    </mc:Choice>
  </mc:AlternateContent>
  <workbookProtection workbookPassword="CA31" lockStructure="1"/>
  <bookViews>
    <workbookView xWindow="0" yWindow="0" windowWidth="23040" windowHeight="11448"/>
  </bookViews>
  <sheets>
    <sheet name="Abstraction Charge Calculator" sheetId="1" r:id="rId1"/>
    <sheet name="Supported Sources" sheetId="3" r:id="rId2"/>
    <sheet name="SUC &amp; EIUC" sheetId="4" r:id="rId3"/>
  </sheets>
  <definedNames>
    <definedName name="_xlnm._FilterDatabase" localSheetId="0" hidden="1">'Abstraction Charge Calculator'!$C$15:$C$15</definedName>
    <definedName name="_GoBack" localSheetId="2">'SUC &amp; EIUC'!$C$31</definedName>
  </definedNames>
  <calcPr calcId="152511"/>
  <webPublishObjects count="1">
    <webPublishObject id="27702" divId="chargecalculator v.2_27702" destinationFile="C:\Documents and Settings\TWALLIS\Desktop\Page.htm"/>
  </webPublishObjects>
</workbook>
</file>

<file path=xl/calcChain.xml><?xml version="1.0" encoding="utf-8"?>
<calcChain xmlns="http://schemas.openxmlformats.org/spreadsheetml/2006/main">
  <c r="C108" i="1" l="1"/>
  <c r="C67" i="1"/>
  <c r="C63" i="1" l="1"/>
  <c r="G83" i="1"/>
  <c r="G82" i="1"/>
  <c r="G79" i="1" l="1"/>
  <c r="C107" i="1" l="1"/>
  <c r="C62" i="1"/>
  <c r="C65" i="1" l="1"/>
  <c r="C110" i="1" l="1"/>
  <c r="B42" i="1"/>
  <c r="C61" i="1"/>
  <c r="C66" i="1"/>
  <c r="G80" i="1"/>
  <c r="G81" i="1"/>
  <c r="G84" i="1" l="1"/>
  <c r="C64" i="1" s="1"/>
  <c r="C68" i="1" s="1"/>
  <c r="C73" i="1" s="1"/>
  <c r="C39" i="1" s="1"/>
  <c r="C54" i="1"/>
  <c r="C53" i="1" l="1"/>
  <c r="C56" i="1" s="1"/>
  <c r="C33" i="1" s="1"/>
  <c r="C71" i="1"/>
  <c r="C109" i="1"/>
  <c r="C30" i="1" s="1"/>
  <c r="C70" i="1" l="1"/>
  <c r="D41" i="1" s="1"/>
  <c r="C41" i="1" s="1"/>
  <c r="C32" i="1"/>
  <c r="D33" i="1" l="1"/>
  <c r="D35" i="1"/>
  <c r="C35" i="1" s="1"/>
  <c r="C69" i="1" s="1"/>
  <c r="C75" i="1"/>
</calcChain>
</file>

<file path=xl/sharedStrings.xml><?xml version="1.0" encoding="utf-8"?>
<sst xmlns="http://schemas.openxmlformats.org/spreadsheetml/2006/main" count="204" uniqueCount="169">
  <si>
    <t>Unsupported</t>
  </si>
  <si>
    <t>Tidal</t>
  </si>
  <si>
    <t>High</t>
  </si>
  <si>
    <t>Medium</t>
  </si>
  <si>
    <t>Low</t>
  </si>
  <si>
    <t>Very low</t>
  </si>
  <si>
    <t>None</t>
  </si>
  <si>
    <t>Supported/Unsupported</t>
  </si>
  <si>
    <t>Anglian</t>
  </si>
  <si>
    <t>Midlands</t>
  </si>
  <si>
    <t>Northumbria</t>
  </si>
  <si>
    <t>Yorkshire</t>
  </si>
  <si>
    <t>North West</t>
  </si>
  <si>
    <t>Southern</t>
  </si>
  <si>
    <t>South West inc. Wessex</t>
  </si>
  <si>
    <t>Thames</t>
  </si>
  <si>
    <t xml:space="preserve">Total annual charge  </t>
  </si>
  <si>
    <t>Yes</t>
  </si>
  <si>
    <t>No</t>
  </si>
  <si>
    <t>Dust suppression</t>
  </si>
  <si>
    <t>Evaporative cooling</t>
  </si>
  <si>
    <t>Make-up or top-up water</t>
  </si>
  <si>
    <t>Industrial or commercial</t>
  </si>
  <si>
    <t>Water supply</t>
  </si>
  <si>
    <t>Boiler feed</t>
  </si>
  <si>
    <t>Anti-frost spraying</t>
  </si>
  <si>
    <t>Vegetable or mineral washing</t>
  </si>
  <si>
    <t>Non Evaporative cooling</t>
  </si>
  <si>
    <t>Lake or pond throughflow</t>
  </si>
  <si>
    <t>Fish farming</t>
  </si>
  <si>
    <t>Cress growing</t>
  </si>
  <si>
    <t>Power generation (&gt;5Mw)</t>
  </si>
  <si>
    <t>Transfer</t>
  </si>
  <si>
    <t>Heat pump</t>
  </si>
  <si>
    <t>Hydraulic rams/testing</t>
  </si>
  <si>
    <t>Fish pass/canoe pass</t>
  </si>
  <si>
    <t>Effluent/slurry dilution</t>
  </si>
  <si>
    <t>Water bottling</t>
  </si>
  <si>
    <t>(EIUC) Non Water Companies Environmental Improvement Unit Charge (£/’000m3)</t>
  </si>
  <si>
    <t>(D) EIUC adjusted source factor</t>
  </si>
  <si>
    <t xml:space="preserve">All year </t>
  </si>
  <si>
    <t xml:space="preserve">Summer </t>
  </si>
  <si>
    <t xml:space="preserve">Winter </t>
  </si>
  <si>
    <t>All year</t>
  </si>
  <si>
    <t>Non Applicable</t>
  </si>
  <si>
    <t>See below</t>
  </si>
  <si>
    <t>Two part tariff - 2nd part charge</t>
  </si>
  <si>
    <t>How much water did you actually take? (megalitres)</t>
  </si>
  <si>
    <t>Gallons</t>
  </si>
  <si>
    <t>Megalitres</t>
  </si>
  <si>
    <t>Insert below</t>
  </si>
  <si>
    <t>Cubic metres</t>
  </si>
  <si>
    <t>The following are regarded as Supported Sources for the purposes of the Scheme.</t>
  </si>
  <si>
    <t>National Grid References</t>
  </si>
  <si>
    <r>
      <t>Tidal</t>
    </r>
    <r>
      <rPr>
        <i/>
        <sz val="9"/>
        <rFont val="Arial"/>
        <family val="2"/>
      </rPr>
      <t xml:space="preserve"> - Those parts of inland waters downstream of the normal tidal limit as marked on the 1:25,000 Ordnance Survey map.</t>
    </r>
  </si>
  <si>
    <t xml:space="preserve">What won't this calculator work for? </t>
  </si>
  <si>
    <t>Impoundment, temporary or transfer licences, abstractions producing less than 5 megawatts of power, or from inland waters with a chloride content higher than 8,000 milligrams per litre</t>
  </si>
  <si>
    <t xml:space="preserve">Enter the annual licensed volume rather than actual volume abstracted each year. </t>
  </si>
  <si>
    <t>Summer - 1 April to 31 Oct inc.</t>
  </si>
  <si>
    <t>Winter - 1 Nov to 31 March inc.</t>
  </si>
  <si>
    <t>Upstream limit</t>
  </si>
  <si>
    <t>Downstream limit(s)</t>
  </si>
  <si>
    <t>TF 032 875</t>
  </si>
  <si>
    <t xml:space="preserve">Ancholme  </t>
  </si>
  <si>
    <t>SE 975 211</t>
  </si>
  <si>
    <t>TL 644 353</t>
  </si>
  <si>
    <t xml:space="preserve">Pant and Blackwater  </t>
  </si>
  <si>
    <t>TL 839 084</t>
  </si>
  <si>
    <t>TL 987 807</t>
  </si>
  <si>
    <t xml:space="preserve">Little Ouse  </t>
  </si>
  <si>
    <t>TL 732 870</t>
  </si>
  <si>
    <t>TM 992 912</t>
  </si>
  <si>
    <t xml:space="preserve">Thet  </t>
  </si>
  <si>
    <t>TL 869 830</t>
  </si>
  <si>
    <t>TM 049 873</t>
  </si>
  <si>
    <t xml:space="preserve">Thet tributary  </t>
  </si>
  <si>
    <t>TL 987 872</t>
  </si>
  <si>
    <t>TL 975 880</t>
  </si>
  <si>
    <t>TL 983 880</t>
  </si>
  <si>
    <t>TL 970 906</t>
  </si>
  <si>
    <t>TL 983 898</t>
  </si>
  <si>
    <t>TL 680 560</t>
  </si>
  <si>
    <t xml:space="preserve">Stour (Essex/Suffolk)  </t>
  </si>
  <si>
    <t>TM 101 330</t>
  </si>
  <si>
    <t>TM 092 698</t>
  </si>
  <si>
    <t xml:space="preserve">Waveney  </t>
  </si>
  <si>
    <t>TM 494 935</t>
  </si>
  <si>
    <t>SK 974 712</t>
  </si>
  <si>
    <t xml:space="preserve">Witham </t>
  </si>
  <si>
    <t>NY 814 290</t>
  </si>
  <si>
    <t>NZ 463 191</t>
  </si>
  <si>
    <t>NZ 121 646</t>
  </si>
  <si>
    <t>NZ 026 617</t>
  </si>
  <si>
    <t>NZ 012 377</t>
  </si>
  <si>
    <t>NZ 294 524</t>
  </si>
  <si>
    <t xml:space="preserve">SO 827 184 </t>
  </si>
  <si>
    <t>SO 667 022</t>
  </si>
  <si>
    <t xml:space="preserve">Gloucester &amp; Sharpness Canal </t>
  </si>
  <si>
    <t xml:space="preserve">Severn  </t>
  </si>
  <si>
    <t>SH 929 351</t>
  </si>
  <si>
    <t xml:space="preserve">Dee  </t>
  </si>
  <si>
    <t>SN 966 656</t>
  </si>
  <si>
    <t xml:space="preserve">Wye  </t>
  </si>
  <si>
    <t>SU 567 367</t>
  </si>
  <si>
    <t xml:space="preserve">Candover Stream  </t>
  </si>
  <si>
    <t>SU 568 319</t>
  </si>
  <si>
    <t>SU 572 323</t>
  </si>
  <si>
    <t xml:space="preserve">River Itchen  </t>
  </si>
  <si>
    <t>SU 439 153</t>
  </si>
  <si>
    <t>TF 323 445</t>
  </si>
  <si>
    <t>NZ 005 215</t>
  </si>
  <si>
    <t xml:space="preserve">Source of Supply  </t>
  </si>
  <si>
    <t>NY 632 924</t>
  </si>
  <si>
    <t xml:space="preserve">Two part tariff - Total annual charge </t>
  </si>
  <si>
    <t xml:space="preserve"> *Minimum charge of £25 applies to all licences </t>
  </si>
  <si>
    <t>Conveying</t>
  </si>
  <si>
    <t>Summer - Anti frost spraying</t>
  </si>
  <si>
    <t xml:space="preserve">We may apply a higher loss factor if we consider an abstraction to be so. </t>
  </si>
  <si>
    <t>Two part tariff - 1st Part charge</t>
  </si>
  <si>
    <t>Two part tariff - 2nd Part charge</t>
  </si>
  <si>
    <t>If left blank, it will be calculated as no water being taken</t>
  </si>
  <si>
    <t>Two part tariff - Total annual charge adjusted for actual amount taken (if entered)</t>
  </si>
  <si>
    <t xml:space="preserve">How much water did you actually take? (megalitres) </t>
  </si>
  <si>
    <r>
      <t>How much</t>
    </r>
    <r>
      <rPr>
        <b/>
        <i/>
        <sz val="11"/>
        <color indexed="8"/>
        <rFont val="Arial"/>
        <family val="2"/>
      </rPr>
      <t xml:space="preserve"> water are you authorised to take?</t>
    </r>
  </si>
  <si>
    <r>
      <t xml:space="preserve">Where </t>
    </r>
    <r>
      <rPr>
        <b/>
        <i/>
        <sz val="11"/>
        <color indexed="8"/>
        <rFont val="Arial"/>
        <family val="2"/>
      </rPr>
      <t>do you take it from?</t>
    </r>
  </si>
  <si>
    <r>
      <t>When</t>
    </r>
    <r>
      <rPr>
        <b/>
        <i/>
        <sz val="11"/>
        <color indexed="8"/>
        <rFont val="Arial"/>
        <family val="2"/>
      </rPr>
      <t xml:space="preserve"> do you take it?</t>
    </r>
  </si>
  <si>
    <r>
      <t>What</t>
    </r>
    <r>
      <rPr>
        <b/>
        <i/>
        <sz val="11"/>
        <color indexed="8"/>
        <rFont val="Arial"/>
        <family val="2"/>
      </rPr>
      <t xml:space="preserve"> do you use it for?</t>
    </r>
  </si>
  <si>
    <r>
      <t>Do</t>
    </r>
    <r>
      <rPr>
        <b/>
        <i/>
        <sz val="11"/>
        <color indexed="8"/>
        <rFont val="Arial"/>
        <family val="2"/>
      </rPr>
      <t xml:space="preserve"> you have a two part tariff agreement? (only applies to spray irrigation)</t>
    </r>
  </si>
  <si>
    <t>Two part tariff - Total annual charge if full licensed amount taken (or returns not submitted on time)</t>
  </si>
  <si>
    <t>General Farming &amp; Domestic</t>
  </si>
  <si>
    <r>
      <t xml:space="preserve">Which </t>
    </r>
    <r>
      <rPr>
        <b/>
        <i/>
        <sz val="11"/>
        <color indexed="8"/>
        <rFont val="Arial"/>
        <family val="2"/>
      </rPr>
      <t>abstraction charge region do you take it from?</t>
    </r>
  </si>
  <si>
    <t>Dee</t>
  </si>
  <si>
    <t>Wye</t>
  </si>
  <si>
    <t>This calculator is to be used as a guide only. If you need a definitive figure or have a question, please contact us on 03708 506506.</t>
  </si>
  <si>
    <t>What don't we charge annually for?</t>
  </si>
  <si>
    <t>SJ 408 658</t>
  </si>
  <si>
    <t>SO 516 131</t>
  </si>
  <si>
    <t xml:space="preserve">SO 822 182 &amp;
SO 818 216 </t>
  </si>
  <si>
    <t>Hydro-electric power generation &gt;5Mw</t>
  </si>
  <si>
    <t>South West (incl. Wessex)</t>
  </si>
  <si>
    <t>The Standard Unit Charge and Environmental Improvement Unit Charge for each regional charge area are specified in schedules 3 and 4 of the charges scheme</t>
  </si>
  <si>
    <t>Regional charging area</t>
  </si>
  <si>
    <t>12.91*</t>
  </si>
  <si>
    <t>3.86*</t>
  </si>
  <si>
    <t xml:space="preserve">Tees*  </t>
  </si>
  <si>
    <t xml:space="preserve">Tyne* </t>
  </si>
  <si>
    <t xml:space="preserve">Tyne-Tees Aqueduct* </t>
  </si>
  <si>
    <t xml:space="preserve">Wear*  </t>
  </si>
  <si>
    <t>* Sources supported by the Kielder Reservoir Transfer Scheme</t>
  </si>
  <si>
    <t>Supported by Kielder Transfer Scheme</t>
  </si>
  <si>
    <t>All Other Supported</t>
  </si>
  <si>
    <r>
      <t>Unsupported</t>
    </r>
    <r>
      <rPr>
        <i/>
        <sz val="9"/>
        <rFont val="Arial"/>
        <family val="2"/>
      </rPr>
      <t xml:space="preserve"> - all sources, including groundwater, which are not included in any of the other categories. </t>
    </r>
  </si>
  <si>
    <r>
      <t xml:space="preserve">Supported by Kielder Transfer Scheme – </t>
    </r>
    <r>
      <rPr>
        <i/>
        <sz val="9"/>
        <rFont val="Arial"/>
        <family val="2"/>
      </rPr>
      <t xml:space="preserve">those sources or parts of sources specified in Schedule 1 of the abstraction charges scheme that are supported by the Kielder Transfer Scheme
</t>
    </r>
    <r>
      <rPr>
        <b/>
        <i/>
        <sz val="9"/>
        <rFont val="Arial"/>
        <family val="2"/>
      </rPr>
      <t>All other supported</t>
    </r>
    <r>
      <rPr>
        <i/>
        <sz val="9"/>
        <rFont val="Arial"/>
        <family val="2"/>
      </rPr>
      <t xml:space="preserve"> - all other sources or parts of sources specified in Schedule 1 of the abstraction charges scheme</t>
    </r>
  </si>
  <si>
    <t>Note 1: The Environmental Improvement Unit Charge is no longer applied to Water Undertakers as a result of legislative changes in section 58 Water Act 2014 which removes water undertakers’ right to compensation where their licences are varied or revoked by the Environment Agency. The removal of EIUC charges for water undertakers was consulted upon previously and approved by the Secretary of State.</t>
  </si>
  <si>
    <t>Spray irrigation (incl. trickle irrigation)</t>
  </si>
  <si>
    <t>Dewatering</t>
  </si>
  <si>
    <t>Flood irrigation (incl. water meadows, warping and pest control)</t>
  </si>
  <si>
    <t>Wet fencing or nature conservation</t>
  </si>
  <si>
    <t>All year - Spray irrigation (incl. trickle irrigation)</t>
  </si>
  <si>
    <t>SN 954 847</t>
  </si>
  <si>
    <t>2019/2020
Non Water Undertaker Environmental Improvement Unit Charge (£/1000m3)</t>
  </si>
  <si>
    <t xml:space="preserve">2019/2020
Standard
Unit Charge
(£/1000m3)
</t>
  </si>
  <si>
    <t>*The EIUC charges for non-water undertakers in the North West, South West (incl. Wessex) and Thames charging areas will be held in abeyance and not be levied pending further changes to the Abstraction Charges Scheme.</t>
  </si>
  <si>
    <t>5.69*</t>
  </si>
  <si>
    <t>Version 4.0 (25/03/2019)</t>
  </si>
  <si>
    <t>Public water supply abstractions by statutory water companies, abstractions from canals managed by Canal &amp; River Trust, aggregated licences, and licences where more than one answer applies to the Where, When and What questions.</t>
  </si>
  <si>
    <t>WITHDRAWN: Full water abstraction licence - 2019/20 annual charge calculator</t>
  </si>
  <si>
    <t xml:space="preserve">WITHDRAWN: Schedule 1 - Supported Sources </t>
  </si>
  <si>
    <t>WITHDRAWN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</si>
</sst>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quot;£&quot;#,##0.00;[Red]&quot;£&quot;#,##0.00"/>
    <numFmt numFmtId="166" formatCode="0.000"/>
  </numFmts>
  <fonts count="61">
    <font>
      <sz val="12"/>
      <name val="Arial"/>
    </font>
    <font>
      <sz val="12"/>
      <name val="Arial"/>
      <family val="2"/>
    </font>
    <font>
      <sz val="8"/>
      <name val="Arial"/>
      <family val="2"/>
    </font>
    <font>
      <sz val="10"/>
      <name val="Arial"/>
      <family val="2"/>
    </font>
    <font>
      <b/>
      <sz val="10"/>
      <name val="Arial"/>
      <family val="2"/>
    </font>
    <font>
      <b/>
      <sz val="10"/>
      <name val="Arial"/>
      <family val="2"/>
    </font>
    <font>
      <b/>
      <sz val="12"/>
      <name val="Arial"/>
      <family val="2"/>
    </font>
    <font>
      <b/>
      <i/>
      <sz val="11"/>
      <color indexed="18"/>
      <name val="Arial"/>
      <family val="2"/>
    </font>
    <font>
      <u/>
      <sz val="12"/>
      <color indexed="12"/>
      <name val="Arial"/>
      <family val="2"/>
    </font>
    <font>
      <b/>
      <i/>
      <sz val="14"/>
      <color indexed="18"/>
      <name val="Arial"/>
      <family val="2"/>
    </font>
    <font>
      <sz val="12"/>
      <color indexed="22"/>
      <name val="Arial"/>
      <family val="2"/>
    </font>
    <font>
      <sz val="12"/>
      <color indexed="22"/>
      <name val="Arial"/>
      <family val="2"/>
    </font>
    <font>
      <b/>
      <sz val="10"/>
      <color indexed="22"/>
      <name val="Arial"/>
      <family val="2"/>
    </font>
    <font>
      <b/>
      <sz val="12"/>
      <color indexed="22"/>
      <name val="Arial"/>
      <family val="2"/>
    </font>
    <font>
      <b/>
      <i/>
      <sz val="11"/>
      <color indexed="22"/>
      <name val="Arial"/>
      <family val="2"/>
    </font>
    <font>
      <sz val="10"/>
      <color indexed="22"/>
      <name val="Arial"/>
      <family val="2"/>
    </font>
    <font>
      <b/>
      <sz val="10"/>
      <color indexed="22"/>
      <name val="Arial"/>
      <family val="2"/>
    </font>
    <font>
      <b/>
      <i/>
      <sz val="9"/>
      <color indexed="8"/>
      <name val="Arial"/>
      <family val="2"/>
    </font>
    <font>
      <b/>
      <i/>
      <sz val="9"/>
      <name val="Arial"/>
      <family val="2"/>
    </font>
    <font>
      <i/>
      <sz val="9"/>
      <name val="Arial"/>
      <family val="2"/>
    </font>
    <font>
      <sz val="22"/>
      <name val="Arial"/>
      <family val="2"/>
    </font>
    <font>
      <b/>
      <sz val="12"/>
      <color indexed="10"/>
      <name val="Arial"/>
      <family val="2"/>
    </font>
    <font>
      <sz val="12"/>
      <color indexed="10"/>
      <name val="Arial"/>
      <family val="2"/>
    </font>
    <font>
      <b/>
      <sz val="9"/>
      <name val="Arial"/>
      <family val="2"/>
    </font>
    <font>
      <sz val="12"/>
      <color indexed="10"/>
      <name val="Arial"/>
      <family val="2"/>
    </font>
    <font>
      <sz val="22"/>
      <color indexed="22"/>
      <name val="Arial"/>
      <family val="2"/>
    </font>
    <font>
      <sz val="10"/>
      <color indexed="10"/>
      <name val="Arial"/>
      <family val="2"/>
    </font>
    <font>
      <u/>
      <sz val="10"/>
      <name val="Arial"/>
      <family val="2"/>
    </font>
    <font>
      <i/>
      <u/>
      <sz val="9"/>
      <name val="Arial"/>
      <family val="2"/>
    </font>
    <font>
      <sz val="10"/>
      <name val="Arial"/>
      <family val="2"/>
    </font>
    <font>
      <sz val="10"/>
      <color indexed="8"/>
      <name val="Arial"/>
      <family val="2"/>
    </font>
    <font>
      <sz val="10"/>
      <color indexed="10"/>
      <name val="Arial"/>
      <family val="2"/>
    </font>
    <font>
      <i/>
      <sz val="10"/>
      <color indexed="8"/>
      <name val="Arial"/>
      <family val="2"/>
    </font>
    <font>
      <i/>
      <sz val="12"/>
      <color indexed="8"/>
      <name val="Arial"/>
      <family val="2"/>
    </font>
    <font>
      <b/>
      <sz val="10"/>
      <color indexed="8"/>
      <name val="Arial"/>
      <family val="2"/>
    </font>
    <font>
      <sz val="12"/>
      <name val="Arial"/>
      <family val="2"/>
    </font>
    <font>
      <b/>
      <i/>
      <sz val="11"/>
      <name val="Arial"/>
      <family val="2"/>
    </font>
    <font>
      <sz val="11"/>
      <name val="Arial"/>
      <family val="2"/>
    </font>
    <font>
      <b/>
      <sz val="9"/>
      <color indexed="22"/>
      <name val="Arial"/>
      <family val="2"/>
    </font>
    <font>
      <b/>
      <sz val="10"/>
      <color indexed="10"/>
      <name val="Arial"/>
      <family val="2"/>
    </font>
    <font>
      <b/>
      <i/>
      <sz val="12"/>
      <color indexed="8"/>
      <name val="Arial"/>
      <family val="2"/>
    </font>
    <font>
      <b/>
      <i/>
      <u/>
      <sz val="12"/>
      <color indexed="12"/>
      <name val="Arial"/>
      <family val="2"/>
    </font>
    <font>
      <b/>
      <sz val="12"/>
      <color indexed="10"/>
      <name val="Arial"/>
      <family val="2"/>
    </font>
    <font>
      <b/>
      <sz val="9"/>
      <color indexed="8"/>
      <name val="Arial"/>
      <family val="2"/>
    </font>
    <font>
      <b/>
      <sz val="14"/>
      <color indexed="8"/>
      <name val="Arial"/>
      <family val="2"/>
    </font>
    <font>
      <b/>
      <i/>
      <sz val="16"/>
      <color indexed="8"/>
      <name val="Arial"/>
      <family val="2"/>
    </font>
    <font>
      <b/>
      <i/>
      <sz val="11"/>
      <color indexed="8"/>
      <name val="Arial"/>
      <family val="2"/>
    </font>
    <font>
      <b/>
      <sz val="18"/>
      <name val="Bookman"/>
      <family val="1"/>
    </font>
    <font>
      <sz val="12"/>
      <color indexed="8"/>
      <name val="Arial"/>
      <family val="2"/>
    </font>
    <font>
      <sz val="22"/>
      <color indexed="10"/>
      <name val="Arial"/>
      <family val="2"/>
    </font>
    <font>
      <b/>
      <i/>
      <sz val="12"/>
      <color indexed="10"/>
      <name val="Arial"/>
      <family val="2"/>
    </font>
    <font>
      <i/>
      <sz val="12"/>
      <color indexed="10"/>
      <name val="Arial"/>
      <family val="2"/>
    </font>
    <font>
      <b/>
      <sz val="10"/>
      <color indexed="10"/>
      <name val="Arial"/>
      <family val="2"/>
    </font>
    <font>
      <sz val="10"/>
      <color indexed="22"/>
      <name val="Arial"/>
      <family val="2"/>
    </font>
    <font>
      <sz val="12"/>
      <name val="Arial"/>
      <family val="2"/>
    </font>
    <font>
      <sz val="12"/>
      <color rgb="FFFF0000"/>
      <name val="Arial"/>
      <family val="2"/>
    </font>
    <font>
      <sz val="12"/>
      <color theme="0"/>
      <name val="Arial"/>
      <family val="2"/>
    </font>
    <font>
      <sz val="12"/>
      <name val="Calibri"/>
      <family val="2"/>
    </font>
    <font>
      <sz val="10"/>
      <color theme="0"/>
      <name val="Arial"/>
      <family val="2"/>
    </font>
    <font>
      <sz val="12"/>
      <color theme="0"/>
      <name val="Wingdings 3"/>
      <family val="1"/>
      <charset val="2"/>
    </font>
    <font>
      <b/>
      <sz val="11"/>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2"/>
        <bgColor indexed="64"/>
      </patternFill>
    </fill>
    <fill>
      <patternFill patternType="solid">
        <fgColor indexed="57"/>
        <bgColor indexed="64"/>
      </patternFill>
    </fill>
    <fill>
      <patternFill patternType="solid">
        <fgColor rgb="FFC0C0C0"/>
        <bgColor indexed="64"/>
      </patternFill>
    </fill>
  </fills>
  <borders count="18">
    <border>
      <left/>
      <right/>
      <top/>
      <bottom/>
      <diagonal/>
    </border>
    <border>
      <left style="dashed">
        <color indexed="64"/>
      </left>
      <right style="dashed">
        <color indexed="64"/>
      </right>
      <top style="dashed">
        <color indexed="64"/>
      </top>
      <bottom style="dashed">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double">
        <color indexed="64"/>
      </bottom>
      <diagonal/>
    </border>
    <border>
      <left/>
      <right/>
      <top style="thin">
        <color indexed="64"/>
      </top>
      <bottom/>
      <diagonal/>
    </border>
    <border>
      <left/>
      <right/>
      <top/>
      <bottom style="thin">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ouble">
        <color indexed="64"/>
      </left>
      <right/>
      <top style="double">
        <color indexed="64"/>
      </top>
      <bottom style="double">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2">
    <xf numFmtId="0" fontId="0" fillId="0" borderId="0"/>
    <xf numFmtId="0" fontId="8" fillId="0" borderId="0" applyNumberFormat="0" applyFill="0" applyBorder="0" applyAlignment="0" applyProtection="0">
      <alignment vertical="top"/>
      <protection locked="0"/>
    </xf>
  </cellStyleXfs>
  <cellXfs count="156">
    <xf numFmtId="0" fontId="0" fillId="0" borderId="0" xfId="0"/>
    <xf numFmtId="0" fontId="1" fillId="3" borderId="0" xfId="0" applyFont="1" applyFill="1"/>
    <xf numFmtId="0" fontId="0" fillId="3" borderId="0" xfId="0" applyFill="1"/>
    <xf numFmtId="165" fontId="12" fillId="2" borderId="0"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right" vertical="center"/>
      <protection hidden="1"/>
    </xf>
    <xf numFmtId="165" fontId="13" fillId="2" borderId="0" xfId="0" applyNumberFormat="1" applyFont="1" applyFill="1" applyBorder="1" applyAlignment="1" applyProtection="1">
      <alignment horizontal="center"/>
      <protection hidden="1"/>
    </xf>
    <xf numFmtId="0" fontId="23" fillId="2" borderId="3" xfId="0" applyFont="1" applyFill="1" applyBorder="1" applyAlignment="1" applyProtection="1">
      <alignment horizontal="left" vertical="center"/>
      <protection hidden="1"/>
    </xf>
    <xf numFmtId="0" fontId="5" fillId="2" borderId="0" xfId="0" applyNumberFormat="1" applyFont="1" applyFill="1" applyBorder="1" applyAlignment="1" applyProtection="1">
      <alignment horizontal="center" vertical="center"/>
      <protection hidden="1"/>
    </xf>
    <xf numFmtId="0" fontId="38" fillId="2" borderId="0" xfId="0" applyFont="1" applyFill="1" applyBorder="1" applyAlignment="1" applyProtection="1">
      <alignment horizontal="right" vertical="center"/>
      <protection hidden="1"/>
    </xf>
    <xf numFmtId="165" fontId="29" fillId="2" borderId="0" xfId="0" applyNumberFormat="1" applyFont="1" applyFill="1" applyBorder="1" applyAlignment="1" applyProtection="1">
      <alignment horizontal="left" vertical="center"/>
      <protection hidden="1"/>
    </xf>
    <xf numFmtId="165" fontId="21" fillId="2" borderId="0" xfId="0" applyNumberFormat="1" applyFont="1" applyFill="1" applyBorder="1" applyAlignment="1" applyProtection="1">
      <alignment horizontal="left"/>
      <protection hidden="1"/>
    </xf>
    <xf numFmtId="165" fontId="21" fillId="2" borderId="0" xfId="0" applyNumberFormat="1" applyFont="1" applyFill="1" applyBorder="1" applyAlignment="1" applyProtection="1">
      <alignment horizontal="center"/>
      <protection hidden="1"/>
    </xf>
    <xf numFmtId="0" fontId="23" fillId="5" borderId="4" xfId="0" applyFont="1" applyFill="1" applyBorder="1" applyAlignment="1" applyProtection="1">
      <alignment horizontal="left" vertical="center"/>
      <protection hidden="1"/>
    </xf>
    <xf numFmtId="0" fontId="43" fillId="5" borderId="4" xfId="0" applyFont="1" applyFill="1" applyBorder="1" applyAlignment="1" applyProtection="1">
      <alignment horizontal="left" vertical="center"/>
      <protection hidden="1"/>
    </xf>
    <xf numFmtId="164" fontId="5" fillId="6" borderId="5" xfId="0" applyNumberFormat="1" applyFont="1" applyFill="1" applyBorder="1" applyAlignment="1" applyProtection="1">
      <alignment horizontal="center" vertical="center"/>
      <protection hidden="1"/>
    </xf>
    <xf numFmtId="165" fontId="5" fillId="6" borderId="5" xfId="0" applyNumberFormat="1" applyFont="1" applyFill="1" applyBorder="1" applyAlignment="1" applyProtection="1">
      <alignment horizontal="center" vertical="center"/>
      <protection hidden="1"/>
    </xf>
    <xf numFmtId="164" fontId="6" fillId="6" borderId="5" xfId="0" applyNumberFormat="1" applyFont="1" applyFill="1" applyBorder="1" applyAlignment="1" applyProtection="1">
      <alignment horizontal="center" vertical="center"/>
      <protection hidden="1"/>
    </xf>
    <xf numFmtId="0" fontId="24" fillId="2" borderId="0" xfId="0" applyFont="1" applyFill="1" applyProtection="1">
      <protection hidden="1"/>
    </xf>
    <xf numFmtId="165" fontId="39" fillId="2" borderId="6" xfId="0" applyNumberFormat="1" applyFont="1" applyFill="1" applyBorder="1" applyAlignment="1" applyProtection="1">
      <alignment horizontal="center" vertical="center"/>
      <protection hidden="1"/>
    </xf>
    <xf numFmtId="164" fontId="39" fillId="2" borderId="0" xfId="0" applyNumberFormat="1" applyFont="1" applyFill="1" applyBorder="1" applyAlignment="1" applyProtection="1">
      <alignment horizontal="center" vertical="center"/>
      <protection hidden="1"/>
    </xf>
    <xf numFmtId="165" fontId="5" fillId="0" borderId="5" xfId="0" applyNumberFormat="1" applyFont="1" applyFill="1" applyBorder="1" applyAlignment="1" applyProtection="1">
      <alignment horizontal="center" vertical="center"/>
      <protection hidden="1"/>
    </xf>
    <xf numFmtId="164" fontId="5" fillId="0" borderId="5" xfId="0" applyNumberFormat="1" applyFont="1" applyFill="1" applyBorder="1" applyAlignment="1" applyProtection="1">
      <alignment horizontal="center" vertical="center"/>
      <protection hidden="1"/>
    </xf>
    <xf numFmtId="0" fontId="23" fillId="2" borderId="7" xfId="0" applyFont="1" applyFill="1" applyBorder="1" applyAlignment="1" applyProtection="1">
      <alignment horizontal="left" vertical="center"/>
      <protection hidden="1"/>
    </xf>
    <xf numFmtId="0" fontId="19" fillId="2" borderId="8" xfId="0" applyFont="1" applyFill="1" applyBorder="1" applyAlignment="1" applyProtection="1">
      <alignment horizontal="left" vertical="center"/>
      <protection hidden="1"/>
    </xf>
    <xf numFmtId="0" fontId="43" fillId="6" borderId="5" xfId="0" applyFont="1" applyFill="1" applyBorder="1" applyAlignment="1" applyProtection="1">
      <alignment horizontal="left" vertical="center"/>
      <protection hidden="1"/>
    </xf>
    <xf numFmtId="0" fontId="38" fillId="2" borderId="0" xfId="0" applyFont="1" applyFill="1" applyBorder="1" applyAlignment="1" applyProtection="1">
      <alignment horizontal="left" vertical="center"/>
      <protection hidden="1"/>
    </xf>
    <xf numFmtId="0" fontId="12" fillId="2" borderId="0" xfId="0" applyFont="1" applyFill="1" applyBorder="1" applyAlignment="1" applyProtection="1">
      <alignment horizontal="right" vertical="center"/>
      <protection hidden="1"/>
    </xf>
    <xf numFmtId="165" fontId="53" fillId="2" borderId="0" xfId="0" applyNumberFormat="1" applyFont="1" applyFill="1" applyBorder="1" applyAlignment="1" applyProtection="1">
      <alignment horizontal="right" vertical="top"/>
      <protection hidden="1"/>
    </xf>
    <xf numFmtId="165" fontId="26" fillId="2" borderId="0" xfId="0" applyNumberFormat="1" applyFont="1" applyFill="1" applyBorder="1" applyAlignment="1" applyProtection="1">
      <alignment horizontal="right" vertical="top"/>
      <protection hidden="1"/>
    </xf>
    <xf numFmtId="165" fontId="52" fillId="2" borderId="0" xfId="0" applyNumberFormat="1" applyFont="1" applyFill="1" applyBorder="1" applyAlignment="1" applyProtection="1">
      <alignment horizontal="center" vertical="center"/>
      <protection hidden="1"/>
    </xf>
    <xf numFmtId="165" fontId="31" fillId="2" borderId="0" xfId="0" applyNumberFormat="1" applyFont="1" applyFill="1" applyBorder="1" applyAlignment="1" applyProtection="1">
      <alignment horizontal="left"/>
      <protection hidden="1"/>
    </xf>
    <xf numFmtId="0" fontId="11" fillId="2" borderId="0" xfId="0" applyFont="1" applyFill="1" applyProtection="1">
      <protection hidden="1"/>
    </xf>
    <xf numFmtId="165" fontId="53" fillId="2" borderId="0" xfId="0" applyNumberFormat="1" applyFont="1" applyFill="1" applyBorder="1" applyAlignment="1" applyProtection="1">
      <alignment horizontal="left"/>
      <protection hidden="1"/>
    </xf>
    <xf numFmtId="164" fontId="13" fillId="2" borderId="0" xfId="0" applyNumberFormat="1" applyFont="1" applyFill="1" applyBorder="1" applyAlignment="1" applyProtection="1">
      <alignment horizontal="center"/>
      <protection hidden="1"/>
    </xf>
    <xf numFmtId="164" fontId="42" fillId="2" borderId="0" xfId="0" applyNumberFormat="1" applyFont="1" applyFill="1" applyBorder="1" applyAlignment="1" applyProtection="1">
      <alignment horizontal="center"/>
      <protection hidden="1"/>
    </xf>
    <xf numFmtId="0" fontId="56" fillId="0" borderId="0" xfId="0" applyFont="1" applyFill="1" applyProtection="1">
      <protection hidden="1"/>
    </xf>
    <xf numFmtId="0" fontId="56" fillId="0" borderId="0" xfId="0" applyFont="1" applyProtection="1">
      <protection hidden="1"/>
    </xf>
    <xf numFmtId="0" fontId="22" fillId="2" borderId="0" xfId="0" applyFont="1" applyFill="1" applyProtection="1">
      <protection hidden="1"/>
    </xf>
    <xf numFmtId="0" fontId="1" fillId="0" borderId="0" xfId="0" applyFont="1" applyFill="1" applyProtection="1">
      <protection hidden="1"/>
    </xf>
    <xf numFmtId="0" fontId="1" fillId="2" borderId="0" xfId="0" applyFont="1" applyFill="1" applyProtection="1">
      <protection hidden="1"/>
    </xf>
    <xf numFmtId="0" fontId="4" fillId="0" borderId="9" xfId="0" applyNumberFormat="1" applyFont="1" applyFill="1" applyBorder="1" applyAlignment="1" applyProtection="1">
      <alignment horizontal="center" vertical="center"/>
      <protection locked="0" hidden="1"/>
    </xf>
    <xf numFmtId="0" fontId="55" fillId="0" borderId="0" xfId="0" applyFont="1" applyFill="1" applyProtection="1">
      <protection hidden="1"/>
    </xf>
    <xf numFmtId="0" fontId="55" fillId="0" borderId="0" xfId="0" applyFont="1" applyProtection="1">
      <protection hidden="1"/>
    </xf>
    <xf numFmtId="0" fontId="1" fillId="0" borderId="0" xfId="0" applyFont="1" applyProtection="1">
      <protection hidden="1"/>
    </xf>
    <xf numFmtId="0" fontId="0" fillId="2" borderId="0" xfId="0" applyFill="1" applyProtection="1">
      <protection hidden="1"/>
    </xf>
    <xf numFmtId="0" fontId="3" fillId="2" borderId="0" xfId="0" applyFont="1" applyFill="1" applyProtection="1">
      <protection hidden="1"/>
    </xf>
    <xf numFmtId="0" fontId="0" fillId="2" borderId="0" xfId="0" applyFill="1" applyBorder="1" applyProtection="1">
      <protection hidden="1"/>
    </xf>
    <xf numFmtId="0" fontId="0" fillId="0" borderId="0" xfId="0" applyProtection="1">
      <protection hidden="1"/>
    </xf>
    <xf numFmtId="0" fontId="47" fillId="2" borderId="0" xfId="0" applyFont="1" applyFill="1" applyAlignment="1" applyProtection="1">
      <alignment vertical="center"/>
      <protection hidden="1"/>
    </xf>
    <xf numFmtId="0" fontId="20" fillId="2" borderId="0" xfId="0" applyFont="1" applyFill="1" applyBorder="1" applyAlignment="1" applyProtection="1">
      <alignment horizontal="center" vertical="center"/>
      <protection hidden="1"/>
    </xf>
    <xf numFmtId="0" fontId="49" fillId="2" borderId="0" xfId="0" applyFont="1" applyFill="1" applyBorder="1" applyAlignment="1" applyProtection="1">
      <alignment horizontal="center" vertical="center"/>
      <protection hidden="1"/>
    </xf>
    <xf numFmtId="0" fontId="49" fillId="2" borderId="0" xfId="0" applyFont="1" applyFill="1" applyProtection="1">
      <protection hidden="1"/>
    </xf>
    <xf numFmtId="0" fontId="40" fillId="2" borderId="0" xfId="0" applyFont="1" applyFill="1" applyProtection="1">
      <protection hidden="1"/>
    </xf>
    <xf numFmtId="0" fontId="41" fillId="2" borderId="0" xfId="1" applyFont="1" applyFill="1" applyAlignment="1" applyProtection="1">
      <protection hidden="1"/>
    </xf>
    <xf numFmtId="0" fontId="50" fillId="2" borderId="0" xfId="0" applyFont="1" applyFill="1" applyProtection="1">
      <protection hidden="1"/>
    </xf>
    <xf numFmtId="0" fontId="30" fillId="2" borderId="0" xfId="0" applyFont="1" applyFill="1" applyProtection="1">
      <protection hidden="1"/>
    </xf>
    <xf numFmtId="0" fontId="26" fillId="2" borderId="0" xfId="0" applyFont="1" applyFill="1" applyBorder="1" applyAlignment="1" applyProtection="1">
      <alignment horizontal="center" vertical="center"/>
      <protection hidden="1"/>
    </xf>
    <xf numFmtId="0" fontId="25" fillId="2" borderId="0" xfId="0" applyFont="1" applyFill="1" applyBorder="1" applyAlignment="1" applyProtection="1">
      <alignment horizontal="center" vertical="center"/>
      <protection hidden="1"/>
    </xf>
    <xf numFmtId="0" fontId="5" fillId="2" borderId="0" xfId="0" applyFont="1" applyFill="1" applyProtection="1">
      <protection hidden="1"/>
    </xf>
    <xf numFmtId="0" fontId="25" fillId="2" borderId="0" xfId="0" applyFont="1" applyFill="1" applyBorder="1" applyAlignment="1" applyProtection="1">
      <alignment horizontal="center" vertical="center"/>
      <protection locked="0" hidden="1"/>
    </xf>
    <xf numFmtId="0" fontId="32" fillId="2" borderId="0" xfId="0" applyFont="1" applyFill="1" applyBorder="1" applyAlignment="1" applyProtection="1">
      <alignment vertical="top" wrapText="1"/>
      <protection hidden="1"/>
    </xf>
    <xf numFmtId="0" fontId="33" fillId="2" borderId="0" xfId="0" applyFont="1" applyFill="1" applyAlignment="1" applyProtection="1">
      <alignment wrapText="1"/>
      <protection hidden="1"/>
    </xf>
    <xf numFmtId="0" fontId="51" fillId="2" borderId="0" xfId="0" applyFont="1" applyFill="1" applyAlignment="1" applyProtection="1">
      <alignment wrapText="1"/>
      <protection hidden="1"/>
    </xf>
    <xf numFmtId="0" fontId="34" fillId="2" borderId="0" xfId="0" applyFont="1" applyFill="1" applyBorder="1" applyAlignment="1" applyProtection="1">
      <protection hidden="1"/>
    </xf>
    <xf numFmtId="0" fontId="0" fillId="2" borderId="0" xfId="0" applyFill="1" applyAlignment="1" applyProtection="1">
      <protection hidden="1"/>
    </xf>
    <xf numFmtId="0" fontId="24" fillId="2" borderId="0" xfId="0" applyFont="1" applyFill="1" applyAlignment="1" applyProtection="1">
      <protection hidden="1"/>
    </xf>
    <xf numFmtId="0" fontId="31" fillId="2" borderId="0" xfId="0" applyFont="1" applyFill="1" applyBorder="1" applyAlignment="1" applyProtection="1">
      <alignment vertical="top"/>
      <protection hidden="1"/>
    </xf>
    <xf numFmtId="0" fontId="34" fillId="2" borderId="0" xfId="0" applyFont="1" applyFill="1" applyBorder="1" applyAlignment="1" applyProtection="1">
      <alignment vertical="top"/>
      <protection hidden="1"/>
    </xf>
    <xf numFmtId="0" fontId="9" fillId="2" borderId="0" xfId="0" applyFont="1" applyFill="1" applyBorder="1" applyAlignment="1" applyProtection="1">
      <alignment wrapText="1"/>
      <protection hidden="1"/>
    </xf>
    <xf numFmtId="0" fontId="3" fillId="2" borderId="10"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45" fillId="6" borderId="11" xfId="0" applyFont="1" applyFill="1" applyBorder="1" applyAlignment="1" applyProtection="1">
      <alignment wrapText="1"/>
      <protection hidden="1"/>
    </xf>
    <xf numFmtId="0" fontId="3" fillId="3" borderId="1" xfId="0" applyFont="1" applyFill="1" applyBorder="1" applyAlignment="1" applyProtection="1">
      <alignment horizontal="center" vertical="center"/>
      <protection locked="0" hidden="1"/>
    </xf>
    <xf numFmtId="0" fontId="31"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19" fillId="2" borderId="0" xfId="0" applyFont="1" applyFill="1" applyBorder="1" applyAlignment="1" applyProtection="1">
      <alignment vertical="center" wrapText="1"/>
      <protection hidden="1"/>
    </xf>
    <xf numFmtId="0" fontId="4" fillId="2" borderId="0" xfId="0" applyNumberFormat="1" applyFont="1" applyFill="1" applyBorder="1" applyAlignment="1" applyProtection="1">
      <alignment horizontal="center" vertical="center"/>
      <protection locked="0" hidden="1"/>
    </xf>
    <xf numFmtId="0" fontId="5" fillId="2" borderId="0" xfId="0" applyFont="1" applyFill="1" applyBorder="1" applyAlignment="1" applyProtection="1">
      <alignment horizontal="center" vertical="center"/>
      <protection locked="0" hidden="1"/>
    </xf>
    <xf numFmtId="166" fontId="0" fillId="2" borderId="0" xfId="0" applyNumberFormat="1" applyFill="1" applyProtection="1">
      <protection hidden="1"/>
    </xf>
    <xf numFmtId="0" fontId="16" fillId="2" borderId="0" xfId="0" applyFont="1" applyFill="1" applyBorder="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0" fillId="2" borderId="0" xfId="0" applyFont="1" applyFill="1" applyProtection="1">
      <protection hidden="1"/>
    </xf>
    <xf numFmtId="0" fontId="45" fillId="5" borderId="5" xfId="0" applyFont="1" applyFill="1" applyBorder="1" applyAlignment="1" applyProtection="1">
      <alignment vertical="center" wrapText="1"/>
      <protection hidden="1"/>
    </xf>
    <xf numFmtId="0" fontId="12" fillId="2" borderId="0" xfId="0" applyFont="1" applyFill="1" applyBorder="1" applyAlignment="1" applyProtection="1">
      <alignment horizontal="center" vertical="center"/>
      <protection locked="0" hidden="1"/>
    </xf>
    <xf numFmtId="0" fontId="1" fillId="2" borderId="0" xfId="0" applyFont="1" applyFill="1" applyBorder="1" applyProtection="1">
      <protection hidden="1"/>
    </xf>
    <xf numFmtId="0" fontId="14"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center" vertical="center"/>
      <protection hidden="1"/>
    </xf>
    <xf numFmtId="0" fontId="7" fillId="2" borderId="0" xfId="0" applyFont="1" applyFill="1" applyBorder="1" applyAlignment="1" applyProtection="1">
      <alignment wrapText="1"/>
      <protection hidden="1"/>
    </xf>
    <xf numFmtId="0" fontId="45" fillId="6" borderId="11" xfId="0" applyFont="1" applyFill="1" applyBorder="1" applyAlignment="1" applyProtection="1">
      <alignment vertical="center" wrapText="1"/>
      <protection hidden="1"/>
    </xf>
    <xf numFmtId="0" fontId="36" fillId="2" borderId="0" xfId="0" applyFont="1" applyFill="1" applyBorder="1" applyAlignment="1" applyProtection="1">
      <alignment wrapText="1"/>
      <protection hidden="1"/>
    </xf>
    <xf numFmtId="0" fontId="35" fillId="2" borderId="0" xfId="0" applyFont="1" applyFill="1" applyProtection="1">
      <protection hidden="1"/>
    </xf>
    <xf numFmtId="0" fontId="6" fillId="2" borderId="0" xfId="0" applyFont="1" applyFill="1" applyBorder="1" applyAlignment="1" applyProtection="1">
      <alignment horizontal="right" vertical="center"/>
      <protection hidden="1"/>
    </xf>
    <xf numFmtId="0" fontId="44" fillId="2" borderId="0" xfId="0" applyFont="1" applyFill="1" applyBorder="1" applyAlignment="1" applyProtection="1">
      <alignment horizontal="left" vertical="center"/>
      <protection hidden="1"/>
    </xf>
    <xf numFmtId="165" fontId="42" fillId="2" borderId="0" xfId="0" applyNumberFormat="1" applyFont="1" applyFill="1" applyBorder="1" applyAlignment="1" applyProtection="1">
      <alignment horizontal="center"/>
      <protection hidden="1"/>
    </xf>
    <xf numFmtId="0" fontId="54" fillId="0" borderId="0" xfId="0" applyFont="1" applyProtection="1">
      <protection hidden="1"/>
    </xf>
    <xf numFmtId="0" fontId="0" fillId="0" borderId="0" xfId="0" applyFill="1" applyProtection="1">
      <protection hidden="1"/>
    </xf>
    <xf numFmtId="0" fontId="1" fillId="0" borderId="0" xfId="0" applyFont="1"/>
    <xf numFmtId="0" fontId="57" fillId="0" borderId="0" xfId="0" applyFont="1"/>
    <xf numFmtId="0" fontId="37" fillId="0" borderId="16"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13" xfId="0" applyFont="1" applyBorder="1" applyAlignment="1">
      <alignment vertical="center" wrapText="1"/>
    </xf>
    <xf numFmtId="0" fontId="37" fillId="0" borderId="12" xfId="0" applyFont="1" applyBorder="1" applyAlignment="1">
      <alignment vertical="center" wrapText="1"/>
    </xf>
    <xf numFmtId="0" fontId="37" fillId="0" borderId="14" xfId="0" applyFont="1" applyBorder="1" applyAlignment="1">
      <alignment vertical="center" wrapText="1"/>
    </xf>
    <xf numFmtId="0" fontId="6" fillId="0" borderId="0" xfId="0" applyFont="1"/>
    <xf numFmtId="0" fontId="1" fillId="0" borderId="14" xfId="0" applyFont="1" applyBorder="1" applyAlignment="1">
      <alignment vertical="center" wrapText="1"/>
    </xf>
    <xf numFmtId="0" fontId="1" fillId="0" borderId="17" xfId="0" applyFont="1" applyBorder="1" applyAlignment="1">
      <alignment horizontal="center" vertical="center" wrapText="1"/>
    </xf>
    <xf numFmtId="0" fontId="37" fillId="0" borderId="0" xfId="0" applyFont="1" applyAlignment="1">
      <alignment wrapText="1"/>
    </xf>
    <xf numFmtId="0" fontId="37" fillId="0" borderId="13" xfId="0" applyFont="1" applyBorder="1" applyAlignment="1">
      <alignment horizontal="center" vertical="top" wrapText="1"/>
    </xf>
    <xf numFmtId="0" fontId="56" fillId="3" borderId="0" xfId="0" applyFont="1" applyFill="1" applyProtection="1">
      <protection hidden="1"/>
    </xf>
    <xf numFmtId="0" fontId="56" fillId="3" borderId="0" xfId="0" applyFont="1" applyFill="1" applyBorder="1" applyProtection="1">
      <protection hidden="1"/>
    </xf>
    <xf numFmtId="165" fontId="56" fillId="3" borderId="0" xfId="0" applyNumberFormat="1" applyFont="1" applyFill="1" applyProtection="1">
      <protection hidden="1"/>
    </xf>
    <xf numFmtId="165" fontId="56" fillId="3" borderId="0" xfId="0" applyNumberFormat="1" applyFont="1" applyFill="1" applyBorder="1" applyAlignment="1" applyProtection="1">
      <alignment horizontal="center"/>
      <protection hidden="1"/>
    </xf>
    <xf numFmtId="165" fontId="58" fillId="3" borderId="0" xfId="0" applyNumberFormat="1" applyFont="1" applyFill="1" applyBorder="1" applyAlignment="1" applyProtection="1">
      <alignment horizontal="center"/>
      <protection hidden="1"/>
    </xf>
    <xf numFmtId="0" fontId="58" fillId="3" borderId="0" xfId="0" applyNumberFormat="1" applyFont="1" applyFill="1" applyBorder="1" applyAlignment="1" applyProtection="1">
      <alignment horizontal="center"/>
      <protection hidden="1"/>
    </xf>
    <xf numFmtId="165" fontId="58" fillId="3" borderId="0" xfId="0" applyNumberFormat="1" applyFont="1" applyFill="1" applyBorder="1" applyAlignment="1" applyProtection="1">
      <alignment horizontal="center" vertical="center"/>
      <protection hidden="1"/>
    </xf>
    <xf numFmtId="0" fontId="59" fillId="3" borderId="0" xfId="0" applyFont="1" applyFill="1" applyProtection="1">
      <protection hidden="1"/>
    </xf>
    <xf numFmtId="0" fontId="56" fillId="3" borderId="0" xfId="0" applyFont="1" applyFill="1" applyProtection="1">
      <protection locked="0" hidden="1"/>
    </xf>
    <xf numFmtId="0" fontId="60" fillId="3" borderId="0" xfId="0" applyFont="1" applyFill="1"/>
    <xf numFmtId="0" fontId="37" fillId="3" borderId="0" xfId="0" applyFont="1" applyFill="1"/>
    <xf numFmtId="0" fontId="60" fillId="3" borderId="0" xfId="0" applyFont="1" applyFill="1" applyAlignment="1">
      <alignment horizontal="right"/>
    </xf>
    <xf numFmtId="0" fontId="37" fillId="4" borderId="2" xfId="0" applyFont="1" applyFill="1" applyBorder="1"/>
    <xf numFmtId="0" fontId="37" fillId="4" borderId="0" xfId="0" applyFont="1" applyFill="1"/>
    <xf numFmtId="0" fontId="37" fillId="4" borderId="3" xfId="0" applyFont="1" applyFill="1" applyBorder="1"/>
    <xf numFmtId="0" fontId="37" fillId="0" borderId="17" xfId="0" applyFont="1" applyFill="1" applyBorder="1" applyAlignment="1">
      <alignment horizontal="center" vertical="center" wrapText="1"/>
    </xf>
    <xf numFmtId="2" fontId="37" fillId="0" borderId="17" xfId="0" applyNumberFormat="1" applyFont="1" applyFill="1" applyBorder="1" applyAlignment="1">
      <alignment horizontal="center" vertical="center" wrapText="1"/>
    </xf>
    <xf numFmtId="0" fontId="1" fillId="0" borderId="0" xfId="0" applyFont="1" applyFill="1"/>
    <xf numFmtId="0" fontId="0" fillId="0" borderId="0" xfId="0" applyFill="1"/>
    <xf numFmtId="0" fontId="37" fillId="0" borderId="12" xfId="0" applyFont="1" applyFill="1" applyBorder="1" applyAlignment="1">
      <alignment horizontal="center"/>
    </xf>
    <xf numFmtId="0" fontId="19" fillId="2" borderId="0" xfId="1" applyFont="1" applyFill="1" applyAlignment="1" applyProtection="1">
      <alignment vertical="center"/>
      <protection hidden="1"/>
    </xf>
    <xf numFmtId="0" fontId="0" fillId="7" borderId="0" xfId="0" applyFill="1" applyProtection="1">
      <protection hidden="1"/>
    </xf>
    <xf numFmtId="0" fontId="40" fillId="7" borderId="0" xfId="0" applyFont="1" applyFill="1" applyProtection="1">
      <protection hidden="1"/>
    </xf>
    <xf numFmtId="0" fontId="34" fillId="2" borderId="0" xfId="0" applyFont="1" applyFill="1" applyBorder="1" applyAlignment="1" applyProtection="1">
      <alignment vertical="top" wrapText="1"/>
      <protection hidden="1"/>
    </xf>
    <xf numFmtId="0" fontId="48" fillId="0" borderId="0" xfId="0" applyFont="1" applyAlignment="1" applyProtection="1">
      <protection hidden="1"/>
    </xf>
    <xf numFmtId="0" fontId="22" fillId="2" borderId="0" xfId="0" applyFont="1" applyFill="1" applyProtection="1">
      <protection hidden="1"/>
    </xf>
    <xf numFmtId="0" fontId="18" fillId="2" borderId="0" xfId="0" applyFont="1" applyFill="1" applyBorder="1" applyAlignment="1" applyProtection="1">
      <alignment wrapText="1"/>
      <protection hidden="1"/>
    </xf>
    <xf numFmtId="0" fontId="0" fillId="0" borderId="0" xfId="0" applyAlignment="1" applyProtection="1">
      <alignment wrapText="1"/>
      <protection hidden="1"/>
    </xf>
    <xf numFmtId="0" fontId="0" fillId="0" borderId="0" xfId="0" applyAlignment="1" applyProtection="1">
      <protection hidden="1"/>
    </xf>
    <xf numFmtId="0" fontId="18" fillId="2" borderId="0" xfId="0" applyFont="1" applyFill="1" applyBorder="1" applyAlignment="1" applyProtection="1">
      <alignment vertical="top" wrapText="1"/>
      <protection hidden="1"/>
    </xf>
    <xf numFmtId="0" fontId="0" fillId="0" borderId="0" xfId="0" applyAlignment="1" applyProtection="1">
      <alignment vertical="top" wrapText="1"/>
      <protection hidden="1"/>
    </xf>
    <xf numFmtId="0" fontId="17" fillId="2" borderId="0" xfId="0" applyFont="1" applyFill="1" applyBorder="1" applyAlignment="1" applyProtection="1">
      <alignment vertical="top" wrapText="1"/>
      <protection hidden="1"/>
    </xf>
    <xf numFmtId="0" fontId="27" fillId="2" borderId="0" xfId="1" applyFont="1" applyFill="1" applyBorder="1" applyAlignment="1" applyProtection="1">
      <alignment vertical="center" wrapText="1"/>
      <protection hidden="1"/>
    </xf>
    <xf numFmtId="0" fontId="27" fillId="0" borderId="0" xfId="1" applyFont="1" applyAlignment="1" applyProtection="1">
      <alignment vertical="center" wrapText="1"/>
      <protection hidden="1"/>
    </xf>
    <xf numFmtId="0" fontId="18" fillId="2" borderId="0" xfId="1" applyFont="1" applyFill="1" applyBorder="1" applyAlignment="1" applyProtection="1">
      <alignment vertical="center" wrapText="1"/>
      <protection hidden="1"/>
    </xf>
    <xf numFmtId="0" fontId="28" fillId="0" borderId="0" xfId="1" applyFont="1" applyAlignment="1" applyProtection="1">
      <alignment vertical="center" wrapText="1"/>
      <protection hidden="1"/>
    </xf>
    <xf numFmtId="0" fontId="37" fillId="4" borderId="7" xfId="0" applyFont="1" applyFill="1" applyBorder="1" applyAlignment="1">
      <alignment vertical="center" wrapText="1"/>
    </xf>
    <xf numFmtId="0" fontId="37" fillId="0" borderId="7" xfId="0" applyFont="1" applyBorder="1" applyAlignment="1">
      <alignment vertical="center"/>
    </xf>
    <xf numFmtId="0" fontId="37" fillId="0" borderId="7" xfId="0" applyFont="1" applyBorder="1" applyAlignment="1"/>
    <xf numFmtId="0" fontId="37" fillId="0" borderId="8" xfId="0" applyFont="1" applyBorder="1" applyAlignment="1">
      <alignment vertical="center"/>
    </xf>
    <xf numFmtId="0" fontId="37" fillId="0" borderId="8" xfId="0" applyFont="1" applyBorder="1" applyAlignment="1"/>
    <xf numFmtId="0" fontId="37" fillId="4" borderId="3" xfId="0" applyFont="1" applyFill="1" applyBorder="1" applyAlignment="1"/>
    <xf numFmtId="0" fontId="37" fillId="0" borderId="3" xfId="0" applyFont="1" applyBorder="1" applyAlignment="1"/>
    <xf numFmtId="0" fontId="37" fillId="4" borderId="2" xfId="0" applyFont="1" applyFill="1" applyBorder="1" applyAlignment="1">
      <alignment horizontal="center"/>
    </xf>
    <xf numFmtId="0" fontId="37" fillId="4" borderId="2" xfId="0" applyFont="1" applyFill="1" applyBorder="1" applyAlignment="1"/>
    <xf numFmtId="0" fontId="37" fillId="4" borderId="7" xfId="0" applyFont="1" applyFill="1" applyBorder="1" applyAlignment="1">
      <alignment vertical="center"/>
    </xf>
    <xf numFmtId="0" fontId="37" fillId="4" borderId="8" xfId="0" applyFont="1" applyFill="1" applyBorder="1" applyAlignment="1">
      <alignment vertical="center"/>
    </xf>
  </cellXfs>
  <cellStyles count="2">
    <cellStyle name="Hyperlink" xfId="1" builtinId="8"/>
    <cellStyle name="Normal" xfId="0" builtinId="0"/>
  </cellStyles>
  <dxfs count="2">
    <dxf>
      <font>
        <condense val="0"/>
        <extend val="0"/>
        <color indexed="22"/>
      </font>
      <fill>
        <patternFill>
          <bgColor indexed="22"/>
        </patternFill>
      </fill>
      <border>
        <left/>
        <right/>
        <top/>
        <bottom/>
      </border>
    </dxf>
    <dxf>
      <font>
        <condense val="0"/>
        <extend val="0"/>
        <color indexed="22"/>
      </font>
      <fill>
        <patternFill>
          <bgColor indexed="22"/>
        </patternFill>
      </fill>
      <border>
        <left/>
        <right/>
        <top/>
        <bottom/>
      </border>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8BD21D30-EC42-11CE-9E0D-00AA006002F3}" r:id="rId1"/>
</file>

<file path=xl/activeX/activeX2.xml><?xml version="1.0" encoding="utf-8"?>
<ax:ocx xmlns:ax="http://schemas.microsoft.com/office/2006/activeX" xmlns:r="http://schemas.openxmlformats.org/officeDocument/2006/relationships" ax:classid="{8BD21D30-EC42-11CE-9E0D-00AA006002F3}" r:id="rId1"/>
</file>

<file path=xl/activeX/activeX3.xml><?xml version="1.0" encoding="utf-8"?>
<ax:ocx xmlns:ax="http://schemas.microsoft.com/office/2006/activeX" xmlns:r="http://schemas.openxmlformats.org/officeDocument/2006/relationships" ax:classid="{8BD21D30-EC42-11CE-9E0D-00AA006002F3}" r:id="rId1"/>
</file>

<file path=xl/activeX/activeX4.xml><?xml version="1.0" encoding="utf-8"?>
<ax:ocx xmlns:ax="http://schemas.microsoft.com/office/2006/activeX" xmlns:r="http://schemas.openxmlformats.org/officeDocument/2006/relationships" ax:classid="{8BD21D30-EC42-11CE-9E0D-00AA006002F3}" r:id="rId1"/>
</file>

<file path=xl/activeX/activeX5.xml><?xml version="1.0" encoding="utf-8"?>
<ax:ocx xmlns:ax="http://schemas.microsoft.com/office/2006/activeX" xmlns:r="http://schemas.openxmlformats.org/officeDocument/2006/relationships" ax:classid="{8BD21D30-EC42-11CE-9E0D-00AA006002F3}" r:id="rId1"/>
</file>

<file path=xl/activeX/activeX6.xml><?xml version="1.0" encoding="utf-8"?>
<ax:ocx xmlns:ax="http://schemas.microsoft.com/office/2006/activeX" xmlns:r="http://schemas.openxmlformats.org/officeDocument/2006/relationships" ax:classid="{8BD21D30-EC42-11CE-9E0D-00AA006002F3}"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22860</xdr:colOff>
          <xdr:row>22</xdr:row>
          <xdr:rowOff>0</xdr:rowOff>
        </xdr:from>
        <xdr:to>
          <xdr:col>3</xdr:col>
          <xdr:colOff>45720</xdr:colOff>
          <xdr:row>23</xdr:row>
          <xdr:rowOff>0</xdr:rowOff>
        </xdr:to>
        <xdr:sp macro="" textlink="">
          <xdr:nvSpPr>
            <xdr:cNvPr id="1033" name="ComboBox1"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xdr:row>
          <xdr:rowOff>0</xdr:rowOff>
        </xdr:from>
        <xdr:to>
          <xdr:col>4</xdr:col>
          <xdr:colOff>632460</xdr:colOff>
          <xdr:row>15</xdr:row>
          <xdr:rowOff>22860</xdr:rowOff>
        </xdr:to>
        <xdr:sp macro="" textlink="">
          <xdr:nvSpPr>
            <xdr:cNvPr id="1035" name="ComboBox2"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17</xdr:row>
          <xdr:rowOff>304800</xdr:rowOff>
        </xdr:from>
        <xdr:to>
          <xdr:col>5</xdr:col>
          <xdr:colOff>388620</xdr:colOff>
          <xdr:row>19</xdr:row>
          <xdr:rowOff>7620</xdr:rowOff>
        </xdr:to>
        <xdr:sp macro="" textlink="">
          <xdr:nvSpPr>
            <xdr:cNvPr id="1036" name="ComboBox3"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3</xdr:col>
          <xdr:colOff>144780</xdr:colOff>
          <xdr:row>28</xdr:row>
          <xdr:rowOff>22860</xdr:rowOff>
        </xdr:to>
        <xdr:sp macro="" textlink="">
          <xdr:nvSpPr>
            <xdr:cNvPr id="1039" name="ComboBox6" hidden="1">
              <a:extLst>
                <a:ext uri="{63B3BB69-23CF-44E3-9099-C40C66FF867C}">
                  <a14:compatExt spid="_x0000_s1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20</xdr:row>
          <xdr:rowOff>0</xdr:rowOff>
        </xdr:from>
        <xdr:to>
          <xdr:col>6</xdr:col>
          <xdr:colOff>594360</xdr:colOff>
          <xdr:row>21</xdr:row>
          <xdr:rowOff>7620</xdr:rowOff>
        </xdr:to>
        <xdr:sp macro="" textlink="">
          <xdr:nvSpPr>
            <xdr:cNvPr id="1042" name="ComboBox8"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11</xdr:row>
          <xdr:rowOff>160020</xdr:rowOff>
        </xdr:from>
        <xdr:to>
          <xdr:col>2</xdr:col>
          <xdr:colOff>1455420</xdr:colOff>
          <xdr:row>13</xdr:row>
          <xdr:rowOff>22860</xdr:rowOff>
        </xdr:to>
        <xdr:sp macro="" textlink="">
          <xdr:nvSpPr>
            <xdr:cNvPr id="1046" name="ComboBox4"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oneCellAnchor>
    <xdr:from>
      <xdr:col>1</xdr:col>
      <xdr:colOff>801387</xdr:colOff>
      <xdr:row>13</xdr:row>
      <xdr:rowOff>164919</xdr:rowOff>
    </xdr:from>
    <xdr:ext cx="11960838" cy="937629"/>
    <xdr:sp macro="" textlink="">
      <xdr:nvSpPr>
        <xdr:cNvPr id="3" name="Rectangle 2"/>
        <xdr:cNvSpPr/>
      </xdr:nvSpPr>
      <xdr:spPr>
        <a:xfrm>
          <a:off x="1077612" y="2898594"/>
          <a:ext cx="11960838"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THIS DOCUMENT HAS BEEN WITHDRAWN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142875</xdr:colOff>
      <xdr:row>13</xdr:row>
      <xdr:rowOff>22043</xdr:rowOff>
    </xdr:from>
    <xdr:ext cx="11960838" cy="937629"/>
    <xdr:sp macro="" textlink="">
      <xdr:nvSpPr>
        <xdr:cNvPr id="2" name="Rectangle 1"/>
        <xdr:cNvSpPr/>
      </xdr:nvSpPr>
      <xdr:spPr>
        <a:xfrm>
          <a:off x="904875" y="2336618"/>
          <a:ext cx="11960838"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THIS DOCUMENT HAS BEEN WITHDRAWN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438150</xdr:colOff>
      <xdr:row>7</xdr:row>
      <xdr:rowOff>50619</xdr:rowOff>
    </xdr:from>
    <xdr:ext cx="11960838" cy="937629"/>
    <xdr:sp macro="" textlink="">
      <xdr:nvSpPr>
        <xdr:cNvPr id="2" name="Rectangle 1"/>
        <xdr:cNvSpPr/>
      </xdr:nvSpPr>
      <xdr:spPr>
        <a:xfrm>
          <a:off x="438150" y="2174694"/>
          <a:ext cx="11960838" cy="937629"/>
        </a:xfrm>
        <a:prstGeom prst="rect">
          <a:avLst/>
        </a:prstGeom>
        <a:noFill/>
      </xdr:spPr>
      <xdr:txBody>
        <a:bodyPr wrap="none" lIns="91440" tIns="45720" rIns="91440" bIns="45720">
          <a:spAutoFit/>
        </a:bodyPr>
        <a:lstStyle/>
        <a:p>
          <a:pPr algn="ctr"/>
          <a:r>
            <a:rPr lang="en-US" sz="5400" b="0" cap="none" spc="0">
              <a:ln w="0"/>
              <a:solidFill>
                <a:schemeClr val="tx1"/>
              </a:solidFill>
              <a:effectLst>
                <a:outerShdw blurRad="38100" dist="19050" dir="2700000" algn="tl" rotWithShape="0">
                  <a:schemeClr val="dk1">
                    <a:alpha val="40000"/>
                  </a:schemeClr>
                </a:outerShdw>
              </a:effectLst>
            </a:rPr>
            <a:t>THIS DOCUMENT HAS BEEN WITHDRAWN</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control" Target="../activeX/activeX6.xml"/><Relationship Id="rId3" Type="http://schemas.openxmlformats.org/officeDocument/2006/relationships/control" Target="../activeX/activeX1.xml"/><Relationship Id="rId7" Type="http://schemas.openxmlformats.org/officeDocument/2006/relationships/control" Target="../activeX/activeX3.xml"/><Relationship Id="rId12" Type="http://schemas.openxmlformats.org/officeDocument/2006/relationships/image" Target="../media/image5.emf"/><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image" Target="../media/image2.emf"/><Relationship Id="rId11" Type="http://schemas.openxmlformats.org/officeDocument/2006/relationships/control" Target="../activeX/activeX5.xml"/><Relationship Id="rId5" Type="http://schemas.openxmlformats.org/officeDocument/2006/relationships/control" Target="../activeX/activeX2.xml"/><Relationship Id="rId10" Type="http://schemas.openxmlformats.org/officeDocument/2006/relationships/image" Target="../media/image4.emf"/><Relationship Id="rId4" Type="http://schemas.openxmlformats.org/officeDocument/2006/relationships/image" Target="../media/image1.emf"/><Relationship Id="rId9" Type="http://schemas.openxmlformats.org/officeDocument/2006/relationships/control" Target="../activeX/activeX4.xml"/><Relationship Id="rId14" Type="http://schemas.openxmlformats.org/officeDocument/2006/relationships/image" Target="../media/image6.emf"/></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34"/>
  </sheetPr>
  <dimension ref="A1:AC305"/>
  <sheetViews>
    <sheetView showGridLines="0" showRowColHeaders="0" tabSelected="1" topLeftCell="A2" workbookViewId="0">
      <selection activeCell="C13" sqref="C13"/>
    </sheetView>
  </sheetViews>
  <sheetFormatPr defaultColWidth="8.90625" defaultRowHeight="15"/>
  <cols>
    <col min="1" max="1" width="3.1796875" style="95" customWidth="1"/>
    <col min="2" max="2" width="63.36328125" style="47" customWidth="1"/>
    <col min="3" max="3" width="17.81640625" style="47" customWidth="1"/>
    <col min="4" max="4" width="8.08984375" style="47" customWidth="1"/>
    <col min="5" max="5" width="7.54296875" style="47" customWidth="1"/>
    <col min="6" max="6" width="9.54296875" style="47" customWidth="1"/>
    <col min="7" max="7" width="8.08984375" style="47" customWidth="1"/>
    <col min="8" max="8" width="19.81640625" style="47" customWidth="1"/>
    <col min="9" max="16384" width="8.90625" style="47"/>
  </cols>
  <sheetData>
    <row r="1" spans="1:29" ht="14.25" customHeight="1">
      <c r="A1" s="44"/>
      <c r="B1" s="45" t="s">
        <v>164</v>
      </c>
      <c r="C1" s="46"/>
      <c r="D1" s="44"/>
      <c r="E1" s="44"/>
      <c r="F1" s="44"/>
      <c r="G1" s="44"/>
      <c r="H1" s="44"/>
      <c r="I1" s="44"/>
      <c r="J1" s="44"/>
      <c r="K1" s="44"/>
      <c r="L1" s="130"/>
      <c r="M1" s="130"/>
      <c r="N1" s="130"/>
      <c r="O1" s="130"/>
      <c r="P1" s="130"/>
      <c r="Q1" s="130"/>
      <c r="R1" s="130"/>
      <c r="S1" s="130"/>
      <c r="T1" s="130"/>
      <c r="U1" s="130"/>
      <c r="V1" s="130"/>
      <c r="W1" s="130"/>
      <c r="X1" s="130"/>
      <c r="Y1" s="130"/>
      <c r="Z1" s="130"/>
      <c r="AA1" s="130"/>
      <c r="AB1" s="130"/>
      <c r="AC1" s="130"/>
    </row>
    <row r="2" spans="1:29" ht="28.5" customHeight="1">
      <c r="A2" s="44"/>
      <c r="B2" s="48" t="s">
        <v>166</v>
      </c>
      <c r="C2" s="49"/>
      <c r="D2" s="49"/>
      <c r="E2" s="49"/>
      <c r="F2" s="50"/>
      <c r="G2" s="51"/>
      <c r="H2" s="17"/>
      <c r="I2" s="17"/>
      <c r="J2" s="17"/>
      <c r="K2" s="17"/>
      <c r="L2" s="130"/>
      <c r="M2" s="130"/>
      <c r="N2" s="130"/>
      <c r="O2" s="130"/>
      <c r="P2" s="130"/>
      <c r="Q2" s="130"/>
      <c r="R2" s="130"/>
      <c r="S2" s="130"/>
      <c r="T2" s="130"/>
      <c r="U2" s="130"/>
      <c r="V2" s="130"/>
      <c r="W2" s="130"/>
      <c r="X2" s="130"/>
      <c r="Y2" s="130"/>
      <c r="Z2" s="130"/>
      <c r="AA2" s="130"/>
      <c r="AB2" s="130"/>
      <c r="AC2" s="130"/>
    </row>
    <row r="3" spans="1:29" s="52" customFormat="1" ht="24" hidden="1" customHeight="1">
      <c r="B3" s="53"/>
      <c r="F3" s="54"/>
      <c r="G3" s="54"/>
      <c r="H3" s="54"/>
      <c r="J3" s="54"/>
      <c r="K3" s="54"/>
      <c r="L3" s="131"/>
      <c r="M3" s="131"/>
      <c r="N3" s="131"/>
      <c r="O3" s="131"/>
      <c r="P3" s="131"/>
      <c r="Q3" s="131"/>
      <c r="R3" s="131"/>
      <c r="S3" s="131"/>
      <c r="T3" s="131"/>
      <c r="U3" s="131"/>
      <c r="V3" s="131"/>
      <c r="W3" s="131"/>
      <c r="X3" s="131"/>
      <c r="Y3" s="131"/>
      <c r="Z3" s="131"/>
      <c r="AA3" s="131"/>
      <c r="AB3" s="131"/>
      <c r="AC3" s="131"/>
    </row>
    <row r="4" spans="1:29" ht="19.5" customHeight="1">
      <c r="A4" s="44"/>
      <c r="B4" s="55" t="s">
        <v>133</v>
      </c>
      <c r="C4" s="56"/>
      <c r="D4" s="57"/>
      <c r="E4" s="57"/>
      <c r="F4" s="50"/>
      <c r="G4" s="51"/>
      <c r="H4" s="17"/>
      <c r="I4" s="44"/>
      <c r="J4" s="17"/>
      <c r="K4" s="17"/>
      <c r="L4" s="130"/>
      <c r="M4" s="130"/>
      <c r="N4" s="130"/>
      <c r="O4" s="130"/>
      <c r="P4" s="130"/>
      <c r="Q4" s="130"/>
      <c r="R4" s="130"/>
      <c r="S4" s="130"/>
      <c r="T4" s="130"/>
      <c r="U4" s="130"/>
      <c r="V4" s="130"/>
      <c r="W4" s="130"/>
      <c r="X4" s="130"/>
      <c r="Y4" s="130"/>
      <c r="Z4" s="130"/>
      <c r="AA4" s="130"/>
      <c r="AB4" s="130"/>
      <c r="AC4" s="130"/>
    </row>
    <row r="5" spans="1:29" ht="17.25" customHeight="1">
      <c r="A5" s="44"/>
      <c r="B5" s="58" t="s">
        <v>55</v>
      </c>
      <c r="C5" s="59" t="s">
        <v>48</v>
      </c>
      <c r="D5" s="57"/>
      <c r="E5" s="57"/>
      <c r="F5" s="50"/>
      <c r="G5" s="51"/>
      <c r="H5" s="17"/>
      <c r="I5" s="44"/>
      <c r="J5" s="17"/>
      <c r="K5" s="17"/>
      <c r="L5" s="130"/>
      <c r="M5" s="130"/>
      <c r="N5" s="130"/>
      <c r="O5" s="130"/>
      <c r="P5" s="130"/>
      <c r="Q5" s="130"/>
      <c r="R5" s="130"/>
      <c r="S5" s="130"/>
      <c r="T5" s="130"/>
      <c r="U5" s="130"/>
      <c r="V5" s="130"/>
      <c r="W5" s="130"/>
      <c r="X5" s="130"/>
      <c r="Y5" s="130"/>
      <c r="Z5" s="130"/>
      <c r="AA5" s="130"/>
      <c r="AB5" s="130"/>
      <c r="AC5" s="130"/>
    </row>
    <row r="6" spans="1:29" ht="42" customHeight="1">
      <c r="A6" s="44"/>
      <c r="B6" s="60" t="s">
        <v>165</v>
      </c>
      <c r="C6" s="61"/>
      <c r="D6" s="61"/>
      <c r="E6" s="61"/>
      <c r="F6" s="62"/>
      <c r="G6" s="62"/>
      <c r="H6" s="62"/>
      <c r="I6" s="44"/>
      <c r="J6" s="17"/>
      <c r="K6" s="17"/>
      <c r="L6" s="130"/>
      <c r="M6" s="130"/>
      <c r="N6" s="130"/>
      <c r="O6" s="130"/>
      <c r="P6" s="130"/>
      <c r="Q6" s="130"/>
      <c r="R6" s="130"/>
      <c r="S6" s="130"/>
      <c r="T6" s="130"/>
      <c r="U6" s="130"/>
      <c r="V6" s="130"/>
      <c r="W6" s="130"/>
      <c r="X6" s="130"/>
      <c r="Y6" s="130"/>
      <c r="Z6" s="130"/>
      <c r="AA6" s="130"/>
      <c r="AB6" s="130"/>
      <c r="AC6" s="130"/>
    </row>
    <row r="7" spans="1:29" ht="13.5" customHeight="1">
      <c r="A7" s="44"/>
      <c r="B7" s="63" t="s">
        <v>134</v>
      </c>
      <c r="C7" s="64"/>
      <c r="D7" s="64"/>
      <c r="E7" s="64"/>
      <c r="F7" s="65"/>
      <c r="G7" s="65"/>
      <c r="H7" s="65"/>
      <c r="I7" s="17"/>
      <c r="J7" s="17"/>
      <c r="K7" s="17"/>
      <c r="L7" s="130"/>
      <c r="M7" s="130"/>
      <c r="N7" s="130"/>
      <c r="O7" s="130"/>
      <c r="P7" s="130"/>
      <c r="Q7" s="130"/>
      <c r="R7" s="130"/>
      <c r="S7" s="130"/>
      <c r="T7" s="130"/>
      <c r="U7" s="130"/>
      <c r="V7" s="130"/>
      <c r="W7" s="130"/>
      <c r="X7" s="130"/>
      <c r="Y7" s="130"/>
      <c r="Z7" s="130"/>
      <c r="AA7" s="130"/>
      <c r="AB7" s="130"/>
      <c r="AC7" s="130"/>
    </row>
    <row r="8" spans="1:29" ht="44.25" customHeight="1">
      <c r="A8" s="44"/>
      <c r="B8" s="60" t="s">
        <v>56</v>
      </c>
      <c r="C8" s="64"/>
      <c r="D8" s="64"/>
      <c r="E8" s="64"/>
      <c r="F8" s="65"/>
      <c r="G8" s="65"/>
      <c r="H8" s="65"/>
      <c r="I8" s="17"/>
      <c r="J8" s="17"/>
      <c r="K8" s="17"/>
      <c r="L8" s="130"/>
      <c r="M8" s="130"/>
      <c r="N8" s="130"/>
      <c r="O8" s="130"/>
      <c r="P8" s="130"/>
      <c r="Q8" s="130"/>
      <c r="R8" s="130"/>
      <c r="S8" s="130"/>
      <c r="T8" s="130"/>
      <c r="U8" s="130"/>
      <c r="V8" s="130"/>
      <c r="W8" s="130"/>
      <c r="X8" s="130"/>
      <c r="Y8" s="130"/>
      <c r="Z8" s="130"/>
      <c r="AA8" s="130"/>
      <c r="AB8" s="130"/>
      <c r="AC8" s="130"/>
    </row>
    <row r="9" spans="1:29" ht="3.75" hidden="1" customHeight="1">
      <c r="A9" s="44"/>
      <c r="B9" s="66"/>
      <c r="C9" s="64"/>
      <c r="D9" s="64"/>
      <c r="E9" s="64"/>
      <c r="F9" s="65"/>
      <c r="G9" s="65"/>
      <c r="H9" s="65"/>
      <c r="I9" s="17"/>
      <c r="J9" s="17"/>
      <c r="K9" s="17"/>
      <c r="L9" s="130"/>
      <c r="M9" s="130"/>
      <c r="N9" s="130"/>
      <c r="O9" s="130"/>
      <c r="P9" s="130"/>
      <c r="Q9" s="130"/>
      <c r="R9" s="130"/>
      <c r="S9" s="130"/>
      <c r="T9" s="130"/>
      <c r="U9" s="130"/>
      <c r="V9" s="130"/>
      <c r="W9" s="130"/>
      <c r="X9" s="130"/>
      <c r="Y9" s="130"/>
      <c r="Z9" s="130"/>
      <c r="AA9" s="130"/>
      <c r="AB9" s="130"/>
      <c r="AC9" s="130"/>
    </row>
    <row r="10" spans="1:29" ht="16.5" hidden="1" customHeight="1">
      <c r="A10" s="44"/>
      <c r="B10" s="67"/>
      <c r="C10" s="64"/>
      <c r="D10" s="64"/>
      <c r="E10" s="64"/>
      <c r="F10" s="65"/>
      <c r="G10" s="65"/>
      <c r="H10" s="65"/>
      <c r="I10" s="17"/>
      <c r="J10" s="17"/>
      <c r="K10" s="17"/>
      <c r="L10" s="130"/>
      <c r="M10" s="130"/>
      <c r="N10" s="130"/>
      <c r="O10" s="130"/>
      <c r="P10" s="130"/>
      <c r="Q10" s="130"/>
      <c r="R10" s="130"/>
      <c r="S10" s="130"/>
      <c r="T10" s="130"/>
      <c r="U10" s="130"/>
      <c r="V10" s="130"/>
      <c r="W10" s="130"/>
      <c r="X10" s="130"/>
      <c r="Y10" s="130"/>
      <c r="Z10" s="130"/>
      <c r="AA10" s="130"/>
      <c r="AB10" s="130"/>
      <c r="AC10" s="130"/>
    </row>
    <row r="11" spans="1:29" ht="74.25" hidden="1" customHeight="1">
      <c r="A11" s="44"/>
      <c r="B11" s="132"/>
      <c r="C11" s="133"/>
      <c r="D11" s="64"/>
      <c r="E11" s="64"/>
      <c r="F11" s="65"/>
      <c r="G11" s="65"/>
      <c r="H11" s="65"/>
      <c r="I11" s="17"/>
      <c r="J11" s="17"/>
      <c r="K11" s="17"/>
      <c r="L11" s="130"/>
      <c r="M11" s="130"/>
      <c r="N11" s="130"/>
      <c r="O11" s="130"/>
      <c r="P11" s="130"/>
      <c r="Q11" s="130"/>
      <c r="R11" s="130"/>
      <c r="S11" s="130"/>
      <c r="T11" s="130"/>
      <c r="U11" s="130"/>
      <c r="V11" s="130"/>
      <c r="W11" s="130"/>
      <c r="X11" s="130"/>
      <c r="Y11" s="130"/>
      <c r="Z11" s="130"/>
      <c r="AA11" s="130"/>
      <c r="AB11" s="130"/>
      <c r="AC11" s="130"/>
    </row>
    <row r="12" spans="1:29" ht="14.25" customHeight="1" thickBot="1">
      <c r="A12" s="44"/>
      <c r="B12" s="68"/>
      <c r="C12" s="57"/>
      <c r="D12" s="69" t="s">
        <v>50</v>
      </c>
      <c r="E12" s="70"/>
      <c r="F12" s="70"/>
      <c r="G12" s="70"/>
      <c r="H12" s="17"/>
      <c r="I12" s="17"/>
      <c r="J12" s="17"/>
      <c r="K12" s="17"/>
      <c r="L12" s="130"/>
      <c r="M12" s="130"/>
      <c r="N12" s="130"/>
      <c r="O12" s="130"/>
      <c r="P12" s="130"/>
      <c r="Q12" s="130"/>
      <c r="R12" s="130"/>
      <c r="S12" s="130"/>
      <c r="T12" s="130"/>
      <c r="U12" s="130"/>
      <c r="V12" s="130"/>
      <c r="W12" s="130"/>
      <c r="X12" s="130"/>
      <c r="Y12" s="130"/>
      <c r="Z12" s="130"/>
      <c r="AA12" s="130"/>
      <c r="AB12" s="130"/>
      <c r="AC12" s="130"/>
    </row>
    <row r="13" spans="1:29" ht="21.75" customHeight="1" thickTop="1" thickBot="1">
      <c r="A13" s="44"/>
      <c r="B13" s="71" t="s">
        <v>123</v>
      </c>
      <c r="C13" s="59"/>
      <c r="D13" s="72">
        <v>1</v>
      </c>
      <c r="E13" s="70"/>
      <c r="F13" s="73"/>
      <c r="G13" s="74"/>
      <c r="H13" s="44"/>
      <c r="I13" s="17"/>
      <c r="J13" s="17"/>
      <c r="K13" s="17"/>
      <c r="L13" s="130"/>
      <c r="M13" s="130"/>
      <c r="N13" s="130"/>
      <c r="O13" s="130"/>
      <c r="P13" s="130"/>
      <c r="Q13" s="130"/>
      <c r="R13" s="130"/>
      <c r="S13" s="130"/>
      <c r="T13" s="130"/>
      <c r="U13" s="130"/>
      <c r="V13" s="130"/>
      <c r="W13" s="130"/>
      <c r="X13" s="130"/>
      <c r="Y13" s="130"/>
      <c r="Z13" s="130"/>
      <c r="AA13" s="130"/>
      <c r="AB13" s="130"/>
      <c r="AC13" s="130"/>
    </row>
    <row r="14" spans="1:29" ht="26.25" customHeight="1" thickTop="1" thickBot="1">
      <c r="A14" s="44"/>
      <c r="B14" s="75" t="s">
        <v>57</v>
      </c>
      <c r="C14" s="46"/>
      <c r="D14" s="44"/>
      <c r="E14" s="44"/>
      <c r="F14" s="17"/>
      <c r="G14" s="17"/>
      <c r="H14" s="17"/>
      <c r="I14" s="17"/>
      <c r="J14" s="17"/>
      <c r="K14" s="17"/>
      <c r="L14" s="130"/>
      <c r="M14" s="130"/>
      <c r="N14" s="130"/>
      <c r="O14" s="130"/>
      <c r="P14" s="130"/>
      <c r="Q14" s="130"/>
      <c r="R14" s="130"/>
      <c r="S14" s="130"/>
      <c r="T14" s="130"/>
      <c r="U14" s="130"/>
      <c r="V14" s="130"/>
      <c r="W14" s="130"/>
      <c r="X14" s="130"/>
      <c r="Y14" s="130"/>
      <c r="Z14" s="130"/>
      <c r="AA14" s="130"/>
      <c r="AB14" s="130"/>
      <c r="AC14" s="130"/>
    </row>
    <row r="15" spans="1:29" ht="22.5" customHeight="1" thickTop="1" thickBot="1">
      <c r="A15" s="44"/>
      <c r="B15" s="71" t="s">
        <v>124</v>
      </c>
      <c r="C15" s="76" t="s">
        <v>0</v>
      </c>
      <c r="D15" s="44"/>
      <c r="E15" s="44"/>
      <c r="F15" s="17"/>
      <c r="G15" s="44"/>
      <c r="H15" s="17"/>
      <c r="I15" s="17"/>
      <c r="J15" s="17"/>
      <c r="K15" s="17"/>
      <c r="L15" s="130"/>
      <c r="M15" s="130"/>
      <c r="N15" s="130"/>
      <c r="O15" s="130"/>
      <c r="P15" s="130"/>
      <c r="Q15" s="130"/>
      <c r="R15" s="130"/>
      <c r="S15" s="130"/>
      <c r="T15" s="130"/>
      <c r="U15" s="130"/>
      <c r="V15" s="130"/>
      <c r="W15" s="130"/>
      <c r="X15" s="130"/>
      <c r="Y15" s="130"/>
      <c r="Z15" s="130"/>
      <c r="AA15" s="130"/>
      <c r="AB15" s="130"/>
      <c r="AC15" s="130"/>
    </row>
    <row r="16" spans="1:29" ht="18.75" customHeight="1" thickTop="1">
      <c r="A16" s="44"/>
      <c r="B16" s="135" t="s">
        <v>151</v>
      </c>
      <c r="C16" s="136"/>
      <c r="D16" s="137"/>
      <c r="E16" s="64"/>
      <c r="F16" s="65"/>
      <c r="G16" s="17"/>
      <c r="H16" s="17"/>
      <c r="I16" s="17"/>
      <c r="J16" s="17"/>
      <c r="K16" s="17"/>
      <c r="L16" s="130"/>
      <c r="M16" s="130"/>
      <c r="N16" s="130"/>
      <c r="O16" s="130"/>
      <c r="P16" s="130"/>
      <c r="Q16" s="130"/>
      <c r="R16" s="130"/>
      <c r="S16" s="130"/>
      <c r="T16" s="130"/>
      <c r="U16" s="130"/>
      <c r="V16" s="130"/>
      <c r="W16" s="130"/>
      <c r="X16" s="130"/>
      <c r="Y16" s="130"/>
      <c r="Z16" s="130"/>
      <c r="AA16" s="130"/>
      <c r="AB16" s="130"/>
      <c r="AC16" s="130"/>
    </row>
    <row r="17" spans="1:29" ht="36.75" customHeight="1">
      <c r="A17" s="44"/>
      <c r="B17" s="143" t="s">
        <v>152</v>
      </c>
      <c r="C17" s="144"/>
      <c r="D17" s="144"/>
      <c r="E17" s="144"/>
      <c r="F17" s="144"/>
      <c r="G17" s="144"/>
      <c r="H17" s="17"/>
      <c r="I17" s="17"/>
      <c r="J17" s="17"/>
      <c r="K17" s="17"/>
      <c r="L17" s="130"/>
      <c r="M17" s="130"/>
      <c r="N17" s="130"/>
      <c r="O17" s="130"/>
      <c r="P17" s="130"/>
      <c r="Q17" s="130"/>
      <c r="R17" s="130"/>
      <c r="S17" s="130"/>
      <c r="T17" s="130"/>
      <c r="U17" s="130"/>
      <c r="V17" s="130"/>
      <c r="W17" s="130"/>
      <c r="X17" s="130"/>
      <c r="Y17" s="130"/>
      <c r="Z17" s="130"/>
      <c r="AA17" s="130"/>
      <c r="AB17" s="130"/>
      <c r="AC17" s="130"/>
    </row>
    <row r="18" spans="1:29" ht="25.5" customHeight="1" thickBot="1">
      <c r="A18" s="44"/>
      <c r="B18" s="138" t="s">
        <v>54</v>
      </c>
      <c r="C18" s="139"/>
      <c r="D18" s="139"/>
      <c r="E18" s="139"/>
      <c r="F18" s="139"/>
      <c r="G18" s="139"/>
      <c r="H18" s="17"/>
      <c r="I18" s="17"/>
      <c r="J18" s="17"/>
      <c r="K18" s="17"/>
      <c r="L18" s="130"/>
      <c r="M18" s="130"/>
      <c r="N18" s="130"/>
      <c r="O18" s="130"/>
      <c r="P18" s="130"/>
      <c r="Q18" s="130"/>
      <c r="R18" s="130"/>
      <c r="S18" s="130"/>
      <c r="T18" s="130"/>
      <c r="U18" s="130"/>
      <c r="V18" s="130"/>
      <c r="W18" s="130"/>
      <c r="X18" s="130"/>
      <c r="Y18" s="130"/>
      <c r="Z18" s="130"/>
      <c r="AA18" s="130"/>
      <c r="AB18" s="130"/>
      <c r="AC18" s="130"/>
    </row>
    <row r="19" spans="1:29" ht="22.5" customHeight="1" thickTop="1" thickBot="1">
      <c r="A19" s="44"/>
      <c r="B19" s="71" t="s">
        <v>125</v>
      </c>
      <c r="C19" s="77" t="s">
        <v>43</v>
      </c>
      <c r="D19" s="78"/>
      <c r="E19" s="78"/>
      <c r="F19" s="78"/>
      <c r="G19" s="44"/>
      <c r="H19" s="17"/>
      <c r="I19" s="17"/>
      <c r="J19" s="17"/>
      <c r="K19" s="17"/>
      <c r="L19" s="130"/>
      <c r="M19" s="130"/>
      <c r="N19" s="130"/>
      <c r="O19" s="130"/>
      <c r="P19" s="130"/>
      <c r="Q19" s="130"/>
      <c r="R19" s="130"/>
      <c r="S19" s="130"/>
      <c r="T19" s="130"/>
      <c r="U19" s="130"/>
      <c r="V19" s="130"/>
      <c r="W19" s="130"/>
      <c r="X19" s="130"/>
      <c r="Y19" s="130"/>
      <c r="Z19" s="130"/>
      <c r="AA19" s="130"/>
      <c r="AB19" s="130"/>
      <c r="AC19" s="130"/>
    </row>
    <row r="20" spans="1:29" ht="17.25" customHeight="1" thickTop="1" thickBot="1">
      <c r="A20" s="44"/>
      <c r="B20" s="140"/>
      <c r="C20" s="139"/>
      <c r="D20" s="139"/>
      <c r="E20" s="139"/>
      <c r="F20" s="139"/>
      <c r="G20" s="139"/>
      <c r="H20" s="17"/>
      <c r="I20" s="17"/>
      <c r="J20" s="17"/>
      <c r="K20" s="17"/>
      <c r="L20" s="130"/>
      <c r="M20" s="130"/>
      <c r="N20" s="130"/>
      <c r="O20" s="130"/>
      <c r="P20" s="130"/>
      <c r="Q20" s="130"/>
      <c r="R20" s="130"/>
      <c r="S20" s="130"/>
      <c r="T20" s="130"/>
      <c r="U20" s="130"/>
      <c r="V20" s="130"/>
      <c r="W20" s="130"/>
      <c r="X20" s="130"/>
      <c r="Y20" s="130"/>
      <c r="Z20" s="130"/>
      <c r="AA20" s="130"/>
      <c r="AB20" s="130"/>
      <c r="AC20" s="130"/>
    </row>
    <row r="21" spans="1:29" ht="23.25" customHeight="1" thickTop="1" thickBot="1">
      <c r="A21" s="44"/>
      <c r="B21" s="71" t="s">
        <v>126</v>
      </c>
      <c r="C21" s="79" t="s">
        <v>3</v>
      </c>
      <c r="D21" s="44"/>
      <c r="E21" s="44"/>
      <c r="F21" s="44"/>
      <c r="G21" s="44"/>
      <c r="H21" s="17"/>
      <c r="I21" s="17"/>
      <c r="J21" s="17"/>
      <c r="K21" s="17"/>
      <c r="L21" s="130"/>
      <c r="M21" s="130"/>
      <c r="N21" s="130"/>
      <c r="O21" s="130"/>
      <c r="P21" s="130"/>
      <c r="Q21" s="130"/>
      <c r="R21" s="130"/>
      <c r="S21" s="130"/>
      <c r="T21" s="130"/>
      <c r="U21" s="130"/>
      <c r="V21" s="130"/>
      <c r="W21" s="130"/>
      <c r="X21" s="130"/>
      <c r="Y21" s="130"/>
      <c r="Z21" s="130"/>
      <c r="AA21" s="130"/>
      <c r="AB21" s="130"/>
      <c r="AC21" s="130"/>
    </row>
    <row r="22" spans="1:29" ht="25.5" customHeight="1" thickTop="1" thickBot="1">
      <c r="A22" s="44"/>
      <c r="B22" s="75" t="s">
        <v>117</v>
      </c>
      <c r="C22" s="80"/>
      <c r="D22" s="46"/>
      <c r="E22" s="46"/>
      <c r="F22" s="46"/>
      <c r="G22" s="81"/>
      <c r="H22" s="17"/>
      <c r="I22" s="17"/>
      <c r="J22" s="17"/>
      <c r="K22" s="17"/>
      <c r="L22" s="130"/>
      <c r="M22" s="130"/>
      <c r="N22" s="130"/>
      <c r="O22" s="130"/>
      <c r="P22" s="130"/>
      <c r="Q22" s="130"/>
      <c r="R22" s="130"/>
      <c r="S22" s="130"/>
      <c r="T22" s="130"/>
      <c r="U22" s="130"/>
      <c r="V22" s="130"/>
      <c r="W22" s="130"/>
      <c r="X22" s="130"/>
      <c r="Y22" s="130"/>
      <c r="Z22" s="130"/>
      <c r="AA22" s="130"/>
      <c r="AB22" s="130"/>
      <c r="AC22" s="130"/>
    </row>
    <row r="23" spans="1:29" ht="25.5" customHeight="1" thickTop="1" thickBot="1">
      <c r="A23" s="44"/>
      <c r="B23" s="82" t="s">
        <v>127</v>
      </c>
      <c r="C23" s="83" t="s">
        <v>18</v>
      </c>
      <c r="D23" s="84"/>
      <c r="E23" s="84"/>
      <c r="F23" s="84"/>
      <c r="G23" s="39"/>
      <c r="H23" s="39"/>
      <c r="I23" s="17"/>
      <c r="J23" s="17"/>
      <c r="K23" s="17"/>
      <c r="L23" s="130"/>
      <c r="M23" s="130"/>
      <c r="N23" s="130"/>
      <c r="O23" s="130"/>
      <c r="P23" s="130"/>
      <c r="Q23" s="130"/>
      <c r="R23" s="130"/>
      <c r="S23" s="130"/>
      <c r="T23" s="130"/>
      <c r="U23" s="130"/>
      <c r="V23" s="130"/>
      <c r="W23" s="130"/>
      <c r="X23" s="130"/>
      <c r="Y23" s="130"/>
      <c r="Z23" s="130"/>
      <c r="AA23" s="130"/>
      <c r="AB23" s="130"/>
      <c r="AC23" s="130"/>
    </row>
    <row r="24" spans="1:29" ht="10.5" customHeight="1" thickTop="1">
      <c r="A24" s="44"/>
      <c r="B24" s="85" t="s">
        <v>39</v>
      </c>
      <c r="C24" s="86" t="s">
        <v>7</v>
      </c>
      <c r="D24" s="84"/>
      <c r="E24" s="84"/>
      <c r="F24" s="84"/>
      <c r="G24" s="39"/>
      <c r="H24" s="39"/>
      <c r="I24" s="17"/>
      <c r="J24" s="17"/>
      <c r="K24" s="17"/>
      <c r="L24" s="130"/>
      <c r="M24" s="130"/>
      <c r="N24" s="130"/>
      <c r="O24" s="130"/>
      <c r="P24" s="130"/>
      <c r="Q24" s="130"/>
      <c r="R24" s="130"/>
      <c r="S24" s="130"/>
      <c r="T24" s="130"/>
      <c r="U24" s="130"/>
      <c r="V24" s="130"/>
      <c r="W24" s="130"/>
      <c r="X24" s="130"/>
      <c r="Y24" s="130"/>
      <c r="Z24" s="130"/>
      <c r="AA24" s="130"/>
      <c r="AB24" s="130"/>
      <c r="AC24" s="130"/>
    </row>
    <row r="25" spans="1:29" ht="9.75" customHeight="1" thickBot="1">
      <c r="A25" s="44"/>
      <c r="B25" s="87"/>
      <c r="C25" s="70"/>
      <c r="D25" s="39"/>
      <c r="E25" s="39"/>
      <c r="F25" s="39"/>
      <c r="G25" s="39"/>
      <c r="H25" s="39"/>
      <c r="I25" s="17"/>
      <c r="J25" s="17"/>
      <c r="K25" s="17"/>
      <c r="L25" s="130"/>
      <c r="M25" s="130"/>
      <c r="N25" s="130"/>
      <c r="O25" s="130"/>
      <c r="P25" s="130"/>
      <c r="Q25" s="130"/>
      <c r="R25" s="130"/>
      <c r="S25" s="130"/>
      <c r="T25" s="130"/>
      <c r="U25" s="130"/>
      <c r="V25" s="130"/>
      <c r="W25" s="130"/>
      <c r="X25" s="130"/>
      <c r="Y25" s="130"/>
      <c r="Z25" s="130"/>
      <c r="AA25" s="130"/>
      <c r="AB25" s="130"/>
      <c r="AC25" s="130"/>
    </row>
    <row r="26" spans="1:29" ht="22.5" customHeight="1" thickTop="1" thickBot="1">
      <c r="A26" s="44"/>
      <c r="B26" s="88" t="s">
        <v>130</v>
      </c>
      <c r="C26" s="77" t="s">
        <v>8</v>
      </c>
      <c r="D26" s="39"/>
      <c r="E26" s="39"/>
      <c r="F26" s="39"/>
      <c r="G26" s="39"/>
      <c r="H26" s="39"/>
      <c r="I26" s="17"/>
      <c r="J26" s="17"/>
      <c r="K26" s="17"/>
      <c r="L26" s="130"/>
      <c r="M26" s="130"/>
      <c r="N26" s="130"/>
      <c r="O26" s="130"/>
      <c r="P26" s="130"/>
      <c r="Q26" s="130"/>
      <c r="R26" s="130"/>
      <c r="S26" s="130"/>
      <c r="T26" s="130"/>
      <c r="U26" s="130"/>
      <c r="V26" s="130"/>
      <c r="W26" s="130"/>
      <c r="X26" s="130"/>
      <c r="Y26" s="130"/>
      <c r="Z26" s="130"/>
      <c r="AA26" s="130"/>
      <c r="AB26" s="130"/>
      <c r="AC26" s="130"/>
    </row>
    <row r="27" spans="1:29" ht="31.5" hidden="1" customHeight="1" thickTop="1">
      <c r="A27" s="44"/>
      <c r="B27" s="141"/>
      <c r="C27" s="142"/>
      <c r="D27" s="39"/>
      <c r="E27" s="39"/>
      <c r="F27" s="39"/>
      <c r="G27" s="39"/>
      <c r="H27" s="39"/>
      <c r="I27" s="17"/>
      <c r="J27" s="17"/>
      <c r="K27" s="17"/>
      <c r="L27" s="130"/>
      <c r="M27" s="130"/>
      <c r="N27" s="130"/>
      <c r="O27" s="130"/>
      <c r="P27" s="130"/>
      <c r="Q27" s="130"/>
      <c r="R27" s="130"/>
      <c r="S27" s="130"/>
      <c r="T27" s="130"/>
      <c r="U27" s="130"/>
      <c r="V27" s="130"/>
      <c r="W27" s="130"/>
      <c r="X27" s="130"/>
      <c r="Y27" s="130"/>
      <c r="Z27" s="130"/>
      <c r="AA27" s="130"/>
      <c r="AB27" s="130"/>
      <c r="AC27" s="130"/>
    </row>
    <row r="28" spans="1:29" ht="13.5" hidden="1" customHeight="1">
      <c r="A28" s="44"/>
      <c r="B28" s="89" t="s">
        <v>38</v>
      </c>
      <c r="C28" s="86" t="s">
        <v>9</v>
      </c>
      <c r="D28" s="39"/>
      <c r="E28" s="39"/>
      <c r="F28" s="39"/>
      <c r="G28" s="39"/>
      <c r="H28" s="39"/>
      <c r="I28" s="17"/>
      <c r="J28" s="17"/>
      <c r="K28" s="17"/>
      <c r="L28" s="130"/>
      <c r="M28" s="130"/>
      <c r="N28" s="130"/>
      <c r="O28" s="130"/>
      <c r="P28" s="130"/>
      <c r="Q28" s="130"/>
      <c r="R28" s="130"/>
      <c r="S28" s="130"/>
      <c r="T28" s="130"/>
      <c r="U28" s="130"/>
      <c r="V28" s="130"/>
      <c r="W28" s="130"/>
      <c r="X28" s="130"/>
      <c r="Y28" s="130"/>
      <c r="Z28" s="130"/>
      <c r="AA28" s="130"/>
      <c r="AB28" s="130"/>
      <c r="AC28" s="130"/>
    </row>
    <row r="29" spans="1:29" ht="21.9" customHeight="1" thickTop="1" thickBot="1">
      <c r="A29" s="44"/>
      <c r="B29" s="129" t="s">
        <v>140</v>
      </c>
      <c r="C29" s="90"/>
      <c r="D29" s="39"/>
      <c r="E29" s="39"/>
      <c r="F29" s="39"/>
      <c r="G29" s="39"/>
      <c r="H29" s="39"/>
      <c r="I29" s="17"/>
      <c r="J29" s="17"/>
      <c r="K29" s="17"/>
      <c r="L29" s="130"/>
      <c r="M29" s="130"/>
      <c r="N29" s="130"/>
      <c r="O29" s="130"/>
      <c r="P29" s="130"/>
      <c r="Q29" s="130"/>
      <c r="R29" s="130"/>
      <c r="S29" s="130"/>
      <c r="T29" s="130"/>
      <c r="U29" s="130"/>
      <c r="V29" s="130"/>
      <c r="W29" s="130"/>
      <c r="X29" s="130"/>
      <c r="Y29" s="130"/>
      <c r="Z29" s="130"/>
      <c r="AA29" s="130"/>
      <c r="AB29" s="130"/>
      <c r="AC29" s="130"/>
    </row>
    <row r="30" spans="1:29" ht="23.25" customHeight="1" thickTop="1" thickBot="1">
      <c r="A30" s="44"/>
      <c r="B30" s="91" t="s">
        <v>16</v>
      </c>
      <c r="C30" s="16">
        <f>IF(C109&gt;25,C109,IF(C109&lt;25,25))</f>
        <v>25</v>
      </c>
      <c r="D30" s="33"/>
      <c r="E30" s="33"/>
      <c r="F30" s="34"/>
      <c r="G30" s="17"/>
      <c r="H30" s="17"/>
      <c r="I30" s="17"/>
      <c r="J30" s="17"/>
      <c r="K30" s="17"/>
      <c r="L30" s="130"/>
      <c r="M30" s="130"/>
      <c r="N30" s="130"/>
      <c r="O30" s="130"/>
      <c r="P30" s="130"/>
      <c r="Q30" s="130"/>
      <c r="R30" s="130"/>
      <c r="S30" s="130"/>
      <c r="T30" s="130"/>
      <c r="U30" s="130"/>
      <c r="V30" s="130"/>
      <c r="W30" s="130"/>
      <c r="X30" s="130"/>
      <c r="Y30" s="130"/>
      <c r="Z30" s="130"/>
      <c r="AA30" s="130"/>
    </row>
    <row r="31" spans="1:29" ht="21" customHeight="1" thickTop="1" thickBot="1">
      <c r="A31" s="44"/>
      <c r="B31" s="92"/>
      <c r="C31" s="9" t="s">
        <v>114</v>
      </c>
      <c r="D31" s="33"/>
      <c r="E31" s="33"/>
      <c r="F31" s="34"/>
      <c r="G31" s="17"/>
      <c r="H31" s="17"/>
      <c r="I31" s="17"/>
      <c r="J31" s="17"/>
      <c r="K31" s="44"/>
      <c r="L31" s="130"/>
      <c r="M31" s="130"/>
      <c r="N31" s="130"/>
      <c r="O31" s="130"/>
      <c r="P31" s="130"/>
      <c r="Q31" s="130"/>
      <c r="R31" s="130"/>
      <c r="S31" s="130"/>
      <c r="T31" s="130"/>
      <c r="U31" s="130"/>
      <c r="V31" s="130"/>
      <c r="W31" s="130"/>
      <c r="X31" s="130"/>
      <c r="Y31" s="130"/>
      <c r="Z31" s="130"/>
      <c r="AA31" s="130"/>
    </row>
    <row r="32" spans="1:29" ht="11.25" hidden="1" customHeight="1" thickBot="1">
      <c r="A32" s="44"/>
      <c r="B32" s="4" t="s">
        <v>16</v>
      </c>
      <c r="C32" s="3">
        <f>IF(C23="Yes",C56,IF(C23="No",C30))</f>
        <v>25</v>
      </c>
      <c r="D32" s="5"/>
      <c r="E32" s="5"/>
      <c r="F32" s="93"/>
      <c r="G32" s="17"/>
      <c r="H32" s="17"/>
      <c r="I32" s="17"/>
      <c r="J32" s="17"/>
      <c r="K32" s="44"/>
    </row>
    <row r="33" spans="1:24" ht="24" customHeight="1" thickTop="1" thickBot="1">
      <c r="A33" s="44"/>
      <c r="B33" s="12" t="s">
        <v>118</v>
      </c>
      <c r="C33" s="20" t="str">
        <f>IF(C23="Yes",C56,IF(C23="No",A58))</f>
        <v>Non Applicable</v>
      </c>
      <c r="D33" s="5" t="str">
        <f>IF(C23="Yes",SUM(C70+C73),IF(C23="No",A58))</f>
        <v>Non Applicable</v>
      </c>
      <c r="E33" s="5"/>
      <c r="F33" s="93"/>
      <c r="G33" s="17"/>
      <c r="H33" s="17"/>
      <c r="I33" s="17"/>
      <c r="J33" s="17"/>
      <c r="K33" s="44"/>
      <c r="L33" s="130"/>
      <c r="M33" s="130"/>
      <c r="N33" s="130"/>
      <c r="O33" s="130"/>
      <c r="P33" s="130"/>
      <c r="Q33" s="130"/>
      <c r="R33" s="130"/>
      <c r="S33" s="130"/>
      <c r="T33" s="130"/>
      <c r="U33" s="130"/>
      <c r="V33" s="130"/>
      <c r="W33" s="130"/>
      <c r="X33" s="130"/>
    </row>
    <row r="34" spans="1:24" s="44" customFormat="1" ht="5.25" customHeight="1" thickTop="1" thickBot="1">
      <c r="B34" s="6"/>
      <c r="C34" s="18"/>
      <c r="D34" s="5"/>
      <c r="E34" s="5"/>
      <c r="F34" s="93"/>
      <c r="G34" s="17"/>
      <c r="H34" s="17"/>
      <c r="I34" s="17"/>
      <c r="J34" s="17"/>
      <c r="L34" s="130"/>
      <c r="M34" s="130"/>
      <c r="N34" s="130"/>
      <c r="O34" s="130"/>
      <c r="P34" s="130"/>
      <c r="Q34" s="130"/>
      <c r="R34" s="130"/>
      <c r="S34" s="130"/>
      <c r="T34" s="130"/>
      <c r="U34" s="130"/>
      <c r="V34" s="130"/>
      <c r="W34" s="130"/>
      <c r="X34" s="130"/>
    </row>
    <row r="35" spans="1:24" ht="21.75" customHeight="1" thickTop="1" thickBot="1">
      <c r="A35" s="44"/>
      <c r="B35" s="12" t="s">
        <v>128</v>
      </c>
      <c r="C35" s="21" t="str">
        <f>IF(D35&gt;25,D35,IF(D35&lt;25,25))</f>
        <v>Non Applicable</v>
      </c>
      <c r="D35" s="5" t="str">
        <f>IF(C23="Yes",C70+C71,IF(C23="No",A58))</f>
        <v>Non Applicable</v>
      </c>
      <c r="E35" s="5"/>
      <c r="F35" s="93"/>
      <c r="G35" s="17"/>
      <c r="H35" s="17"/>
      <c r="I35" s="17"/>
      <c r="J35" s="17"/>
      <c r="K35" s="44"/>
      <c r="L35" s="130"/>
      <c r="M35" s="130"/>
      <c r="N35" s="130"/>
      <c r="O35" s="130"/>
      <c r="P35" s="130"/>
      <c r="Q35" s="130"/>
      <c r="R35" s="130"/>
      <c r="S35" s="130"/>
      <c r="T35" s="130"/>
      <c r="U35" s="130"/>
      <c r="V35" s="130"/>
      <c r="W35" s="130"/>
      <c r="X35" s="130"/>
    </row>
    <row r="36" spans="1:24" s="44" customFormat="1" ht="9.75" customHeight="1" thickTop="1" thickBot="1">
      <c r="B36" s="22"/>
      <c r="C36" s="19"/>
      <c r="D36" s="5"/>
      <c r="E36" s="5"/>
      <c r="F36" s="93"/>
      <c r="G36" s="17"/>
      <c r="H36" s="17"/>
      <c r="I36" s="17"/>
      <c r="J36" s="17"/>
      <c r="L36" s="130"/>
      <c r="M36" s="130"/>
      <c r="N36" s="130"/>
      <c r="O36" s="130"/>
      <c r="P36" s="130"/>
      <c r="Q36" s="130"/>
      <c r="R36" s="130"/>
      <c r="S36" s="130"/>
      <c r="T36" s="130"/>
      <c r="U36" s="130"/>
      <c r="V36" s="130"/>
      <c r="W36" s="130"/>
      <c r="X36" s="130"/>
    </row>
    <row r="37" spans="1:24" ht="21.75" customHeight="1" thickTop="1" thickBot="1">
      <c r="A37" s="44"/>
      <c r="B37" s="24" t="s">
        <v>122</v>
      </c>
      <c r="C37" s="40">
        <v>56</v>
      </c>
      <c r="D37" s="5"/>
      <c r="E37" s="5"/>
      <c r="F37" s="93"/>
      <c r="G37" s="17"/>
      <c r="H37" s="17"/>
      <c r="I37" s="17"/>
      <c r="J37" s="17"/>
      <c r="K37" s="44"/>
      <c r="L37" s="130"/>
      <c r="M37" s="130"/>
      <c r="N37" s="130"/>
      <c r="O37" s="130"/>
      <c r="P37" s="130"/>
      <c r="Q37" s="130"/>
      <c r="R37" s="130"/>
      <c r="S37" s="130"/>
      <c r="T37" s="130"/>
      <c r="U37" s="130"/>
      <c r="V37" s="130"/>
      <c r="W37" s="130"/>
      <c r="X37" s="130"/>
    </row>
    <row r="38" spans="1:24" ht="18.75" customHeight="1" thickTop="1" thickBot="1">
      <c r="A38" s="44"/>
      <c r="B38" s="23" t="s">
        <v>120</v>
      </c>
      <c r="C38" s="7"/>
      <c r="D38" s="5"/>
      <c r="E38" s="5"/>
      <c r="F38" s="93"/>
      <c r="G38" s="17"/>
      <c r="H38" s="17"/>
      <c r="I38" s="39"/>
      <c r="J38" s="44"/>
      <c r="K38" s="44"/>
      <c r="L38" s="130"/>
      <c r="M38" s="130"/>
      <c r="N38" s="130"/>
      <c r="O38" s="130"/>
      <c r="P38" s="130"/>
      <c r="Q38" s="130"/>
      <c r="R38" s="130"/>
      <c r="S38" s="130"/>
      <c r="T38" s="130"/>
      <c r="U38" s="130"/>
      <c r="V38" s="130"/>
      <c r="W38" s="130"/>
      <c r="X38" s="130"/>
    </row>
    <row r="39" spans="1:24" ht="21.75" customHeight="1" thickTop="1" thickBot="1">
      <c r="A39" s="44"/>
      <c r="B39" s="12" t="s">
        <v>119</v>
      </c>
      <c r="C39" s="15" t="str">
        <f>IF(C23="Yes",C73,IF(C23="No",A58))</f>
        <v>Non Applicable</v>
      </c>
      <c r="D39" s="5"/>
      <c r="E39" s="5"/>
      <c r="F39" s="93"/>
      <c r="G39" s="17"/>
      <c r="H39" s="17"/>
      <c r="I39" s="39"/>
      <c r="J39" s="44"/>
      <c r="K39" s="44"/>
      <c r="L39" s="130"/>
      <c r="M39" s="130"/>
      <c r="N39" s="130"/>
      <c r="O39" s="130"/>
      <c r="P39" s="130"/>
      <c r="Q39" s="130"/>
      <c r="R39" s="130"/>
      <c r="S39" s="130"/>
      <c r="T39" s="130"/>
      <c r="U39" s="130"/>
      <c r="V39" s="130"/>
      <c r="W39" s="130"/>
      <c r="X39" s="130"/>
    </row>
    <row r="40" spans="1:24" s="44" customFormat="1" ht="6" customHeight="1" thickTop="1" thickBot="1">
      <c r="B40" s="6"/>
      <c r="C40" s="7"/>
      <c r="D40" s="5"/>
      <c r="E40" s="5"/>
      <c r="F40" s="93"/>
      <c r="G40" s="17"/>
      <c r="H40" s="17"/>
      <c r="I40" s="39"/>
      <c r="L40" s="130"/>
      <c r="M40" s="130"/>
      <c r="N40" s="130"/>
      <c r="O40" s="130"/>
      <c r="P40" s="130"/>
      <c r="Q40" s="130"/>
      <c r="R40" s="130"/>
      <c r="S40" s="130"/>
      <c r="T40" s="130"/>
      <c r="U40" s="130"/>
      <c r="V40" s="130"/>
      <c r="W40" s="130"/>
      <c r="X40" s="130"/>
    </row>
    <row r="41" spans="1:24" ht="21.75" customHeight="1" thickTop="1" thickBot="1">
      <c r="A41" s="44"/>
      <c r="B41" s="13" t="s">
        <v>121</v>
      </c>
      <c r="C41" s="14" t="str">
        <f>IF(D41&gt;25,D41,IF(D41&lt;25,25))</f>
        <v>Non Applicable</v>
      </c>
      <c r="D41" s="5" t="str">
        <f>IF(C23="Yes",SUM(C70+C73),IF(C23="No",A58))</f>
        <v>Non Applicable</v>
      </c>
      <c r="E41" s="5"/>
      <c r="F41" s="93"/>
      <c r="G41" s="17"/>
      <c r="H41" s="17"/>
      <c r="I41" s="39"/>
      <c r="J41" s="44"/>
      <c r="K41" s="44"/>
      <c r="L41" s="130"/>
      <c r="M41" s="130"/>
      <c r="N41" s="130"/>
      <c r="O41" s="130"/>
      <c r="P41" s="130"/>
      <c r="Q41" s="130"/>
      <c r="R41" s="130"/>
      <c r="S41" s="130"/>
      <c r="T41" s="130"/>
      <c r="U41" s="130"/>
      <c r="V41" s="130"/>
      <c r="W41" s="130"/>
      <c r="X41" s="130"/>
    </row>
    <row r="42" spans="1:24" ht="21.75" customHeight="1" thickTop="1">
      <c r="A42" s="44"/>
      <c r="B42" s="8">
        <f>IF(C23="Yes",1,IF(C23="No",0))</f>
        <v>0</v>
      </c>
      <c r="C42" s="9" t="s">
        <v>114</v>
      </c>
      <c r="D42" s="5"/>
      <c r="E42" s="5"/>
      <c r="F42" s="93"/>
      <c r="G42" s="17"/>
      <c r="H42" s="17"/>
      <c r="I42" s="39"/>
      <c r="J42" s="44"/>
      <c r="K42" s="44"/>
      <c r="L42" s="130"/>
      <c r="M42" s="130"/>
      <c r="N42" s="130"/>
      <c r="O42" s="130"/>
      <c r="P42" s="130"/>
      <c r="Q42" s="130"/>
      <c r="R42" s="130"/>
      <c r="S42" s="130"/>
      <c r="T42" s="130"/>
      <c r="U42" s="130"/>
      <c r="V42" s="130"/>
      <c r="W42" s="130"/>
      <c r="X42" s="130"/>
    </row>
    <row r="43" spans="1:24" ht="22.5" customHeight="1">
      <c r="A43" s="44"/>
      <c r="B43" s="134"/>
      <c r="C43" s="17"/>
      <c r="D43" s="10"/>
      <c r="E43" s="10"/>
      <c r="F43" s="10"/>
      <c r="G43" s="37"/>
      <c r="H43" s="17"/>
      <c r="I43" s="39"/>
      <c r="J43" s="44"/>
      <c r="K43" s="44"/>
      <c r="L43" s="130"/>
      <c r="M43" s="130"/>
      <c r="N43" s="130"/>
      <c r="O43" s="130"/>
      <c r="P43" s="130"/>
      <c r="Q43" s="130"/>
      <c r="R43" s="130"/>
      <c r="S43" s="130"/>
      <c r="T43" s="130"/>
      <c r="U43" s="130"/>
      <c r="V43" s="130"/>
      <c r="W43" s="130"/>
      <c r="X43" s="130"/>
    </row>
    <row r="44" spans="1:24" ht="15.6">
      <c r="A44" s="44"/>
      <c r="B44" s="134"/>
      <c r="C44" s="17"/>
      <c r="D44" s="11"/>
      <c r="E44" s="11"/>
      <c r="F44" s="11"/>
      <c r="G44" s="37"/>
      <c r="H44" s="17"/>
      <c r="I44" s="39"/>
      <c r="J44" s="44"/>
      <c r="K44" s="44"/>
      <c r="L44" s="130"/>
      <c r="M44" s="130"/>
      <c r="N44" s="130"/>
      <c r="O44" s="130"/>
      <c r="P44" s="130"/>
      <c r="Q44" s="130"/>
      <c r="R44" s="130"/>
      <c r="S44" s="130"/>
      <c r="T44" s="130"/>
      <c r="U44" s="130"/>
      <c r="V44" s="130"/>
      <c r="W44" s="130"/>
      <c r="X44" s="130"/>
    </row>
    <row r="45" spans="1:24" ht="15.6">
      <c r="A45" s="44"/>
      <c r="B45" s="25"/>
      <c r="C45" s="31"/>
      <c r="D45" s="5"/>
      <c r="E45" s="5"/>
      <c r="F45" s="11"/>
      <c r="G45" s="37"/>
      <c r="H45" s="17"/>
      <c r="I45" s="39"/>
      <c r="J45" s="44"/>
      <c r="K45" s="44"/>
      <c r="L45" s="130"/>
      <c r="M45" s="130"/>
      <c r="N45" s="130"/>
      <c r="O45" s="130"/>
      <c r="P45" s="130"/>
      <c r="Q45" s="130"/>
      <c r="R45" s="130"/>
      <c r="S45" s="130"/>
      <c r="T45" s="130"/>
      <c r="U45" s="130"/>
      <c r="V45" s="130"/>
      <c r="W45" s="130"/>
      <c r="X45" s="130"/>
    </row>
    <row r="46" spans="1:24" ht="15.6">
      <c r="A46" s="81"/>
      <c r="B46" s="25" t="s">
        <v>47</v>
      </c>
      <c r="C46" s="31"/>
      <c r="D46" s="5"/>
      <c r="E46" s="5"/>
      <c r="F46" s="11"/>
      <c r="G46" s="44"/>
      <c r="H46" s="17"/>
      <c r="I46" s="39"/>
      <c r="J46" s="44"/>
      <c r="K46" s="44"/>
      <c r="L46" s="130"/>
      <c r="M46" s="130"/>
      <c r="N46" s="130"/>
      <c r="O46" s="130"/>
      <c r="P46" s="130"/>
      <c r="Q46" s="130"/>
      <c r="R46" s="130"/>
      <c r="S46" s="130"/>
      <c r="T46" s="130"/>
      <c r="U46" s="130"/>
      <c r="V46" s="130"/>
      <c r="W46" s="130"/>
      <c r="X46" s="130"/>
    </row>
    <row r="47" spans="1:24" ht="15.6">
      <c r="A47" s="81"/>
      <c r="B47" s="25" t="s">
        <v>46</v>
      </c>
      <c r="C47" s="31"/>
      <c r="D47" s="5"/>
      <c r="E47" s="5"/>
      <c r="F47" s="11"/>
      <c r="G47" s="37"/>
      <c r="H47" s="17"/>
      <c r="I47" s="39"/>
      <c r="J47" s="44"/>
      <c r="K47" s="44"/>
      <c r="L47" s="130"/>
      <c r="M47" s="130"/>
      <c r="N47" s="130"/>
      <c r="O47" s="130"/>
      <c r="P47" s="130"/>
      <c r="Q47" s="130"/>
      <c r="R47" s="130"/>
      <c r="S47" s="130"/>
      <c r="T47" s="130"/>
      <c r="U47" s="130"/>
      <c r="V47" s="130"/>
      <c r="W47" s="130"/>
      <c r="X47" s="130"/>
    </row>
    <row r="48" spans="1:24" ht="10.5" customHeight="1">
      <c r="A48" s="81"/>
      <c r="B48" s="25"/>
      <c r="C48" s="31"/>
      <c r="D48" s="5"/>
      <c r="E48" s="5"/>
      <c r="F48" s="93"/>
      <c r="G48" s="17"/>
      <c r="H48" s="17"/>
      <c r="I48" s="17"/>
      <c r="J48" s="44"/>
      <c r="K48" s="44"/>
      <c r="L48" s="130"/>
      <c r="M48" s="130"/>
      <c r="N48" s="130"/>
      <c r="O48" s="130"/>
      <c r="P48" s="130"/>
      <c r="Q48" s="130"/>
      <c r="R48" s="130"/>
      <c r="S48" s="130"/>
      <c r="T48" s="130"/>
      <c r="U48" s="130"/>
      <c r="V48" s="130"/>
      <c r="W48" s="130"/>
      <c r="X48" s="130"/>
    </row>
    <row r="49" spans="1:24" ht="21.75" customHeight="1">
      <c r="A49" s="81"/>
      <c r="B49" s="26" t="s">
        <v>113</v>
      </c>
      <c r="C49" s="31"/>
      <c r="D49" s="31"/>
      <c r="E49" s="31"/>
      <c r="F49" s="17"/>
      <c r="G49" s="17"/>
      <c r="H49" s="17"/>
      <c r="I49" s="17"/>
      <c r="J49" s="44"/>
      <c r="K49" s="44"/>
      <c r="L49" s="130"/>
      <c r="M49" s="130"/>
      <c r="N49" s="130"/>
      <c r="O49" s="130"/>
      <c r="P49" s="130"/>
      <c r="Q49" s="130"/>
      <c r="R49" s="130"/>
      <c r="S49" s="130"/>
      <c r="T49" s="130"/>
      <c r="U49" s="130"/>
      <c r="V49" s="130"/>
      <c r="W49" s="130"/>
      <c r="X49" s="130"/>
    </row>
    <row r="50" spans="1:24" ht="21.75" customHeight="1">
      <c r="A50" s="81"/>
      <c r="B50" s="27" t="s">
        <v>114</v>
      </c>
      <c r="C50" s="3"/>
      <c r="D50" s="32"/>
      <c r="E50" s="32"/>
      <c r="F50" s="30"/>
      <c r="G50" s="17"/>
      <c r="H50" s="17"/>
      <c r="I50" s="17"/>
      <c r="J50" s="44"/>
      <c r="K50" s="44"/>
      <c r="L50" s="130"/>
      <c r="M50" s="130"/>
      <c r="N50" s="130"/>
      <c r="O50" s="130"/>
      <c r="P50" s="130"/>
      <c r="Q50" s="130"/>
      <c r="R50" s="130"/>
      <c r="S50" s="130"/>
      <c r="T50" s="130"/>
      <c r="U50" s="130"/>
      <c r="V50" s="130"/>
      <c r="W50" s="130"/>
      <c r="X50" s="130"/>
    </row>
    <row r="51" spans="1:24" ht="21.75" customHeight="1">
      <c r="A51" s="44"/>
      <c r="B51" s="28"/>
      <c r="C51" s="29"/>
      <c r="D51" s="30"/>
      <c r="E51" s="30"/>
      <c r="F51" s="30"/>
      <c r="G51" s="17"/>
      <c r="H51" s="17"/>
      <c r="I51" s="17"/>
      <c r="J51" s="44"/>
      <c r="K51" s="44"/>
      <c r="L51" s="130"/>
      <c r="M51" s="130"/>
      <c r="N51" s="130"/>
      <c r="O51" s="130"/>
      <c r="P51" s="130"/>
      <c r="Q51" s="130"/>
      <c r="R51" s="130"/>
      <c r="S51" s="130"/>
      <c r="T51" s="130"/>
      <c r="U51" s="130"/>
      <c r="V51" s="130"/>
      <c r="W51" s="130"/>
      <c r="X51" s="130"/>
    </row>
    <row r="52" spans="1:24" s="36" customFormat="1">
      <c r="A52" s="35"/>
      <c r="B52" s="109" t="s">
        <v>0</v>
      </c>
      <c r="C52" s="109"/>
      <c r="D52" s="35"/>
      <c r="E52" s="35"/>
      <c r="F52" s="35"/>
      <c r="G52" s="35"/>
      <c r="H52" s="35"/>
      <c r="I52" s="35"/>
      <c r="J52" s="35"/>
      <c r="K52" s="35"/>
      <c r="N52" s="42"/>
      <c r="O52" s="42"/>
      <c r="P52" s="42"/>
      <c r="Q52" s="42"/>
      <c r="R52" s="42"/>
      <c r="S52" s="42"/>
      <c r="T52" s="42"/>
      <c r="U52" s="42"/>
      <c r="V52" s="42"/>
      <c r="W52" s="42"/>
    </row>
    <row r="53" spans="1:24" s="36" customFormat="1">
      <c r="A53" s="35"/>
      <c r="B53" s="109" t="s">
        <v>149</v>
      </c>
      <c r="C53" s="109">
        <f>SUM(C66*C62*C63*C64*C67*0.5)</f>
        <v>3.7518138E-5</v>
      </c>
      <c r="D53" s="35"/>
      <c r="E53" s="35"/>
      <c r="F53" s="35"/>
      <c r="G53" s="35"/>
      <c r="H53" s="35"/>
      <c r="I53" s="35"/>
      <c r="J53" s="35"/>
      <c r="K53" s="35"/>
      <c r="N53" s="42"/>
      <c r="O53" s="42"/>
      <c r="P53" s="42"/>
      <c r="Q53" s="42"/>
      <c r="R53" s="42"/>
      <c r="S53" s="42"/>
      <c r="T53" s="42"/>
      <c r="U53" s="42"/>
      <c r="V53" s="42"/>
      <c r="W53" s="42"/>
    </row>
    <row r="54" spans="1:24" s="36" customFormat="1">
      <c r="A54" s="35"/>
      <c r="B54" s="109" t="s">
        <v>150</v>
      </c>
      <c r="C54" s="109">
        <f>SUM(C66*C107*C63*C110)</f>
        <v>0</v>
      </c>
      <c r="D54" s="35"/>
      <c r="E54" s="35"/>
      <c r="F54" s="35"/>
      <c r="G54" s="35"/>
      <c r="H54" s="35"/>
      <c r="I54" s="35"/>
      <c r="J54" s="35"/>
      <c r="K54" s="35"/>
      <c r="N54" s="42"/>
      <c r="O54" s="42"/>
      <c r="P54" s="42"/>
      <c r="Q54" s="42"/>
      <c r="R54" s="42"/>
      <c r="S54" s="42"/>
      <c r="T54" s="42"/>
      <c r="U54" s="42"/>
      <c r="V54" s="42"/>
      <c r="W54" s="42"/>
    </row>
    <row r="55" spans="1:24" s="36" customFormat="1">
      <c r="A55" s="35"/>
      <c r="B55" s="109" t="s">
        <v>1</v>
      </c>
      <c r="C55" s="109"/>
      <c r="D55" s="35"/>
      <c r="E55" s="35"/>
      <c r="F55" s="35"/>
      <c r="G55" s="35"/>
      <c r="H55" s="35"/>
      <c r="I55" s="35"/>
      <c r="J55" s="35"/>
      <c r="K55" s="35"/>
      <c r="N55" s="42"/>
      <c r="O55" s="42"/>
      <c r="P55" s="42"/>
      <c r="Q55" s="42"/>
      <c r="R55" s="42"/>
      <c r="S55" s="42"/>
      <c r="T55" s="42"/>
      <c r="U55" s="42"/>
      <c r="V55" s="42"/>
      <c r="W55" s="42"/>
    </row>
    <row r="56" spans="1:24" s="36" customFormat="1">
      <c r="A56" s="35"/>
      <c r="B56" s="109" t="s">
        <v>40</v>
      </c>
      <c r="C56" s="109">
        <f>SUM(C53:C54)</f>
        <v>3.7518138E-5</v>
      </c>
      <c r="D56" s="35"/>
      <c r="E56" s="35"/>
      <c r="F56" s="35"/>
      <c r="G56" s="35"/>
      <c r="H56" s="35"/>
      <c r="I56" s="35"/>
      <c r="J56" s="35"/>
      <c r="K56" s="35"/>
      <c r="N56" s="42"/>
      <c r="O56" s="42"/>
      <c r="P56" s="42"/>
      <c r="Q56" s="42"/>
      <c r="R56" s="42"/>
      <c r="S56" s="42"/>
      <c r="T56" s="42"/>
      <c r="U56" s="42"/>
      <c r="V56" s="42"/>
      <c r="W56" s="42"/>
    </row>
    <row r="57" spans="1:24" s="36" customFormat="1">
      <c r="A57" s="35"/>
      <c r="B57" s="109" t="s">
        <v>41</v>
      </c>
      <c r="C57" s="109"/>
      <c r="D57" s="35"/>
      <c r="E57" s="35"/>
      <c r="F57" s="35"/>
      <c r="G57" s="35"/>
      <c r="H57" s="35"/>
      <c r="I57" s="35"/>
      <c r="J57" s="35"/>
      <c r="K57" s="35"/>
      <c r="N57" s="42"/>
      <c r="O57" s="42"/>
      <c r="P57" s="42"/>
      <c r="Q57" s="42"/>
      <c r="R57" s="42"/>
      <c r="S57" s="42"/>
      <c r="T57" s="42"/>
      <c r="U57" s="42"/>
      <c r="V57" s="42"/>
      <c r="W57" s="42"/>
    </row>
    <row r="58" spans="1:24" s="36" customFormat="1">
      <c r="A58" s="35" t="s">
        <v>44</v>
      </c>
      <c r="B58" s="109" t="s">
        <v>42</v>
      </c>
      <c r="C58" s="109" t="s">
        <v>48</v>
      </c>
      <c r="N58" s="42"/>
      <c r="O58" s="42"/>
      <c r="P58" s="42"/>
      <c r="Q58" s="42"/>
      <c r="R58" s="42"/>
      <c r="S58" s="42"/>
      <c r="T58" s="42"/>
      <c r="U58" s="42"/>
      <c r="V58" s="42"/>
      <c r="W58" s="42"/>
      <c r="X58" s="42"/>
    </row>
    <row r="59" spans="1:24" s="36" customFormat="1">
      <c r="A59" s="35" t="s">
        <v>45</v>
      </c>
      <c r="B59" s="109" t="s">
        <v>2</v>
      </c>
      <c r="C59" s="109" t="s">
        <v>49</v>
      </c>
      <c r="N59" s="42"/>
      <c r="O59" s="42"/>
      <c r="P59" s="42"/>
      <c r="Q59" s="42"/>
      <c r="R59" s="42"/>
      <c r="S59" s="42"/>
      <c r="T59" s="42"/>
      <c r="U59" s="42"/>
      <c r="V59" s="42"/>
      <c r="W59" s="42"/>
      <c r="X59" s="42"/>
    </row>
    <row r="60" spans="1:24" s="36" customFormat="1">
      <c r="A60" s="35"/>
      <c r="B60" s="109" t="s">
        <v>3</v>
      </c>
      <c r="C60" s="109" t="s">
        <v>51</v>
      </c>
      <c r="N60" s="42"/>
      <c r="O60" s="42"/>
      <c r="P60" s="42"/>
      <c r="Q60" s="42"/>
      <c r="R60" s="42"/>
      <c r="S60" s="42"/>
      <c r="T60" s="42"/>
      <c r="U60" s="42"/>
      <c r="V60" s="42"/>
      <c r="W60" s="42"/>
      <c r="X60" s="42"/>
    </row>
    <row r="61" spans="1:24" s="36" customFormat="1">
      <c r="A61" s="35"/>
      <c r="B61" s="109" t="s">
        <v>4</v>
      </c>
      <c r="C61" s="110">
        <f>SUM(G13*0.000004546)</f>
        <v>0</v>
      </c>
      <c r="N61" s="42"/>
      <c r="O61" s="42"/>
      <c r="P61" s="42"/>
      <c r="Q61" s="42"/>
      <c r="R61" s="42"/>
      <c r="S61" s="42"/>
      <c r="T61" s="42"/>
      <c r="U61" s="42"/>
      <c r="V61" s="42"/>
      <c r="W61" s="42"/>
      <c r="X61" s="42"/>
    </row>
    <row r="62" spans="1:24" s="36" customFormat="1">
      <c r="A62" s="35"/>
      <c r="B62" s="109" t="s">
        <v>5</v>
      </c>
      <c r="C62" s="109">
        <f>IF(C15="All Other Supported", 3, IF(C15="Unsupported",1,IF(C15="Tidal",0.2,IF(C15="Supported by Kielder Transfer Scheme",9))))</f>
        <v>1</v>
      </c>
      <c r="N62" s="42"/>
      <c r="O62" s="42"/>
      <c r="P62" s="42"/>
      <c r="Q62" s="42"/>
      <c r="R62" s="42"/>
      <c r="S62" s="42"/>
      <c r="T62" s="42"/>
      <c r="U62" s="42"/>
      <c r="V62" s="42"/>
      <c r="W62" s="42"/>
      <c r="X62" s="42"/>
    </row>
    <row r="63" spans="1:24" s="36" customFormat="1">
      <c r="A63" s="35"/>
      <c r="B63" s="109" t="s">
        <v>6</v>
      </c>
      <c r="C63" s="109">
        <f>IF(C19="Summer - 1 April to 31 Oct inc.",1.6, IF(C19="Winter - 1 Nov to 31 March inc.",0.16,IF(C19="All year",1,IF(C19="Summer - Anti frost spraying",1,IF(C19="All year - Spray irrigation (incl. trickle irrigation)",1.6)))))</f>
        <v>1</v>
      </c>
      <c r="N63" s="42"/>
      <c r="O63" s="42"/>
      <c r="P63" s="42"/>
      <c r="Q63" s="42"/>
      <c r="R63" s="42"/>
      <c r="S63" s="42"/>
      <c r="T63" s="42"/>
      <c r="U63" s="42"/>
      <c r="V63" s="42"/>
      <c r="W63" s="42"/>
      <c r="X63" s="42"/>
    </row>
    <row r="64" spans="1:24" s="36" customFormat="1">
      <c r="A64" s="35"/>
      <c r="B64" s="109" t="s">
        <v>7</v>
      </c>
      <c r="C64" s="109">
        <f>SUM(G84)</f>
        <v>0.6</v>
      </c>
      <c r="N64" s="42"/>
      <c r="O64" s="42"/>
      <c r="P64" s="42"/>
      <c r="Q64" s="42"/>
      <c r="R64" s="42"/>
      <c r="S64" s="42"/>
      <c r="T64" s="42"/>
      <c r="U64" s="42"/>
      <c r="V64" s="42"/>
      <c r="W64" s="42"/>
      <c r="X64" s="42"/>
    </row>
    <row r="65" spans="1:24" s="36" customFormat="1">
      <c r="A65" s="35"/>
      <c r="B65" s="109" t="s">
        <v>1</v>
      </c>
      <c r="C65" s="109">
        <f>IF(C26="Anglian",27.51,IF(C26="Midlands",14.95,IF(C26="Northumbria",16.66,IF(C26="Yorkshire",11.63,IF(C26="North West",12.57,IF(C26="Southern",19.23,IF(C26="South West inc. Wessex",19.71,IF(C26="Thames",13.84))))))))</f>
        <v>27.51</v>
      </c>
      <c r="N65" s="42"/>
      <c r="O65" s="42"/>
      <c r="P65" s="42"/>
      <c r="Q65" s="42"/>
      <c r="R65" s="42"/>
      <c r="S65" s="42"/>
      <c r="T65" s="42"/>
      <c r="U65" s="42"/>
      <c r="V65" s="42"/>
      <c r="W65" s="42"/>
      <c r="X65" s="42"/>
    </row>
    <row r="66" spans="1:24" s="36" customFormat="1">
      <c r="A66" s="35"/>
      <c r="B66" s="109" t="s">
        <v>8</v>
      </c>
      <c r="C66" s="109">
        <f>IF(C5="Megalitres",D13,IF(C5="Gallons",D13*0.000004546,IF(C5="Cubic metres",D13/1000)))</f>
        <v>4.5460000000000002E-6</v>
      </c>
      <c r="N66" s="42"/>
      <c r="O66" s="42"/>
      <c r="P66" s="42"/>
      <c r="Q66" s="42"/>
      <c r="R66" s="42"/>
      <c r="S66" s="42"/>
      <c r="T66" s="42"/>
      <c r="U66" s="42"/>
      <c r="V66" s="42"/>
      <c r="W66" s="42"/>
      <c r="X66" s="42"/>
    </row>
    <row r="67" spans="1:24" s="36" customFormat="1">
      <c r="A67" s="35"/>
      <c r="B67" s="109" t="s">
        <v>9</v>
      </c>
      <c r="C67" s="109">
        <f>IF(C26="Dee", 15.12+C65,IF(C26="Wye", 15.12+C65,C65))</f>
        <v>27.51</v>
      </c>
      <c r="N67" s="42"/>
      <c r="O67" s="42"/>
      <c r="P67" s="42"/>
      <c r="Q67" s="42"/>
      <c r="R67" s="42"/>
      <c r="S67" s="42"/>
      <c r="T67" s="42"/>
      <c r="U67" s="42"/>
      <c r="V67" s="42"/>
      <c r="W67" s="42"/>
      <c r="X67" s="42"/>
    </row>
    <row r="68" spans="1:24" s="36" customFormat="1">
      <c r="A68" s="35"/>
      <c r="B68" s="109" t="s">
        <v>10</v>
      </c>
      <c r="C68" s="111">
        <f>SUM(C37*C62*C63*C64*C67*0.5)</f>
        <v>462.16800000000006</v>
      </c>
      <c r="N68" s="42"/>
      <c r="O68" s="42"/>
      <c r="P68" s="42"/>
      <c r="Q68" s="42"/>
      <c r="R68" s="42"/>
      <c r="S68" s="42"/>
      <c r="T68" s="42"/>
      <c r="U68" s="42"/>
      <c r="V68" s="42"/>
      <c r="W68" s="42"/>
      <c r="X68" s="42"/>
    </row>
    <row r="69" spans="1:24" s="36" customFormat="1">
      <c r="A69" s="35"/>
      <c r="B69" s="109" t="s">
        <v>11</v>
      </c>
      <c r="C69" s="112">
        <f>IF(C23="Yes",C35,IF(C23="No",C32))</f>
        <v>25</v>
      </c>
      <c r="N69" s="42"/>
      <c r="O69" s="42"/>
      <c r="P69" s="42"/>
      <c r="Q69" s="42"/>
      <c r="R69" s="42"/>
      <c r="S69" s="42"/>
      <c r="T69" s="42"/>
      <c r="U69" s="42"/>
      <c r="V69" s="42"/>
      <c r="W69" s="42"/>
      <c r="X69" s="42"/>
    </row>
    <row r="70" spans="1:24" s="36" customFormat="1">
      <c r="A70" s="35"/>
      <c r="B70" s="109" t="s">
        <v>12</v>
      </c>
      <c r="C70" s="113" t="str">
        <f>IF(C23="Yes",C56,IF(C23="No",A58))</f>
        <v>Non Applicable</v>
      </c>
      <c r="N70" s="42"/>
      <c r="O70" s="42"/>
      <c r="P70" s="42"/>
      <c r="Q70" s="42"/>
      <c r="R70" s="42"/>
      <c r="S70" s="42"/>
      <c r="T70" s="42"/>
      <c r="U70" s="42"/>
      <c r="V70" s="42"/>
      <c r="W70" s="42"/>
      <c r="X70" s="42"/>
    </row>
    <row r="71" spans="1:24" s="36" customFormat="1">
      <c r="A71" s="35"/>
      <c r="B71" s="109" t="s">
        <v>13</v>
      </c>
      <c r="C71" s="113">
        <f>SUM(C66*C62*C63*C64*C67*0.5)</f>
        <v>3.7518138E-5</v>
      </c>
      <c r="N71" s="42"/>
      <c r="O71" s="42"/>
      <c r="P71" s="42"/>
      <c r="Q71" s="42"/>
      <c r="R71" s="42"/>
      <c r="S71" s="42"/>
      <c r="T71" s="42"/>
      <c r="U71" s="42"/>
      <c r="V71" s="42"/>
      <c r="W71" s="42"/>
      <c r="X71" s="42"/>
    </row>
    <row r="72" spans="1:24" s="36" customFormat="1">
      <c r="A72" s="35"/>
      <c r="B72" s="109" t="s">
        <v>14</v>
      </c>
      <c r="C72" s="114">
        <v>0</v>
      </c>
      <c r="N72" s="42"/>
      <c r="O72" s="42"/>
      <c r="P72" s="42"/>
      <c r="Q72" s="42"/>
      <c r="R72" s="42"/>
      <c r="S72" s="42"/>
      <c r="T72" s="42"/>
      <c r="U72" s="42"/>
      <c r="V72" s="42"/>
      <c r="W72" s="42"/>
      <c r="X72" s="42"/>
    </row>
    <row r="73" spans="1:24" s="36" customFormat="1">
      <c r="A73" s="35"/>
      <c r="B73" s="109" t="s">
        <v>15</v>
      </c>
      <c r="C73" s="113" t="str">
        <f>IF(C23="No",A58,IF(C23="Yes",C68))</f>
        <v>Non Applicable</v>
      </c>
      <c r="N73" s="42"/>
      <c r="O73" s="42"/>
      <c r="P73" s="42"/>
      <c r="Q73" s="42"/>
      <c r="R73" s="42"/>
      <c r="S73" s="42"/>
      <c r="T73" s="42"/>
      <c r="U73" s="42"/>
      <c r="V73" s="42"/>
      <c r="W73" s="42"/>
      <c r="X73" s="42"/>
    </row>
    <row r="74" spans="1:24" s="36" customFormat="1">
      <c r="A74" s="35"/>
      <c r="B74" s="109" t="s">
        <v>131</v>
      </c>
      <c r="C74" s="113"/>
      <c r="N74" s="42"/>
      <c r="O74" s="42"/>
      <c r="P74" s="42"/>
      <c r="Q74" s="42"/>
      <c r="R74" s="42"/>
      <c r="S74" s="42"/>
      <c r="T74" s="42"/>
      <c r="U74" s="42"/>
      <c r="V74" s="42"/>
      <c r="W74" s="42"/>
      <c r="X74" s="42"/>
    </row>
    <row r="75" spans="1:24" s="36" customFormat="1">
      <c r="A75" s="35"/>
      <c r="B75" s="109" t="s">
        <v>132</v>
      </c>
      <c r="C75" s="115" t="str">
        <f>IF(C23="Yes",SUM(C70+C73),IF(C23="No",A58))</f>
        <v>Non Applicable</v>
      </c>
      <c r="N75" s="42"/>
      <c r="O75" s="42"/>
      <c r="P75" s="42"/>
      <c r="Q75" s="42"/>
      <c r="R75" s="42"/>
      <c r="S75" s="42"/>
      <c r="T75" s="42"/>
      <c r="U75" s="42"/>
      <c r="V75" s="42"/>
      <c r="W75" s="42"/>
      <c r="X75" s="42"/>
    </row>
    <row r="76" spans="1:24" s="36" customFormat="1">
      <c r="A76" s="35"/>
      <c r="B76" s="109" t="s">
        <v>17</v>
      </c>
      <c r="C76" s="109"/>
      <c r="N76" s="42"/>
      <c r="O76" s="42"/>
      <c r="P76" s="42"/>
      <c r="Q76" s="42"/>
      <c r="R76" s="42"/>
      <c r="S76" s="42"/>
      <c r="T76" s="42"/>
      <c r="U76" s="42"/>
      <c r="V76" s="42"/>
      <c r="W76" s="42"/>
      <c r="X76" s="42"/>
    </row>
    <row r="77" spans="1:24" s="36" customFormat="1">
      <c r="A77" s="35"/>
      <c r="B77" s="109" t="s">
        <v>18</v>
      </c>
      <c r="C77" s="109"/>
      <c r="N77" s="42"/>
      <c r="O77" s="42"/>
      <c r="P77" s="42"/>
      <c r="Q77" s="42"/>
      <c r="R77" s="42"/>
      <c r="S77" s="42"/>
      <c r="T77" s="42"/>
      <c r="U77" s="42"/>
      <c r="V77" s="42"/>
      <c r="W77" s="42"/>
      <c r="X77" s="42"/>
    </row>
    <row r="78" spans="1:24" s="36" customFormat="1" ht="15.6">
      <c r="A78" s="35"/>
      <c r="B78" s="116"/>
      <c r="C78" s="109"/>
      <c r="N78" s="42"/>
      <c r="O78" s="42"/>
      <c r="P78" s="42"/>
      <c r="Q78" s="42"/>
      <c r="R78" s="42"/>
      <c r="S78" s="42"/>
      <c r="T78" s="42"/>
      <c r="U78" s="42"/>
      <c r="V78" s="42"/>
      <c r="W78" s="42"/>
      <c r="X78" s="42"/>
    </row>
    <row r="79" spans="1:24" s="36" customFormat="1">
      <c r="A79" s="35"/>
      <c r="B79" s="117" t="s">
        <v>25</v>
      </c>
      <c r="C79" s="36">
        <v>3.0000000000000001E-3</v>
      </c>
      <c r="G79" s="36" t="b">
        <f>IF(B79="Dust suppression",1,IF(B79="Spray irrigation (incl. trickle irrigation)",1,IF(B79="Evaporative cooling",1,IF(B79="Make-up or top-up water",1))))</f>
        <v>0</v>
      </c>
      <c r="N79" s="42"/>
      <c r="O79" s="42"/>
      <c r="P79" s="42"/>
      <c r="Q79" s="42"/>
      <c r="R79" s="42"/>
      <c r="S79" s="42"/>
      <c r="T79" s="42"/>
      <c r="U79" s="42"/>
      <c r="V79" s="42"/>
      <c r="W79" s="42"/>
      <c r="X79" s="42"/>
    </row>
    <row r="80" spans="1:24" s="36" customFormat="1">
      <c r="A80" s="35"/>
      <c r="B80" s="109" t="s">
        <v>25</v>
      </c>
      <c r="C80" s="109">
        <v>0.6</v>
      </c>
      <c r="G80" s="36">
        <f>IF(B79="Industrial or commercial",0.6,IF(B79="Water supply",0.6,IF(B79="Water bottling",0.6,IF(B79="General Farming &amp; Domestic",0.6,IF(B79="Boiler feed",0.6,IF(B79="Conveying",0.6,IF(B79="Anti-frost spraying",0.6)))))))</f>
        <v>0.6</v>
      </c>
      <c r="N80" s="42"/>
      <c r="O80" s="42"/>
      <c r="P80" s="42"/>
      <c r="Q80" s="42"/>
      <c r="R80" s="42"/>
      <c r="S80" s="42"/>
      <c r="T80" s="42"/>
      <c r="U80" s="42"/>
      <c r="V80" s="42"/>
      <c r="W80" s="42"/>
      <c r="X80" s="42"/>
    </row>
    <row r="81" spans="1:24" s="36" customFormat="1">
      <c r="A81" s="35"/>
      <c r="B81" s="109" t="s">
        <v>24</v>
      </c>
      <c r="C81" s="109">
        <v>0.6</v>
      </c>
      <c r="G81" s="36" t="b">
        <f>IF(B79="Vegetable or Mineral washing",0.03,IF(B79="Non Evaporative cooling",0.03))</f>
        <v>0</v>
      </c>
      <c r="N81" s="42"/>
      <c r="O81" s="42"/>
      <c r="P81" s="42"/>
      <c r="Q81" s="42"/>
      <c r="R81" s="42"/>
      <c r="S81" s="42"/>
      <c r="T81" s="42"/>
      <c r="U81" s="42"/>
      <c r="V81" s="42"/>
      <c r="W81" s="42"/>
      <c r="X81" s="42"/>
    </row>
    <row r="82" spans="1:24" s="36" customFormat="1">
      <c r="A82" s="35"/>
      <c r="B82" s="109" t="s">
        <v>115</v>
      </c>
      <c r="C82" s="109">
        <v>0.6</v>
      </c>
      <c r="G82" s="36" t="b">
        <f>IF(B79="Lake or pond throughflow",0.003,IF(B79="Fish farming",0.003,IF(B79="Cress growing",0.003,IF(B79="Transfer",0.003,IF(B79="Flood irrigation (incl. water meadows, warping and pest control)",0.003,IF(B79="Hydro-electric power generation &gt;5Mw",0.003,IF(B79="Heat pump",0.003)))))))</f>
        <v>0</v>
      </c>
      <c r="N82" s="42"/>
      <c r="O82" s="42"/>
      <c r="P82" s="42"/>
      <c r="Q82" s="42"/>
      <c r="R82" s="42"/>
      <c r="S82" s="42"/>
      <c r="T82" s="42"/>
      <c r="U82" s="42"/>
      <c r="V82" s="42"/>
      <c r="W82" s="42"/>
      <c r="X82" s="42"/>
    </row>
    <row r="83" spans="1:24" s="36" customFormat="1">
      <c r="A83" s="35"/>
      <c r="B83" s="109" t="s">
        <v>30</v>
      </c>
      <c r="C83" s="109">
        <v>3.0000000000000001E-3</v>
      </c>
      <c r="G83" s="36" t="b">
        <f>IF(B79="Power generation (&gt;5Mw)",0.003,IF(B79="Hydraulic rams/testing",0.003,IF(B79="Fish pass/canoe pass",0.003,IF(B79="Effluent/slurry dilution",0.003,IF(B79="Wet fencing or nature conservation",0.003,IF(B79="Dewatering",0.003))))))</f>
        <v>0</v>
      </c>
      <c r="N83" s="42"/>
      <c r="O83" s="42"/>
      <c r="P83" s="42"/>
      <c r="Q83" s="42"/>
      <c r="R83" s="42"/>
      <c r="S83" s="42"/>
      <c r="T83" s="42"/>
      <c r="U83" s="42"/>
      <c r="V83" s="42"/>
      <c r="W83" s="42"/>
      <c r="X83" s="42"/>
    </row>
    <row r="84" spans="1:24" s="36" customFormat="1">
      <c r="A84" s="35"/>
      <c r="B84" s="36" t="s">
        <v>155</v>
      </c>
      <c r="C84" s="36">
        <v>3.0000000000000001E-3</v>
      </c>
      <c r="G84" s="36">
        <f>SUM(G79:G83)</f>
        <v>0.6</v>
      </c>
      <c r="N84" s="42"/>
      <c r="O84" s="42"/>
      <c r="P84" s="42"/>
      <c r="Q84" s="42"/>
      <c r="R84" s="42"/>
      <c r="S84" s="42"/>
      <c r="T84" s="42"/>
      <c r="U84" s="42"/>
      <c r="V84" s="42"/>
      <c r="W84" s="42"/>
      <c r="X84" s="42"/>
    </row>
    <row r="85" spans="1:24" s="36" customFormat="1">
      <c r="A85" s="35"/>
      <c r="B85" s="109" t="s">
        <v>19</v>
      </c>
      <c r="C85" s="109">
        <v>1</v>
      </c>
      <c r="N85" s="42"/>
      <c r="O85" s="42"/>
      <c r="P85" s="42"/>
      <c r="Q85" s="42"/>
      <c r="R85" s="42"/>
      <c r="S85" s="42"/>
      <c r="T85" s="42"/>
      <c r="U85" s="42"/>
      <c r="V85" s="42"/>
      <c r="W85" s="42"/>
      <c r="X85" s="42"/>
    </row>
    <row r="86" spans="1:24" s="36" customFormat="1">
      <c r="A86" s="35"/>
      <c r="B86" s="109" t="s">
        <v>36</v>
      </c>
      <c r="C86" s="109">
        <v>3.0000000000000001E-3</v>
      </c>
      <c r="N86" s="42"/>
      <c r="O86" s="42"/>
      <c r="P86" s="42"/>
      <c r="Q86" s="42"/>
      <c r="R86" s="42"/>
      <c r="S86" s="42"/>
      <c r="T86" s="42"/>
      <c r="U86" s="42"/>
      <c r="V86" s="42"/>
      <c r="W86" s="42"/>
      <c r="X86" s="42"/>
    </row>
    <row r="87" spans="1:24" s="36" customFormat="1">
      <c r="A87" s="35"/>
      <c r="B87" s="109" t="s">
        <v>20</v>
      </c>
      <c r="C87" s="109">
        <v>1</v>
      </c>
      <c r="N87" s="42"/>
      <c r="O87" s="42"/>
      <c r="P87" s="42"/>
      <c r="Q87" s="42"/>
      <c r="R87" s="42"/>
      <c r="S87" s="42"/>
      <c r="T87" s="42"/>
      <c r="U87" s="42"/>
      <c r="V87" s="42"/>
      <c r="W87" s="42"/>
      <c r="X87" s="42"/>
    </row>
    <row r="88" spans="1:24" s="36" customFormat="1">
      <c r="A88" s="35"/>
      <c r="B88" s="109" t="s">
        <v>29</v>
      </c>
      <c r="C88" s="109">
        <v>3.0000000000000001E-3</v>
      </c>
      <c r="N88" s="42"/>
      <c r="O88" s="42"/>
      <c r="P88" s="42"/>
      <c r="Q88" s="42"/>
      <c r="R88" s="42"/>
      <c r="S88" s="42"/>
      <c r="T88" s="42"/>
      <c r="U88" s="42"/>
      <c r="V88" s="42"/>
      <c r="W88" s="42"/>
      <c r="X88" s="42"/>
    </row>
    <row r="89" spans="1:24" s="36" customFormat="1">
      <c r="A89" s="35"/>
      <c r="B89" s="109" t="s">
        <v>35</v>
      </c>
      <c r="C89" s="109">
        <v>3.0000000000000001E-3</v>
      </c>
      <c r="N89" s="42"/>
      <c r="O89" s="42"/>
      <c r="P89" s="42"/>
      <c r="Q89" s="42"/>
      <c r="R89" s="42"/>
      <c r="S89" s="42"/>
      <c r="T89" s="42"/>
      <c r="U89" s="42"/>
      <c r="V89" s="42"/>
      <c r="W89" s="42"/>
      <c r="X89" s="42"/>
    </row>
    <row r="90" spans="1:24" s="36" customFormat="1">
      <c r="A90" s="35"/>
      <c r="B90" s="109" t="s">
        <v>156</v>
      </c>
      <c r="C90" s="109">
        <v>3.0000000000000001E-3</v>
      </c>
      <c r="N90" s="42"/>
      <c r="O90" s="42"/>
      <c r="P90" s="42"/>
      <c r="Q90" s="42"/>
      <c r="R90" s="42"/>
      <c r="S90" s="42"/>
      <c r="T90" s="42"/>
      <c r="U90" s="42"/>
      <c r="V90" s="42"/>
      <c r="W90" s="42"/>
      <c r="X90" s="42"/>
    </row>
    <row r="91" spans="1:24" s="36" customFormat="1">
      <c r="A91" s="35"/>
      <c r="B91" s="109" t="s">
        <v>129</v>
      </c>
      <c r="C91" s="109">
        <v>0.6</v>
      </c>
      <c r="N91" s="42"/>
      <c r="O91" s="42"/>
      <c r="P91" s="42"/>
      <c r="Q91" s="42"/>
      <c r="R91" s="42"/>
      <c r="S91" s="42"/>
      <c r="T91" s="42"/>
      <c r="U91" s="42"/>
      <c r="V91" s="42"/>
      <c r="W91" s="42"/>
      <c r="X91" s="42"/>
    </row>
    <row r="92" spans="1:24" s="36" customFormat="1">
      <c r="A92" s="35"/>
      <c r="B92" s="109" t="s">
        <v>33</v>
      </c>
      <c r="C92" s="109">
        <v>3.0000000000000001E-3</v>
      </c>
      <c r="N92" s="42"/>
      <c r="O92" s="42"/>
      <c r="P92" s="42"/>
      <c r="Q92" s="42"/>
      <c r="R92" s="42"/>
      <c r="S92" s="42"/>
      <c r="T92" s="42"/>
      <c r="U92" s="42"/>
      <c r="V92" s="42"/>
      <c r="W92" s="42"/>
      <c r="X92" s="42"/>
    </row>
    <row r="93" spans="1:24" s="36" customFormat="1">
      <c r="A93" s="35"/>
      <c r="B93" s="109" t="s">
        <v>34</v>
      </c>
      <c r="C93" s="109">
        <v>3.0000000000000001E-3</v>
      </c>
      <c r="N93" s="42"/>
      <c r="O93" s="42"/>
      <c r="P93" s="42"/>
      <c r="Q93" s="42"/>
      <c r="R93" s="42"/>
      <c r="S93" s="42"/>
      <c r="T93" s="42"/>
      <c r="U93" s="42"/>
      <c r="V93" s="42"/>
      <c r="W93" s="42"/>
      <c r="X93" s="42"/>
    </row>
    <row r="94" spans="1:24" s="36" customFormat="1">
      <c r="A94" s="35"/>
      <c r="B94" s="109" t="s">
        <v>138</v>
      </c>
      <c r="C94" s="109">
        <v>3.0000000000000001E-3</v>
      </c>
      <c r="N94" s="42"/>
      <c r="O94" s="42"/>
      <c r="P94" s="42"/>
      <c r="Q94" s="42"/>
      <c r="R94" s="42"/>
      <c r="S94" s="42"/>
      <c r="T94" s="42"/>
      <c r="U94" s="42"/>
      <c r="V94" s="42"/>
      <c r="W94" s="42"/>
      <c r="X94" s="42"/>
    </row>
    <row r="95" spans="1:24" s="36" customFormat="1">
      <c r="A95" s="35"/>
      <c r="B95" s="109" t="s">
        <v>22</v>
      </c>
      <c r="C95" s="109">
        <v>0.6</v>
      </c>
      <c r="N95" s="42"/>
      <c r="O95" s="42"/>
      <c r="P95" s="42"/>
      <c r="Q95" s="42"/>
      <c r="R95" s="42"/>
      <c r="S95" s="42"/>
      <c r="T95" s="42"/>
      <c r="U95" s="42"/>
      <c r="V95" s="42"/>
      <c r="W95" s="42"/>
      <c r="X95" s="42"/>
    </row>
    <row r="96" spans="1:24" s="36" customFormat="1">
      <c r="A96" s="35"/>
      <c r="B96" s="109" t="s">
        <v>28</v>
      </c>
      <c r="C96" s="109">
        <v>3.0000000000000001E-3</v>
      </c>
      <c r="N96" s="42"/>
      <c r="O96" s="42"/>
      <c r="P96" s="42"/>
      <c r="Q96" s="42"/>
      <c r="R96" s="42"/>
      <c r="S96" s="42"/>
      <c r="T96" s="42"/>
      <c r="U96" s="42"/>
      <c r="V96" s="42"/>
      <c r="W96" s="42"/>
    </row>
    <row r="97" spans="1:23" s="36" customFormat="1">
      <c r="A97" s="35"/>
      <c r="B97" s="109" t="s">
        <v>21</v>
      </c>
      <c r="C97" s="109">
        <v>1</v>
      </c>
      <c r="N97" s="42"/>
      <c r="O97" s="42"/>
      <c r="P97" s="42"/>
      <c r="Q97" s="42"/>
      <c r="R97" s="42"/>
      <c r="S97" s="42"/>
      <c r="T97" s="42"/>
      <c r="U97" s="42"/>
      <c r="V97" s="42"/>
      <c r="W97" s="42"/>
    </row>
    <row r="98" spans="1:23" s="36" customFormat="1">
      <c r="A98" s="35"/>
      <c r="B98" s="109" t="s">
        <v>27</v>
      </c>
      <c r="C98" s="109">
        <v>0.03</v>
      </c>
      <c r="N98" s="42"/>
      <c r="O98" s="42"/>
      <c r="P98" s="42"/>
      <c r="Q98" s="42"/>
      <c r="R98" s="42"/>
      <c r="S98" s="42"/>
      <c r="T98" s="42"/>
      <c r="U98" s="42"/>
      <c r="V98" s="42"/>
      <c r="W98" s="42"/>
    </row>
    <row r="99" spans="1:23" s="36" customFormat="1">
      <c r="A99" s="35"/>
      <c r="B99" s="109" t="s">
        <v>31</v>
      </c>
      <c r="C99" s="109">
        <v>3.0000000000000001E-3</v>
      </c>
      <c r="N99" s="42"/>
      <c r="O99" s="42"/>
      <c r="P99" s="42"/>
      <c r="Q99" s="42"/>
      <c r="R99" s="42"/>
      <c r="S99" s="42"/>
      <c r="T99" s="42"/>
      <c r="U99" s="42"/>
      <c r="V99" s="42"/>
      <c r="W99" s="42"/>
    </row>
    <row r="100" spans="1:23" s="36" customFormat="1">
      <c r="A100" s="35"/>
      <c r="B100" s="109" t="s">
        <v>154</v>
      </c>
      <c r="C100" s="109">
        <v>1</v>
      </c>
      <c r="N100" s="42"/>
      <c r="O100" s="42"/>
      <c r="P100" s="42"/>
      <c r="Q100" s="42"/>
      <c r="R100" s="42"/>
      <c r="S100" s="42"/>
      <c r="T100" s="42"/>
      <c r="U100" s="42"/>
      <c r="V100" s="42"/>
      <c r="W100" s="42"/>
    </row>
    <row r="101" spans="1:23" s="36" customFormat="1">
      <c r="A101" s="35"/>
      <c r="B101" s="109" t="s">
        <v>32</v>
      </c>
      <c r="C101" s="109">
        <v>3.0000000000000001E-3</v>
      </c>
      <c r="N101" s="42"/>
      <c r="O101" s="42"/>
      <c r="P101" s="42"/>
      <c r="Q101" s="42"/>
      <c r="R101" s="42"/>
      <c r="S101" s="42"/>
      <c r="T101" s="42"/>
      <c r="U101" s="42"/>
      <c r="V101" s="42"/>
      <c r="W101" s="42"/>
    </row>
    <row r="102" spans="1:23" s="36" customFormat="1">
      <c r="A102" s="35"/>
      <c r="B102" s="109" t="s">
        <v>26</v>
      </c>
      <c r="C102" s="109">
        <v>0.03</v>
      </c>
      <c r="N102" s="42"/>
      <c r="O102" s="42"/>
      <c r="P102" s="42"/>
      <c r="Q102" s="42"/>
      <c r="R102" s="42"/>
      <c r="S102" s="42"/>
      <c r="T102" s="42"/>
      <c r="U102" s="42"/>
      <c r="V102" s="42"/>
      <c r="W102" s="42"/>
    </row>
    <row r="103" spans="1:23" s="36" customFormat="1">
      <c r="A103" s="35"/>
      <c r="B103" s="109" t="s">
        <v>37</v>
      </c>
      <c r="C103" s="109">
        <v>0.6</v>
      </c>
      <c r="N103" s="42"/>
      <c r="O103" s="42"/>
      <c r="P103" s="42"/>
      <c r="Q103" s="42"/>
      <c r="R103" s="42"/>
      <c r="S103" s="42"/>
      <c r="T103" s="42"/>
      <c r="U103" s="42"/>
      <c r="V103" s="42"/>
      <c r="W103" s="42"/>
    </row>
    <row r="104" spans="1:23" s="36" customFormat="1">
      <c r="A104" s="35"/>
      <c r="B104" s="109" t="s">
        <v>23</v>
      </c>
      <c r="C104" s="109">
        <v>0.6</v>
      </c>
      <c r="N104" s="42"/>
      <c r="O104" s="42"/>
      <c r="P104" s="42"/>
      <c r="Q104" s="42"/>
      <c r="R104" s="42"/>
      <c r="S104" s="42"/>
      <c r="T104" s="42"/>
      <c r="U104" s="42"/>
      <c r="V104" s="42"/>
      <c r="W104" s="42"/>
    </row>
    <row r="105" spans="1:23" s="36" customFormat="1">
      <c r="A105" s="35"/>
      <c r="B105" s="109" t="s">
        <v>157</v>
      </c>
      <c r="C105" s="109">
        <v>3.0000000000000001E-3</v>
      </c>
      <c r="N105" s="42"/>
      <c r="O105" s="42"/>
      <c r="P105" s="42"/>
      <c r="Q105" s="42"/>
      <c r="R105" s="42"/>
      <c r="S105" s="42"/>
      <c r="T105" s="42"/>
      <c r="U105" s="42"/>
      <c r="V105" s="42"/>
      <c r="W105" s="42"/>
    </row>
    <row r="106" spans="1:23" s="36" customFormat="1">
      <c r="A106" s="35"/>
      <c r="N106" s="42"/>
      <c r="O106" s="42"/>
      <c r="P106" s="42"/>
      <c r="Q106" s="42"/>
      <c r="R106" s="42"/>
      <c r="S106" s="42"/>
      <c r="T106" s="42"/>
      <c r="U106" s="42"/>
      <c r="V106" s="42"/>
      <c r="W106" s="42"/>
    </row>
    <row r="107" spans="1:23" s="36" customFormat="1">
      <c r="A107" s="35"/>
      <c r="B107" s="109" t="s">
        <v>43</v>
      </c>
      <c r="C107" s="109" t="b">
        <f>IF(C60="All Other Supported", 1, IF(C60="Unsupported",1,IF(C60="Tidal",0.2,IF(C60="Supported by Kielder Transfer Scheme",1))))</f>
        <v>0</v>
      </c>
      <c r="N107" s="42"/>
      <c r="O107" s="42"/>
      <c r="P107" s="42"/>
      <c r="Q107" s="42"/>
      <c r="R107" s="42"/>
      <c r="S107" s="42"/>
      <c r="T107" s="42"/>
      <c r="U107" s="42"/>
      <c r="V107" s="42"/>
      <c r="W107" s="42"/>
    </row>
    <row r="108" spans="1:23" s="36" customFormat="1">
      <c r="A108" s="35"/>
      <c r="B108" s="109" t="s">
        <v>158</v>
      </c>
      <c r="C108" s="109">
        <f>IF(C26="Anglian",0,IF(C26="Midlands",0,IF(C26="Northumbria",0,IF(C26="Yorkshire",0,IF(C26="North West",0,IF(C26="Southern",0,IF(C26="South West inc. Wessex",0,IF(C26="Thames",0))))))))</f>
        <v>0</v>
      </c>
      <c r="N108" s="42"/>
      <c r="O108" s="42"/>
      <c r="P108" s="42"/>
      <c r="Q108" s="42"/>
      <c r="R108" s="42"/>
      <c r="S108" s="42"/>
      <c r="T108" s="42"/>
      <c r="U108" s="42"/>
      <c r="V108" s="42"/>
      <c r="W108" s="42"/>
    </row>
    <row r="109" spans="1:23" s="36" customFormat="1">
      <c r="A109" s="35"/>
      <c r="B109" s="109" t="s">
        <v>58</v>
      </c>
      <c r="C109" s="109">
        <f>SUM(C66*C62*C63*C64*C67)+(C66*C107*C63*C64*C110)</f>
        <v>7.5036276E-5</v>
      </c>
      <c r="N109" s="42"/>
      <c r="O109" s="42"/>
      <c r="P109" s="42"/>
      <c r="Q109" s="42"/>
      <c r="R109" s="42"/>
      <c r="S109" s="42"/>
      <c r="T109" s="42"/>
      <c r="U109" s="42"/>
      <c r="V109" s="42"/>
      <c r="W109" s="42"/>
    </row>
    <row r="110" spans="1:23" s="36" customFormat="1">
      <c r="A110" s="35"/>
      <c r="B110" s="109" t="s">
        <v>116</v>
      </c>
      <c r="C110" s="109">
        <f>IF(C26="Dee",0,IF(C26="Wye",0,C108))</f>
        <v>0</v>
      </c>
      <c r="N110" s="42"/>
      <c r="O110" s="42"/>
      <c r="P110" s="42"/>
      <c r="Q110" s="42"/>
      <c r="R110" s="42"/>
      <c r="S110" s="42"/>
      <c r="T110" s="42"/>
      <c r="U110" s="42"/>
      <c r="V110" s="42"/>
      <c r="W110" s="42"/>
    </row>
    <row r="111" spans="1:23" s="36" customFormat="1">
      <c r="A111" s="35"/>
      <c r="B111" s="109" t="s">
        <v>59</v>
      </c>
      <c r="C111" s="109"/>
      <c r="N111" s="42"/>
      <c r="O111" s="42"/>
      <c r="P111" s="42"/>
      <c r="Q111" s="42"/>
      <c r="R111" s="42"/>
      <c r="S111" s="42"/>
      <c r="T111" s="42"/>
      <c r="U111" s="42"/>
      <c r="V111" s="42"/>
      <c r="W111" s="42"/>
    </row>
    <row r="112" spans="1:23" s="36" customFormat="1">
      <c r="A112" s="35"/>
      <c r="B112" s="109"/>
      <c r="C112" s="109"/>
      <c r="N112" s="42"/>
      <c r="O112" s="42"/>
      <c r="P112" s="42"/>
      <c r="Q112" s="42"/>
      <c r="R112" s="42"/>
      <c r="S112" s="42"/>
      <c r="T112" s="42"/>
      <c r="U112" s="42"/>
      <c r="V112" s="42"/>
      <c r="W112" s="42"/>
    </row>
    <row r="113" spans="1:23" s="36" customFormat="1">
      <c r="A113" s="35"/>
      <c r="B113" s="109"/>
      <c r="C113" s="109"/>
      <c r="N113" s="42"/>
      <c r="O113" s="42"/>
      <c r="P113" s="42"/>
      <c r="Q113" s="42"/>
      <c r="R113" s="42"/>
      <c r="S113" s="42"/>
      <c r="T113" s="42"/>
      <c r="U113" s="42"/>
      <c r="V113" s="42"/>
      <c r="W113" s="42"/>
    </row>
    <row r="114" spans="1:23" s="36" customFormat="1">
      <c r="A114" s="35"/>
      <c r="B114" s="109"/>
      <c r="C114" s="109"/>
      <c r="N114" s="42"/>
      <c r="O114" s="42"/>
      <c r="P114" s="42"/>
      <c r="Q114" s="42"/>
      <c r="R114" s="42"/>
      <c r="S114" s="42"/>
      <c r="T114" s="42"/>
      <c r="U114" s="42"/>
      <c r="V114" s="42"/>
      <c r="W114" s="42"/>
    </row>
    <row r="115" spans="1:23" s="36" customFormat="1">
      <c r="A115" s="35"/>
      <c r="B115" s="109"/>
      <c r="C115" s="109"/>
      <c r="N115" s="42"/>
      <c r="O115" s="42"/>
      <c r="P115" s="42"/>
      <c r="Q115" s="42"/>
      <c r="R115" s="42"/>
      <c r="S115" s="42"/>
      <c r="T115" s="42"/>
      <c r="U115" s="42"/>
      <c r="V115" s="42"/>
      <c r="W115" s="42"/>
    </row>
    <row r="116" spans="1:23" s="36" customFormat="1">
      <c r="A116" s="35"/>
      <c r="B116" s="109"/>
      <c r="C116" s="109"/>
      <c r="N116" s="42"/>
      <c r="O116" s="42"/>
      <c r="P116" s="42"/>
      <c r="Q116" s="42"/>
      <c r="R116" s="42"/>
      <c r="S116" s="42"/>
      <c r="T116" s="42"/>
      <c r="U116" s="42"/>
      <c r="V116" s="42"/>
      <c r="W116" s="42"/>
    </row>
    <row r="117" spans="1:23" s="36" customFormat="1">
      <c r="A117" s="35"/>
      <c r="B117" s="109"/>
      <c r="C117" s="109"/>
      <c r="N117" s="42"/>
      <c r="O117" s="42"/>
      <c r="P117" s="42"/>
      <c r="Q117" s="42"/>
      <c r="R117" s="42"/>
      <c r="S117" s="42"/>
      <c r="T117" s="42"/>
      <c r="U117" s="42"/>
      <c r="V117" s="42"/>
      <c r="W117" s="42"/>
    </row>
    <row r="118" spans="1:23" s="36" customFormat="1">
      <c r="A118" s="35"/>
      <c r="N118" s="42"/>
      <c r="O118" s="42"/>
      <c r="P118" s="42"/>
      <c r="Q118" s="42"/>
      <c r="R118" s="42"/>
      <c r="S118" s="42"/>
      <c r="T118" s="42"/>
      <c r="U118" s="42"/>
      <c r="V118" s="42"/>
      <c r="W118" s="42"/>
    </row>
    <row r="119" spans="1:23" s="36" customFormat="1">
      <c r="A119" s="35"/>
      <c r="N119" s="42"/>
      <c r="O119" s="42"/>
      <c r="P119" s="42"/>
      <c r="Q119" s="42"/>
      <c r="R119" s="42"/>
      <c r="S119" s="42"/>
      <c r="T119" s="42"/>
      <c r="U119" s="42"/>
      <c r="V119" s="42"/>
      <c r="W119" s="42"/>
    </row>
    <row r="120" spans="1:23" s="36" customFormat="1">
      <c r="A120" s="35"/>
      <c r="N120" s="42"/>
      <c r="O120" s="42"/>
      <c r="P120" s="42"/>
      <c r="Q120" s="42"/>
      <c r="R120" s="42"/>
      <c r="S120" s="42"/>
      <c r="T120" s="42"/>
      <c r="U120" s="42"/>
      <c r="V120" s="42"/>
      <c r="W120" s="42"/>
    </row>
    <row r="121" spans="1:23" s="36" customFormat="1">
      <c r="A121" s="35"/>
      <c r="N121" s="42"/>
      <c r="O121" s="42"/>
      <c r="P121" s="42"/>
      <c r="Q121" s="42"/>
      <c r="R121" s="42"/>
      <c r="S121" s="42"/>
      <c r="T121" s="42"/>
      <c r="U121" s="42"/>
      <c r="V121" s="42"/>
      <c r="W121" s="42"/>
    </row>
    <row r="122" spans="1:23" s="36" customFormat="1">
      <c r="A122" s="35"/>
      <c r="N122" s="42"/>
      <c r="O122" s="42"/>
      <c r="P122" s="42"/>
      <c r="Q122" s="42"/>
      <c r="R122" s="42"/>
      <c r="S122" s="42"/>
      <c r="T122" s="42"/>
      <c r="U122" s="42"/>
      <c r="V122" s="42"/>
      <c r="W122" s="42"/>
    </row>
    <row r="123" spans="1:23" s="36" customFormat="1">
      <c r="A123" s="35"/>
      <c r="N123" s="42"/>
      <c r="O123" s="42"/>
      <c r="P123" s="42"/>
      <c r="Q123" s="42"/>
      <c r="R123" s="42"/>
      <c r="S123" s="42"/>
      <c r="T123" s="42"/>
      <c r="U123" s="42"/>
      <c r="V123" s="42"/>
      <c r="W123" s="42"/>
    </row>
    <row r="124" spans="1:23" s="36" customFormat="1">
      <c r="A124" s="35"/>
      <c r="N124" s="42"/>
      <c r="O124" s="42"/>
      <c r="P124" s="42"/>
      <c r="Q124" s="42"/>
      <c r="R124" s="42"/>
      <c r="S124" s="42"/>
      <c r="T124" s="42"/>
      <c r="U124" s="42"/>
      <c r="V124" s="42"/>
      <c r="W124" s="42"/>
    </row>
    <row r="125" spans="1:23" s="36" customFormat="1">
      <c r="A125" s="35"/>
      <c r="N125" s="42"/>
      <c r="O125" s="42"/>
      <c r="P125" s="42"/>
      <c r="Q125" s="42"/>
      <c r="R125" s="42"/>
      <c r="S125" s="42"/>
      <c r="T125" s="42"/>
      <c r="U125" s="42"/>
      <c r="V125" s="42"/>
      <c r="W125" s="42"/>
    </row>
    <row r="126" spans="1:23" s="36" customFormat="1">
      <c r="A126" s="35"/>
      <c r="N126" s="42"/>
      <c r="O126" s="42"/>
      <c r="P126" s="42"/>
      <c r="Q126" s="42"/>
      <c r="R126" s="42"/>
      <c r="S126" s="42"/>
      <c r="T126" s="42"/>
      <c r="U126" s="42"/>
      <c r="V126" s="42"/>
      <c r="W126" s="42"/>
    </row>
    <row r="127" spans="1:23" s="36" customFormat="1">
      <c r="A127" s="35"/>
      <c r="N127" s="42"/>
      <c r="O127" s="42"/>
      <c r="P127" s="42"/>
      <c r="Q127" s="42"/>
      <c r="R127" s="42"/>
      <c r="S127" s="42"/>
      <c r="T127" s="42"/>
      <c r="U127" s="42"/>
      <c r="V127" s="42"/>
      <c r="W127" s="42"/>
    </row>
    <row r="128" spans="1:23" s="36" customFormat="1">
      <c r="A128" s="35"/>
      <c r="N128" s="42"/>
      <c r="O128" s="42"/>
      <c r="P128" s="42"/>
      <c r="Q128" s="42"/>
      <c r="R128" s="42"/>
      <c r="S128" s="42"/>
      <c r="T128" s="42"/>
      <c r="U128" s="42"/>
      <c r="V128" s="42"/>
      <c r="W128" s="42"/>
    </row>
    <row r="129" spans="1:23" s="36" customFormat="1">
      <c r="A129" s="35"/>
      <c r="N129" s="42"/>
      <c r="O129" s="42"/>
      <c r="P129" s="42"/>
      <c r="Q129" s="42"/>
      <c r="R129" s="42"/>
      <c r="S129" s="42"/>
      <c r="T129" s="42"/>
      <c r="U129" s="42"/>
      <c r="V129" s="42"/>
      <c r="W129" s="42"/>
    </row>
    <row r="130" spans="1:23" s="36" customFormat="1">
      <c r="A130" s="35"/>
      <c r="N130" s="42"/>
      <c r="O130" s="42"/>
      <c r="P130" s="42"/>
      <c r="Q130" s="42"/>
      <c r="R130" s="42"/>
      <c r="S130" s="42"/>
      <c r="T130" s="42"/>
      <c r="U130" s="42"/>
      <c r="V130" s="42"/>
      <c r="W130" s="42"/>
    </row>
    <row r="131" spans="1:23" s="36" customFormat="1">
      <c r="A131" s="35"/>
      <c r="N131" s="42"/>
      <c r="O131" s="42"/>
      <c r="P131" s="42"/>
      <c r="Q131" s="42"/>
      <c r="R131" s="42"/>
      <c r="S131" s="42"/>
      <c r="T131" s="42"/>
      <c r="U131" s="42"/>
      <c r="V131" s="42"/>
      <c r="W131" s="42"/>
    </row>
    <row r="132" spans="1:23" s="36" customFormat="1">
      <c r="A132" s="35"/>
      <c r="N132" s="42"/>
      <c r="O132" s="42"/>
      <c r="P132" s="42"/>
      <c r="Q132" s="42"/>
      <c r="R132" s="42"/>
      <c r="S132" s="42"/>
      <c r="T132" s="42"/>
      <c r="U132" s="42"/>
      <c r="V132" s="42"/>
      <c r="W132" s="42"/>
    </row>
    <row r="133" spans="1:23" s="36" customFormat="1">
      <c r="A133" s="35"/>
      <c r="N133" s="42"/>
      <c r="O133" s="42"/>
      <c r="P133" s="42"/>
      <c r="Q133" s="42"/>
      <c r="R133" s="42"/>
      <c r="S133" s="42"/>
      <c r="T133" s="42"/>
      <c r="U133" s="42"/>
      <c r="V133" s="42"/>
      <c r="W133" s="42"/>
    </row>
    <row r="134" spans="1:23" s="36" customFormat="1">
      <c r="A134" s="35"/>
      <c r="N134" s="42"/>
      <c r="O134" s="42"/>
      <c r="P134" s="42"/>
      <c r="Q134" s="42"/>
      <c r="R134" s="42"/>
      <c r="S134" s="42"/>
      <c r="T134" s="42"/>
      <c r="U134" s="42"/>
      <c r="V134" s="42"/>
      <c r="W134" s="42"/>
    </row>
    <row r="135" spans="1:23" s="36" customFormat="1">
      <c r="A135" s="35"/>
      <c r="N135" s="42"/>
      <c r="O135" s="42"/>
      <c r="P135" s="42"/>
      <c r="Q135" s="42"/>
      <c r="R135" s="42"/>
      <c r="S135" s="42"/>
      <c r="T135" s="42"/>
      <c r="U135" s="42"/>
      <c r="V135" s="42"/>
      <c r="W135" s="42"/>
    </row>
    <row r="136" spans="1:23" s="36" customFormat="1">
      <c r="A136" s="35"/>
      <c r="N136" s="42"/>
      <c r="O136" s="42"/>
      <c r="P136" s="42"/>
      <c r="Q136" s="42"/>
      <c r="R136" s="42"/>
      <c r="S136" s="42"/>
      <c r="T136" s="42"/>
      <c r="U136" s="42"/>
      <c r="V136" s="42"/>
      <c r="W136" s="42"/>
    </row>
    <row r="137" spans="1:23" s="36" customFormat="1">
      <c r="A137" s="35"/>
      <c r="N137" s="42"/>
      <c r="O137" s="42"/>
      <c r="P137" s="42"/>
      <c r="Q137" s="42"/>
      <c r="R137" s="42"/>
      <c r="S137" s="42"/>
      <c r="T137" s="42"/>
      <c r="U137" s="42"/>
      <c r="V137" s="42"/>
      <c r="W137" s="42"/>
    </row>
    <row r="138" spans="1:23" s="36" customFormat="1">
      <c r="A138" s="35"/>
      <c r="N138" s="42"/>
      <c r="O138" s="42"/>
      <c r="P138" s="42"/>
      <c r="Q138" s="42"/>
      <c r="R138" s="42"/>
      <c r="S138" s="42"/>
      <c r="T138" s="42"/>
      <c r="U138" s="42"/>
      <c r="V138" s="42"/>
      <c r="W138" s="42"/>
    </row>
    <row r="139" spans="1:23" s="36" customFormat="1">
      <c r="A139" s="35"/>
      <c r="N139" s="42"/>
      <c r="O139" s="42"/>
      <c r="P139" s="42"/>
      <c r="Q139" s="42"/>
      <c r="R139" s="42"/>
      <c r="S139" s="42"/>
      <c r="T139" s="42"/>
      <c r="U139" s="42"/>
      <c r="V139" s="42"/>
      <c r="W139" s="42"/>
    </row>
    <row r="140" spans="1:23" s="36" customFormat="1">
      <c r="A140" s="35"/>
      <c r="N140" s="42"/>
      <c r="O140" s="42"/>
      <c r="P140" s="42"/>
      <c r="Q140" s="42"/>
      <c r="R140" s="42"/>
      <c r="S140" s="42"/>
      <c r="T140" s="42"/>
      <c r="U140" s="42"/>
      <c r="V140" s="42"/>
      <c r="W140" s="42"/>
    </row>
    <row r="141" spans="1:23" s="36" customFormat="1">
      <c r="A141" s="35"/>
      <c r="N141" s="42"/>
      <c r="O141" s="42"/>
      <c r="P141" s="42"/>
      <c r="Q141" s="42"/>
      <c r="R141" s="42"/>
      <c r="S141" s="42"/>
      <c r="T141" s="42"/>
      <c r="U141" s="42"/>
      <c r="V141" s="42"/>
      <c r="W141" s="42"/>
    </row>
    <row r="142" spans="1:23" s="36" customFormat="1">
      <c r="A142" s="35"/>
      <c r="N142" s="42"/>
      <c r="O142" s="42"/>
      <c r="P142" s="42"/>
      <c r="Q142" s="42"/>
      <c r="R142" s="42"/>
      <c r="S142" s="42"/>
      <c r="T142" s="42"/>
      <c r="U142" s="42"/>
      <c r="V142" s="42"/>
      <c r="W142" s="42"/>
    </row>
    <row r="143" spans="1:23" s="36" customFormat="1">
      <c r="A143" s="35"/>
      <c r="N143" s="42"/>
      <c r="O143" s="42"/>
      <c r="P143" s="42"/>
      <c r="Q143" s="42"/>
      <c r="R143" s="42"/>
      <c r="S143" s="42"/>
      <c r="T143" s="42"/>
      <c r="U143" s="42"/>
      <c r="V143" s="42"/>
      <c r="W143" s="42"/>
    </row>
    <row r="144" spans="1:23" s="36" customFormat="1">
      <c r="A144" s="35"/>
      <c r="N144" s="42"/>
      <c r="O144" s="42"/>
      <c r="P144" s="42"/>
      <c r="Q144" s="42"/>
      <c r="R144" s="42"/>
      <c r="S144" s="42"/>
      <c r="T144" s="42"/>
      <c r="U144" s="42"/>
      <c r="V144" s="42"/>
      <c r="W144" s="42"/>
    </row>
    <row r="145" spans="1:23" s="36" customFormat="1">
      <c r="A145" s="35"/>
      <c r="N145" s="42"/>
      <c r="O145" s="42"/>
      <c r="P145" s="42"/>
      <c r="Q145" s="42"/>
      <c r="R145" s="42"/>
      <c r="S145" s="42"/>
      <c r="T145" s="42"/>
      <c r="U145" s="42"/>
      <c r="V145" s="42"/>
      <c r="W145" s="42"/>
    </row>
    <row r="146" spans="1:23" s="36" customFormat="1">
      <c r="A146" s="35"/>
      <c r="N146" s="42"/>
      <c r="O146" s="42"/>
      <c r="P146" s="42"/>
      <c r="Q146" s="42"/>
      <c r="R146" s="42"/>
      <c r="S146" s="42"/>
      <c r="T146" s="42"/>
      <c r="U146" s="42"/>
      <c r="V146" s="42"/>
      <c r="W146" s="42"/>
    </row>
    <row r="147" spans="1:23" s="36" customFormat="1">
      <c r="A147" s="35"/>
      <c r="N147" s="42"/>
      <c r="O147" s="42"/>
      <c r="P147" s="42"/>
      <c r="Q147" s="42"/>
      <c r="R147" s="42"/>
      <c r="S147" s="42"/>
      <c r="T147" s="42"/>
      <c r="U147" s="42"/>
      <c r="V147" s="42"/>
      <c r="W147" s="42"/>
    </row>
    <row r="148" spans="1:23" s="36" customFormat="1">
      <c r="A148" s="35"/>
      <c r="N148" s="42"/>
      <c r="O148" s="42"/>
      <c r="P148" s="42"/>
      <c r="Q148" s="42"/>
      <c r="R148" s="42"/>
      <c r="S148" s="42"/>
      <c r="T148" s="42"/>
      <c r="U148" s="42"/>
      <c r="V148" s="42"/>
      <c r="W148" s="42"/>
    </row>
    <row r="149" spans="1:23" s="36" customFormat="1">
      <c r="A149" s="35"/>
      <c r="N149" s="42"/>
      <c r="O149" s="42"/>
      <c r="P149" s="42"/>
      <c r="Q149" s="42"/>
      <c r="R149" s="42"/>
      <c r="S149" s="42"/>
      <c r="T149" s="42"/>
      <c r="U149" s="42"/>
      <c r="V149" s="42"/>
      <c r="W149" s="42"/>
    </row>
    <row r="150" spans="1:23" s="36" customFormat="1">
      <c r="A150" s="35"/>
      <c r="N150" s="42"/>
      <c r="O150" s="42"/>
      <c r="P150" s="42"/>
      <c r="Q150" s="42"/>
      <c r="R150" s="42"/>
      <c r="S150" s="42"/>
      <c r="T150" s="42"/>
      <c r="U150" s="42"/>
      <c r="V150" s="42"/>
      <c r="W150" s="42"/>
    </row>
    <row r="151" spans="1:23" s="36" customFormat="1">
      <c r="A151" s="35"/>
      <c r="N151" s="42"/>
      <c r="O151" s="42"/>
      <c r="P151" s="42"/>
      <c r="Q151" s="42"/>
      <c r="R151" s="42"/>
      <c r="S151" s="42"/>
      <c r="T151" s="42"/>
      <c r="U151" s="42"/>
      <c r="V151" s="42"/>
      <c r="W151" s="42"/>
    </row>
    <row r="152" spans="1:23" s="36" customFormat="1">
      <c r="A152" s="35"/>
      <c r="N152" s="42"/>
      <c r="O152" s="42"/>
      <c r="P152" s="42"/>
      <c r="Q152" s="42"/>
      <c r="R152" s="42"/>
      <c r="S152" s="42"/>
      <c r="T152" s="42"/>
      <c r="U152" s="42"/>
      <c r="V152" s="42"/>
      <c r="W152" s="42"/>
    </row>
    <row r="153" spans="1:23" s="36" customFormat="1">
      <c r="A153" s="35"/>
      <c r="N153" s="42"/>
      <c r="O153" s="42"/>
      <c r="P153" s="42"/>
      <c r="Q153" s="42"/>
      <c r="R153" s="42"/>
      <c r="S153" s="42"/>
      <c r="T153" s="42"/>
      <c r="U153" s="42"/>
      <c r="V153" s="42"/>
      <c r="W153" s="42"/>
    </row>
    <row r="154" spans="1:23" s="36" customFormat="1">
      <c r="A154" s="35"/>
      <c r="N154" s="42"/>
      <c r="O154" s="42"/>
      <c r="P154" s="42"/>
      <c r="Q154" s="42"/>
      <c r="R154" s="42"/>
      <c r="S154" s="42"/>
      <c r="T154" s="42"/>
      <c r="U154" s="42"/>
      <c r="V154" s="42"/>
      <c r="W154" s="42"/>
    </row>
    <row r="155" spans="1:23" s="36" customFormat="1">
      <c r="A155" s="35"/>
      <c r="N155" s="42"/>
      <c r="O155" s="42"/>
      <c r="P155" s="42"/>
      <c r="Q155" s="42"/>
      <c r="R155" s="42"/>
      <c r="S155" s="42"/>
      <c r="T155" s="42"/>
      <c r="U155" s="42"/>
      <c r="V155" s="42"/>
      <c r="W155" s="42"/>
    </row>
    <row r="156" spans="1:23" s="36" customFormat="1">
      <c r="A156" s="35"/>
      <c r="N156" s="42"/>
      <c r="O156" s="42"/>
      <c r="P156" s="42"/>
      <c r="Q156" s="42"/>
      <c r="R156" s="42"/>
      <c r="S156" s="42"/>
      <c r="T156" s="42"/>
      <c r="U156" s="42"/>
      <c r="V156" s="42"/>
      <c r="W156" s="42"/>
    </row>
    <row r="157" spans="1:23" s="36" customFormat="1">
      <c r="A157" s="35"/>
      <c r="N157" s="42"/>
      <c r="O157" s="42"/>
      <c r="P157" s="42"/>
      <c r="Q157" s="42"/>
      <c r="R157" s="42"/>
      <c r="S157" s="42"/>
      <c r="T157" s="42"/>
      <c r="U157" s="42"/>
      <c r="V157" s="42"/>
      <c r="W157" s="42"/>
    </row>
    <row r="158" spans="1:23" s="36" customFormat="1">
      <c r="A158" s="35"/>
      <c r="N158" s="42"/>
      <c r="O158" s="42"/>
      <c r="P158" s="42"/>
      <c r="Q158" s="42"/>
      <c r="R158" s="42"/>
      <c r="S158" s="42"/>
      <c r="T158" s="42"/>
      <c r="U158" s="42"/>
      <c r="V158" s="42"/>
      <c r="W158" s="42"/>
    </row>
    <row r="159" spans="1:23" s="36" customFormat="1">
      <c r="A159" s="35"/>
      <c r="N159" s="42"/>
      <c r="O159" s="42"/>
      <c r="P159" s="42"/>
      <c r="Q159" s="42"/>
      <c r="R159" s="42"/>
      <c r="S159" s="42"/>
      <c r="T159" s="42"/>
      <c r="U159" s="42"/>
      <c r="V159" s="42"/>
      <c r="W159" s="42"/>
    </row>
    <row r="160" spans="1:23" s="36" customFormat="1">
      <c r="A160" s="35"/>
      <c r="N160" s="42"/>
      <c r="O160" s="42"/>
      <c r="P160" s="42"/>
      <c r="Q160" s="42"/>
      <c r="R160" s="42"/>
      <c r="S160" s="42"/>
      <c r="T160" s="42"/>
      <c r="U160" s="42"/>
      <c r="V160" s="42"/>
      <c r="W160" s="42"/>
    </row>
    <row r="161" spans="1:23" s="36" customFormat="1">
      <c r="A161" s="35"/>
      <c r="N161" s="42"/>
      <c r="O161" s="42"/>
      <c r="P161" s="42"/>
      <c r="Q161" s="42"/>
      <c r="R161" s="42"/>
      <c r="S161" s="42"/>
      <c r="T161" s="42"/>
      <c r="U161" s="42"/>
      <c r="V161" s="42"/>
      <c r="W161" s="42"/>
    </row>
    <row r="162" spans="1:23" s="36" customFormat="1">
      <c r="A162" s="35"/>
      <c r="N162" s="42"/>
      <c r="O162" s="42"/>
      <c r="P162" s="42"/>
      <c r="Q162" s="42"/>
      <c r="R162" s="42"/>
      <c r="S162" s="42"/>
      <c r="T162" s="42"/>
      <c r="U162" s="42"/>
      <c r="V162" s="42"/>
      <c r="W162" s="42"/>
    </row>
    <row r="163" spans="1:23" s="36" customFormat="1">
      <c r="A163" s="35"/>
      <c r="N163" s="42"/>
      <c r="O163" s="42"/>
      <c r="P163" s="42"/>
      <c r="Q163" s="42"/>
      <c r="R163" s="42"/>
      <c r="S163" s="42"/>
      <c r="T163" s="42"/>
      <c r="U163" s="42"/>
      <c r="V163" s="42"/>
      <c r="W163" s="42"/>
    </row>
    <row r="164" spans="1:23" s="36" customFormat="1">
      <c r="A164" s="35"/>
      <c r="N164" s="42"/>
      <c r="O164" s="42"/>
      <c r="P164" s="42"/>
      <c r="Q164" s="42"/>
      <c r="R164" s="42"/>
      <c r="S164" s="42"/>
      <c r="T164" s="42"/>
      <c r="U164" s="42"/>
      <c r="V164" s="42"/>
      <c r="W164" s="42"/>
    </row>
    <row r="165" spans="1:23" s="36" customFormat="1">
      <c r="A165" s="35"/>
      <c r="N165" s="42"/>
      <c r="O165" s="42"/>
      <c r="P165" s="42"/>
      <c r="Q165" s="42"/>
      <c r="R165" s="42"/>
      <c r="S165" s="42"/>
      <c r="T165" s="42"/>
      <c r="U165" s="42"/>
      <c r="V165" s="42"/>
      <c r="W165" s="42"/>
    </row>
    <row r="166" spans="1:23" s="36" customFormat="1">
      <c r="A166" s="35"/>
      <c r="N166" s="42"/>
      <c r="O166" s="42"/>
      <c r="P166" s="42"/>
      <c r="Q166" s="42"/>
      <c r="R166" s="42"/>
      <c r="S166" s="42"/>
      <c r="T166" s="42"/>
      <c r="U166" s="42"/>
      <c r="V166" s="42"/>
      <c r="W166" s="42"/>
    </row>
    <row r="167" spans="1:23" s="36" customFormat="1">
      <c r="A167" s="35"/>
      <c r="N167" s="42"/>
      <c r="O167" s="42"/>
      <c r="P167" s="42"/>
      <c r="Q167" s="42"/>
      <c r="R167" s="42"/>
      <c r="S167" s="42"/>
      <c r="T167" s="42"/>
      <c r="U167" s="42"/>
      <c r="V167" s="42"/>
      <c r="W167" s="42"/>
    </row>
    <row r="168" spans="1:23" s="36" customFormat="1">
      <c r="A168" s="35"/>
      <c r="N168" s="42"/>
      <c r="O168" s="42"/>
      <c r="P168" s="42"/>
      <c r="Q168" s="42"/>
      <c r="R168" s="42"/>
      <c r="S168" s="42"/>
      <c r="T168" s="42"/>
      <c r="U168" s="42"/>
      <c r="V168" s="42"/>
      <c r="W168" s="42"/>
    </row>
    <row r="169" spans="1:23" s="36" customFormat="1">
      <c r="A169" s="35"/>
      <c r="N169" s="42"/>
      <c r="O169" s="42"/>
      <c r="P169" s="42"/>
      <c r="Q169" s="42"/>
      <c r="R169" s="42"/>
      <c r="S169" s="42"/>
      <c r="T169" s="42"/>
      <c r="U169" s="42"/>
      <c r="V169" s="42"/>
      <c r="W169" s="42"/>
    </row>
    <row r="170" spans="1:23" s="42" customFormat="1">
      <c r="A170" s="35"/>
      <c r="B170" s="36"/>
      <c r="C170" s="36"/>
      <c r="D170" s="36"/>
      <c r="E170" s="36"/>
      <c r="F170" s="36"/>
      <c r="G170" s="36"/>
      <c r="H170" s="36"/>
      <c r="I170" s="36"/>
      <c r="J170" s="36"/>
      <c r="K170" s="36"/>
      <c r="L170" s="36"/>
      <c r="M170" s="36"/>
    </row>
    <row r="171" spans="1:23" s="42" customFormat="1">
      <c r="A171" s="35"/>
      <c r="B171" s="36"/>
      <c r="C171" s="36"/>
      <c r="D171" s="36"/>
      <c r="E171" s="36"/>
      <c r="F171" s="36"/>
      <c r="G171" s="36"/>
      <c r="H171" s="36"/>
      <c r="I171" s="36"/>
      <c r="J171" s="36"/>
      <c r="K171" s="36"/>
      <c r="L171" s="36"/>
      <c r="M171" s="36"/>
    </row>
    <row r="172" spans="1:23" s="42" customFormat="1">
      <c r="A172" s="35"/>
      <c r="B172" s="36"/>
      <c r="C172" s="36"/>
      <c r="D172" s="36"/>
      <c r="E172" s="36"/>
      <c r="F172" s="36"/>
      <c r="G172" s="36"/>
      <c r="H172" s="36"/>
      <c r="I172" s="36"/>
      <c r="J172" s="36"/>
      <c r="K172" s="36"/>
      <c r="L172" s="36"/>
      <c r="M172" s="36"/>
    </row>
    <row r="173" spans="1:23" s="42" customFormat="1">
      <c r="A173" s="35"/>
      <c r="B173" s="36"/>
      <c r="C173" s="36"/>
      <c r="D173" s="36"/>
      <c r="E173" s="36"/>
      <c r="F173" s="36"/>
      <c r="G173" s="36"/>
      <c r="H173" s="36"/>
      <c r="I173" s="36"/>
      <c r="J173" s="36"/>
      <c r="K173" s="36"/>
      <c r="L173" s="36"/>
      <c r="M173" s="36"/>
    </row>
    <row r="174" spans="1:23" s="42" customFormat="1">
      <c r="A174" s="35"/>
      <c r="B174" s="36"/>
      <c r="C174" s="36"/>
      <c r="D174" s="36"/>
      <c r="E174" s="36"/>
      <c r="F174" s="36"/>
      <c r="G174" s="36"/>
      <c r="H174" s="36"/>
      <c r="I174" s="36"/>
      <c r="J174" s="36"/>
      <c r="K174" s="36"/>
      <c r="L174" s="36"/>
      <c r="M174" s="36"/>
    </row>
    <row r="175" spans="1:23" s="42" customFormat="1">
      <c r="A175" s="35"/>
      <c r="B175" s="36"/>
      <c r="C175" s="36"/>
      <c r="D175" s="36"/>
      <c r="E175" s="36"/>
      <c r="F175" s="36"/>
      <c r="G175" s="36"/>
      <c r="H175" s="36"/>
      <c r="I175" s="36"/>
      <c r="J175" s="36"/>
      <c r="K175" s="36"/>
      <c r="L175" s="36"/>
      <c r="M175" s="36"/>
    </row>
    <row r="176" spans="1:23" s="42" customFormat="1">
      <c r="A176" s="35"/>
      <c r="B176" s="36"/>
      <c r="C176" s="36"/>
      <c r="D176" s="36"/>
      <c r="E176" s="36"/>
      <c r="F176" s="36"/>
      <c r="G176" s="36"/>
      <c r="H176" s="36"/>
      <c r="I176" s="36"/>
      <c r="J176" s="36"/>
      <c r="K176" s="36"/>
      <c r="L176" s="36"/>
      <c r="M176" s="36"/>
    </row>
    <row r="177" spans="1:13" s="42" customFormat="1">
      <c r="A177" s="35"/>
      <c r="B177" s="36"/>
      <c r="C177" s="36"/>
      <c r="D177" s="36"/>
      <c r="E177" s="36"/>
      <c r="F177" s="36"/>
      <c r="G177" s="36"/>
      <c r="H177" s="36"/>
      <c r="I177" s="36"/>
      <c r="J177" s="36"/>
      <c r="K177" s="36"/>
      <c r="L177" s="36"/>
      <c r="M177" s="36"/>
    </row>
    <row r="178" spans="1:13" s="42" customFormat="1">
      <c r="A178" s="35"/>
      <c r="B178" s="36"/>
      <c r="C178" s="36"/>
      <c r="D178" s="36"/>
      <c r="E178" s="36"/>
      <c r="F178" s="36"/>
      <c r="G178" s="36"/>
      <c r="H178" s="36"/>
      <c r="I178" s="36"/>
      <c r="J178" s="36"/>
      <c r="K178" s="36"/>
      <c r="L178" s="36"/>
      <c r="M178" s="36"/>
    </row>
    <row r="179" spans="1:13" s="42" customFormat="1">
      <c r="A179" s="35"/>
      <c r="B179" s="36"/>
      <c r="C179" s="36"/>
      <c r="D179" s="36"/>
      <c r="E179" s="36"/>
      <c r="F179" s="36"/>
      <c r="G179" s="36"/>
      <c r="H179" s="36"/>
      <c r="I179" s="36"/>
      <c r="J179" s="36"/>
      <c r="K179" s="36"/>
      <c r="L179" s="36"/>
      <c r="M179" s="36"/>
    </row>
    <row r="180" spans="1:13" s="42" customFormat="1">
      <c r="A180" s="35"/>
      <c r="B180" s="36"/>
      <c r="C180" s="36"/>
      <c r="D180" s="36"/>
      <c r="E180" s="36"/>
      <c r="F180" s="36"/>
      <c r="G180" s="36"/>
      <c r="H180" s="36"/>
      <c r="I180" s="36"/>
      <c r="J180" s="36"/>
      <c r="K180" s="36"/>
      <c r="L180" s="36"/>
      <c r="M180" s="36"/>
    </row>
    <row r="181" spans="1:13" s="42" customFormat="1">
      <c r="A181" s="35"/>
      <c r="B181" s="36"/>
      <c r="C181" s="36"/>
      <c r="D181" s="36"/>
      <c r="E181" s="36"/>
      <c r="F181" s="36"/>
      <c r="G181" s="36"/>
      <c r="H181" s="36"/>
      <c r="I181" s="36"/>
      <c r="J181" s="36"/>
      <c r="K181" s="36"/>
      <c r="L181" s="36"/>
      <c r="M181" s="36"/>
    </row>
    <row r="182" spans="1:13" s="42" customFormat="1">
      <c r="A182" s="35"/>
      <c r="B182" s="36"/>
      <c r="C182" s="36"/>
      <c r="D182" s="36"/>
      <c r="E182" s="36"/>
      <c r="F182" s="36"/>
      <c r="G182" s="36"/>
      <c r="H182" s="36"/>
      <c r="I182" s="36"/>
      <c r="J182" s="36"/>
      <c r="K182" s="36"/>
      <c r="L182" s="36"/>
      <c r="M182" s="36"/>
    </row>
    <row r="183" spans="1:13" s="42" customFormat="1">
      <c r="A183" s="35"/>
      <c r="B183" s="36"/>
      <c r="C183" s="36"/>
      <c r="D183" s="36"/>
      <c r="E183" s="36"/>
      <c r="F183" s="36"/>
      <c r="G183" s="36"/>
      <c r="H183" s="36"/>
      <c r="I183" s="36"/>
      <c r="J183" s="36"/>
      <c r="K183" s="36"/>
      <c r="L183" s="36"/>
      <c r="M183" s="36"/>
    </row>
    <row r="184" spans="1:13" s="42" customFormat="1">
      <c r="A184" s="35"/>
      <c r="B184" s="36"/>
      <c r="C184" s="36"/>
      <c r="D184" s="36"/>
      <c r="E184" s="36"/>
      <c r="F184" s="36"/>
      <c r="G184" s="36"/>
      <c r="H184" s="36"/>
      <c r="I184" s="36"/>
      <c r="J184" s="36"/>
      <c r="K184" s="36"/>
      <c r="L184" s="36"/>
      <c r="M184" s="36"/>
    </row>
    <row r="185" spans="1:13" s="42" customFormat="1">
      <c r="A185" s="35"/>
      <c r="B185" s="36"/>
      <c r="C185" s="36"/>
      <c r="D185" s="36"/>
      <c r="E185" s="36"/>
      <c r="F185" s="36"/>
      <c r="G185" s="36"/>
      <c r="H185" s="36"/>
      <c r="I185" s="36"/>
      <c r="J185" s="36"/>
      <c r="K185" s="36"/>
      <c r="L185" s="36"/>
      <c r="M185" s="36"/>
    </row>
    <row r="186" spans="1:13" s="42" customFormat="1">
      <c r="A186" s="35"/>
      <c r="B186" s="36"/>
      <c r="C186" s="36"/>
      <c r="D186" s="36"/>
      <c r="E186" s="36"/>
      <c r="F186" s="36"/>
      <c r="G186" s="36"/>
      <c r="H186" s="36"/>
      <c r="I186" s="36"/>
      <c r="J186" s="36"/>
      <c r="K186" s="36"/>
      <c r="L186" s="36"/>
      <c r="M186" s="36"/>
    </row>
    <row r="187" spans="1:13" s="42" customFormat="1">
      <c r="A187" s="35"/>
      <c r="B187" s="36"/>
      <c r="C187" s="36"/>
      <c r="D187" s="36"/>
      <c r="E187" s="36"/>
      <c r="F187" s="36"/>
      <c r="G187" s="36"/>
      <c r="H187" s="36"/>
      <c r="I187" s="36"/>
      <c r="J187" s="36"/>
      <c r="K187" s="36"/>
      <c r="L187" s="36"/>
      <c r="M187" s="36"/>
    </row>
    <row r="188" spans="1:13" s="42" customFormat="1">
      <c r="A188" s="35"/>
      <c r="B188" s="36"/>
      <c r="C188" s="36"/>
      <c r="D188" s="36"/>
      <c r="E188" s="36"/>
      <c r="F188" s="36"/>
      <c r="G188" s="36"/>
      <c r="H188" s="36"/>
      <c r="I188" s="36"/>
      <c r="J188" s="36"/>
      <c r="K188" s="36"/>
      <c r="L188" s="36"/>
      <c r="M188" s="36"/>
    </row>
    <row r="189" spans="1:13" s="42" customFormat="1">
      <c r="A189" s="35"/>
      <c r="B189" s="36"/>
      <c r="C189" s="36"/>
      <c r="D189" s="36"/>
      <c r="E189" s="36"/>
      <c r="F189" s="36"/>
      <c r="G189" s="36"/>
      <c r="H189" s="36"/>
      <c r="I189" s="36"/>
      <c r="J189" s="36"/>
      <c r="K189" s="36"/>
      <c r="L189" s="36"/>
      <c r="M189" s="36"/>
    </row>
    <row r="190" spans="1:13" s="42" customFormat="1">
      <c r="A190" s="35"/>
      <c r="B190" s="36"/>
      <c r="C190" s="36"/>
      <c r="D190" s="36"/>
      <c r="E190" s="36"/>
      <c r="F190" s="36"/>
      <c r="G190" s="36"/>
      <c r="H190" s="36"/>
      <c r="I190" s="36"/>
      <c r="J190" s="36"/>
      <c r="K190" s="36"/>
      <c r="L190" s="36"/>
      <c r="M190" s="36"/>
    </row>
    <row r="191" spans="1:13" s="42" customFormat="1">
      <c r="A191" s="35"/>
      <c r="B191" s="36"/>
      <c r="C191" s="36"/>
      <c r="D191" s="36"/>
      <c r="E191" s="36"/>
      <c r="F191" s="36"/>
      <c r="G191" s="36"/>
      <c r="H191" s="36"/>
      <c r="I191" s="36"/>
      <c r="J191" s="36"/>
      <c r="K191" s="36"/>
      <c r="L191" s="36"/>
      <c r="M191" s="36"/>
    </row>
    <row r="192" spans="1:13" s="42" customFormat="1">
      <c r="A192" s="35"/>
      <c r="B192" s="36"/>
      <c r="C192" s="36"/>
      <c r="D192" s="36"/>
      <c r="E192" s="36"/>
      <c r="F192" s="36"/>
      <c r="G192" s="36"/>
      <c r="H192" s="36"/>
      <c r="I192" s="36"/>
      <c r="J192" s="36"/>
      <c r="K192" s="36"/>
      <c r="L192" s="36"/>
      <c r="M192" s="36"/>
    </row>
    <row r="193" spans="1:23" s="42" customFormat="1">
      <c r="A193" s="35"/>
      <c r="B193" s="36"/>
      <c r="C193" s="36"/>
      <c r="D193" s="36"/>
      <c r="E193" s="36"/>
      <c r="F193" s="36"/>
      <c r="G193" s="36"/>
      <c r="H193" s="36"/>
      <c r="I193" s="36"/>
      <c r="J193" s="36"/>
      <c r="K193" s="36"/>
      <c r="L193" s="36"/>
      <c r="M193" s="36"/>
    </row>
    <row r="194" spans="1:23" s="42" customFormat="1">
      <c r="A194" s="35"/>
      <c r="B194" s="36"/>
      <c r="C194" s="36"/>
      <c r="D194" s="36"/>
      <c r="E194" s="36"/>
      <c r="F194" s="36"/>
      <c r="G194" s="36"/>
      <c r="H194" s="36"/>
      <c r="I194" s="36"/>
      <c r="J194" s="36"/>
      <c r="K194" s="36"/>
      <c r="L194" s="36"/>
      <c r="M194" s="36"/>
    </row>
    <row r="195" spans="1:23" s="42" customFormat="1">
      <c r="A195" s="35"/>
      <c r="B195" s="36"/>
      <c r="C195" s="36"/>
      <c r="D195" s="36"/>
      <c r="E195" s="36"/>
      <c r="F195" s="36"/>
      <c r="G195" s="36"/>
      <c r="H195" s="36"/>
      <c r="I195" s="36"/>
      <c r="J195" s="36"/>
      <c r="K195" s="36"/>
      <c r="L195" s="36"/>
      <c r="M195" s="36"/>
    </row>
    <row r="196" spans="1:23" s="42" customFormat="1">
      <c r="A196" s="35"/>
      <c r="B196" s="36"/>
      <c r="C196" s="36"/>
      <c r="D196" s="36"/>
      <c r="E196" s="36"/>
      <c r="F196" s="36"/>
      <c r="G196" s="36"/>
      <c r="H196" s="36"/>
      <c r="I196" s="36"/>
      <c r="J196" s="36"/>
      <c r="K196" s="36"/>
      <c r="L196" s="36"/>
      <c r="M196" s="36"/>
    </row>
    <row r="197" spans="1:23" s="42" customFormat="1">
      <c r="A197" s="35"/>
      <c r="B197" s="36"/>
      <c r="C197" s="36"/>
      <c r="D197" s="36"/>
      <c r="E197" s="36"/>
      <c r="F197" s="36"/>
      <c r="G197" s="36"/>
      <c r="H197" s="36"/>
      <c r="I197" s="36"/>
      <c r="J197" s="36"/>
      <c r="K197" s="36"/>
      <c r="L197" s="36"/>
      <c r="M197" s="36"/>
    </row>
    <row r="198" spans="1:23" s="42" customFormat="1">
      <c r="A198" s="35"/>
      <c r="B198" s="36"/>
      <c r="C198" s="36"/>
      <c r="D198" s="36"/>
      <c r="E198" s="36"/>
      <c r="F198" s="36"/>
      <c r="G198" s="36"/>
      <c r="H198" s="36"/>
      <c r="I198" s="36"/>
      <c r="J198" s="36"/>
      <c r="K198" s="36"/>
      <c r="L198" s="36"/>
      <c r="M198" s="36"/>
    </row>
    <row r="199" spans="1:23" s="42" customFormat="1">
      <c r="A199" s="35"/>
      <c r="B199" s="36"/>
      <c r="C199" s="36"/>
      <c r="D199" s="36"/>
      <c r="E199" s="36"/>
      <c r="F199" s="36"/>
      <c r="G199" s="36"/>
      <c r="H199" s="36"/>
      <c r="I199" s="36"/>
      <c r="J199" s="36"/>
      <c r="K199" s="36"/>
      <c r="L199" s="36"/>
      <c r="M199" s="36"/>
    </row>
    <row r="200" spans="1:23" s="94" customFormat="1">
      <c r="A200" s="35"/>
      <c r="B200" s="36"/>
      <c r="C200" s="36"/>
      <c r="D200" s="36"/>
      <c r="E200" s="36"/>
      <c r="F200" s="36"/>
      <c r="G200" s="36"/>
      <c r="H200" s="36"/>
      <c r="I200" s="36"/>
      <c r="J200" s="36"/>
      <c r="K200" s="36"/>
      <c r="L200" s="36"/>
      <c r="M200" s="36"/>
      <c r="N200" s="42"/>
      <c r="O200" s="42"/>
      <c r="P200" s="42"/>
      <c r="Q200" s="42"/>
      <c r="R200" s="42"/>
      <c r="S200" s="42"/>
      <c r="T200" s="42"/>
      <c r="U200" s="42"/>
      <c r="V200" s="42"/>
      <c r="W200" s="42"/>
    </row>
    <row r="201" spans="1:23" s="94" customFormat="1">
      <c r="A201" s="35"/>
      <c r="B201" s="36"/>
      <c r="C201" s="36"/>
      <c r="D201" s="36"/>
      <c r="E201" s="36"/>
      <c r="F201" s="36"/>
      <c r="G201" s="36"/>
      <c r="H201" s="36"/>
      <c r="I201" s="36"/>
      <c r="J201" s="36"/>
      <c r="K201" s="36"/>
      <c r="L201" s="36"/>
      <c r="M201" s="36"/>
      <c r="N201" s="42"/>
      <c r="O201" s="42"/>
      <c r="P201" s="42"/>
      <c r="Q201" s="42"/>
      <c r="R201" s="42"/>
      <c r="S201" s="42"/>
      <c r="T201" s="42"/>
      <c r="U201" s="42"/>
      <c r="V201" s="42"/>
      <c r="W201" s="42"/>
    </row>
    <row r="202" spans="1:23" s="94" customFormat="1">
      <c r="A202" s="35"/>
      <c r="B202" s="36"/>
      <c r="C202" s="36"/>
      <c r="D202" s="36"/>
      <c r="E202" s="36"/>
      <c r="F202" s="36"/>
      <c r="G202" s="36"/>
      <c r="H202" s="36"/>
      <c r="I202" s="36"/>
      <c r="J202" s="36"/>
      <c r="K202" s="36"/>
      <c r="L202" s="36"/>
      <c r="M202" s="36"/>
      <c r="N202" s="42"/>
      <c r="O202" s="42"/>
      <c r="P202" s="42"/>
      <c r="Q202" s="42"/>
      <c r="R202" s="42"/>
      <c r="S202" s="42"/>
      <c r="T202" s="42"/>
      <c r="U202" s="42"/>
      <c r="V202" s="42"/>
      <c r="W202" s="42"/>
    </row>
    <row r="203" spans="1:23" s="94" customFormat="1">
      <c r="A203" s="35"/>
      <c r="B203" s="36"/>
      <c r="C203" s="36"/>
      <c r="D203" s="36"/>
      <c r="E203" s="36"/>
      <c r="F203" s="36"/>
      <c r="G203" s="36"/>
      <c r="H203" s="36"/>
      <c r="I203" s="36"/>
      <c r="J203" s="36"/>
      <c r="K203" s="36"/>
      <c r="L203" s="36"/>
      <c r="M203" s="36"/>
      <c r="N203" s="42"/>
      <c r="O203" s="42"/>
      <c r="P203" s="42"/>
      <c r="Q203" s="42"/>
      <c r="R203" s="42"/>
      <c r="S203" s="42"/>
      <c r="T203" s="42"/>
      <c r="U203" s="42"/>
      <c r="V203" s="42"/>
      <c r="W203" s="42"/>
    </row>
    <row r="204" spans="1:23" s="94" customFormat="1">
      <c r="A204" s="35"/>
      <c r="B204" s="36"/>
      <c r="C204" s="36"/>
      <c r="D204" s="36"/>
      <c r="E204" s="36"/>
      <c r="F204" s="36"/>
      <c r="G204" s="36"/>
      <c r="H204" s="36"/>
      <c r="I204" s="36"/>
      <c r="J204" s="36"/>
      <c r="K204" s="36"/>
      <c r="L204" s="36"/>
      <c r="M204" s="36"/>
      <c r="N204" s="42"/>
      <c r="O204" s="42"/>
      <c r="P204" s="42"/>
      <c r="Q204" s="42"/>
      <c r="R204" s="42"/>
      <c r="S204" s="42"/>
      <c r="T204" s="42"/>
      <c r="U204" s="42"/>
      <c r="V204" s="42"/>
      <c r="W204" s="42"/>
    </row>
    <row r="205" spans="1:23" s="94" customFormat="1">
      <c r="A205" s="35"/>
      <c r="B205" s="36"/>
      <c r="C205" s="36"/>
      <c r="D205" s="36"/>
      <c r="E205" s="36"/>
      <c r="F205" s="36"/>
      <c r="G205" s="36"/>
      <c r="H205" s="36"/>
      <c r="I205" s="36"/>
      <c r="J205" s="36"/>
      <c r="K205" s="36"/>
      <c r="L205" s="36"/>
      <c r="M205" s="36"/>
      <c r="N205" s="42"/>
      <c r="O205" s="42"/>
      <c r="P205" s="42"/>
      <c r="Q205" s="42"/>
      <c r="R205" s="42"/>
      <c r="S205" s="42"/>
      <c r="T205" s="42"/>
      <c r="U205" s="42"/>
      <c r="V205" s="42"/>
      <c r="W205" s="42"/>
    </row>
    <row r="206" spans="1:23" s="94" customFormat="1">
      <c r="A206" s="35"/>
      <c r="B206" s="36"/>
      <c r="C206" s="36"/>
      <c r="D206" s="36"/>
      <c r="E206" s="36"/>
      <c r="F206" s="36"/>
      <c r="G206" s="36"/>
      <c r="H206" s="36"/>
      <c r="I206" s="36"/>
      <c r="J206" s="36"/>
      <c r="K206" s="36"/>
      <c r="L206" s="36"/>
      <c r="M206" s="36"/>
      <c r="N206" s="42"/>
      <c r="O206" s="42"/>
      <c r="P206" s="42"/>
      <c r="Q206" s="42"/>
      <c r="R206" s="42"/>
      <c r="S206" s="42"/>
      <c r="T206" s="42"/>
      <c r="U206" s="42"/>
      <c r="V206" s="42"/>
      <c r="W206" s="42"/>
    </row>
    <row r="207" spans="1:23" s="94" customFormat="1">
      <c r="A207" s="35"/>
      <c r="B207" s="36"/>
      <c r="C207" s="36"/>
      <c r="D207" s="36"/>
      <c r="E207" s="36"/>
      <c r="F207" s="36"/>
      <c r="G207" s="36"/>
      <c r="H207" s="36"/>
      <c r="I207" s="36"/>
      <c r="J207" s="36"/>
      <c r="K207" s="36"/>
      <c r="L207" s="36"/>
      <c r="M207" s="36"/>
      <c r="N207" s="42"/>
      <c r="O207" s="42"/>
      <c r="P207" s="42"/>
      <c r="Q207" s="42"/>
      <c r="R207" s="42"/>
      <c r="S207" s="42"/>
      <c r="T207" s="42"/>
      <c r="U207" s="42"/>
      <c r="V207" s="42"/>
      <c r="W207" s="42"/>
    </row>
    <row r="208" spans="1:23" s="94" customFormat="1">
      <c r="A208" s="35"/>
      <c r="B208" s="36"/>
      <c r="C208" s="36"/>
      <c r="D208" s="36"/>
      <c r="E208" s="36"/>
      <c r="F208" s="36"/>
      <c r="G208" s="36"/>
      <c r="H208" s="36"/>
      <c r="I208" s="36"/>
      <c r="J208" s="36"/>
      <c r="K208" s="36"/>
      <c r="L208" s="36"/>
      <c r="M208" s="36"/>
      <c r="N208" s="42"/>
      <c r="O208" s="42"/>
      <c r="P208" s="42"/>
      <c r="Q208" s="42"/>
      <c r="R208" s="42"/>
      <c r="S208" s="42"/>
      <c r="T208" s="42"/>
      <c r="U208" s="42"/>
      <c r="V208" s="42"/>
      <c r="W208" s="42"/>
    </row>
    <row r="209" spans="1:23" s="94" customFormat="1">
      <c r="A209" s="35"/>
      <c r="B209" s="36"/>
      <c r="C209" s="36"/>
      <c r="D209" s="36"/>
      <c r="E209" s="36"/>
      <c r="F209" s="36"/>
      <c r="G209" s="36"/>
      <c r="H209" s="36"/>
      <c r="I209" s="36"/>
      <c r="J209" s="36"/>
      <c r="K209" s="36"/>
      <c r="L209" s="36"/>
      <c r="M209" s="36"/>
      <c r="N209" s="42"/>
      <c r="O209" s="42"/>
      <c r="P209" s="42"/>
      <c r="Q209" s="42"/>
      <c r="R209" s="42"/>
      <c r="S209" s="42"/>
      <c r="T209" s="42"/>
      <c r="U209" s="42"/>
      <c r="V209" s="42"/>
      <c r="W209" s="42"/>
    </row>
    <row r="210" spans="1:23" s="94" customFormat="1">
      <c r="A210" s="35"/>
      <c r="B210" s="36"/>
      <c r="C210" s="36"/>
      <c r="D210" s="36"/>
      <c r="E210" s="36"/>
      <c r="F210" s="36"/>
      <c r="G210" s="36"/>
      <c r="H210" s="36"/>
      <c r="I210" s="36"/>
      <c r="J210" s="36"/>
      <c r="K210" s="36"/>
      <c r="L210" s="36"/>
      <c r="M210" s="36"/>
      <c r="N210" s="42"/>
      <c r="O210" s="42"/>
      <c r="P210" s="42"/>
      <c r="Q210" s="42"/>
      <c r="R210" s="42"/>
      <c r="S210" s="42"/>
      <c r="T210" s="42"/>
      <c r="U210" s="42"/>
      <c r="V210" s="42"/>
      <c r="W210" s="42"/>
    </row>
    <row r="211" spans="1:23" s="94" customFormat="1">
      <c r="A211" s="35"/>
      <c r="B211" s="36"/>
      <c r="C211" s="36"/>
      <c r="D211" s="36"/>
      <c r="E211" s="36"/>
      <c r="F211" s="36"/>
      <c r="G211" s="36"/>
      <c r="H211" s="36"/>
      <c r="I211" s="36"/>
      <c r="J211" s="36"/>
      <c r="K211" s="36"/>
      <c r="L211" s="36"/>
      <c r="M211" s="36"/>
      <c r="N211" s="42"/>
      <c r="O211" s="42"/>
      <c r="P211" s="42"/>
      <c r="Q211" s="42"/>
      <c r="R211" s="42"/>
      <c r="S211" s="42"/>
      <c r="T211" s="42"/>
      <c r="U211" s="42"/>
      <c r="V211" s="42"/>
      <c r="W211" s="42"/>
    </row>
    <row r="212" spans="1:23" s="94" customFormat="1">
      <c r="A212" s="35"/>
      <c r="B212" s="36"/>
      <c r="C212" s="36"/>
      <c r="D212" s="36"/>
      <c r="E212" s="36"/>
      <c r="F212" s="36"/>
      <c r="G212" s="36"/>
      <c r="H212" s="36"/>
      <c r="I212" s="36"/>
      <c r="J212" s="36"/>
      <c r="K212" s="36"/>
      <c r="L212" s="36"/>
      <c r="M212" s="36"/>
      <c r="N212" s="42"/>
      <c r="O212" s="42"/>
      <c r="P212" s="42"/>
      <c r="Q212" s="42"/>
      <c r="R212" s="42"/>
      <c r="S212" s="42"/>
      <c r="T212" s="42"/>
      <c r="U212" s="42"/>
      <c r="V212" s="42"/>
      <c r="W212" s="42"/>
    </row>
    <row r="213" spans="1:23" s="94" customFormat="1">
      <c r="A213" s="35"/>
      <c r="B213" s="36"/>
      <c r="C213" s="36"/>
      <c r="D213" s="36"/>
      <c r="E213" s="36"/>
      <c r="F213" s="36"/>
      <c r="G213" s="36"/>
      <c r="H213" s="36"/>
      <c r="I213" s="36"/>
      <c r="J213" s="36"/>
      <c r="K213" s="36"/>
      <c r="L213" s="36"/>
      <c r="M213" s="36"/>
      <c r="N213" s="42"/>
      <c r="O213" s="42"/>
      <c r="P213" s="42"/>
      <c r="Q213" s="42"/>
      <c r="R213" s="42"/>
      <c r="S213" s="42"/>
      <c r="T213" s="42"/>
      <c r="U213" s="42"/>
      <c r="V213" s="42"/>
      <c r="W213" s="42"/>
    </row>
    <row r="214" spans="1:23" s="94" customFormat="1">
      <c r="A214" s="35"/>
      <c r="B214" s="36"/>
      <c r="C214" s="36"/>
      <c r="D214" s="36"/>
      <c r="E214" s="36"/>
      <c r="F214" s="36"/>
      <c r="G214" s="36"/>
      <c r="H214" s="36"/>
      <c r="I214" s="36"/>
      <c r="J214" s="36"/>
      <c r="K214" s="36"/>
      <c r="L214" s="36"/>
      <c r="M214" s="36"/>
      <c r="N214" s="42"/>
      <c r="O214" s="42"/>
      <c r="P214" s="42"/>
      <c r="Q214" s="42"/>
      <c r="R214" s="42"/>
      <c r="S214" s="42"/>
      <c r="T214" s="42"/>
      <c r="U214" s="42"/>
      <c r="V214" s="42"/>
      <c r="W214" s="42"/>
    </row>
    <row r="215" spans="1:23" s="94" customFormat="1">
      <c r="A215" s="35"/>
      <c r="B215" s="36"/>
      <c r="C215" s="36"/>
      <c r="D215" s="36"/>
      <c r="E215" s="36"/>
      <c r="F215" s="36"/>
      <c r="G215" s="36"/>
      <c r="H215" s="36"/>
      <c r="I215" s="36"/>
      <c r="J215" s="36"/>
      <c r="K215" s="36"/>
      <c r="L215" s="36"/>
      <c r="M215" s="36"/>
      <c r="N215" s="42"/>
      <c r="O215" s="42"/>
      <c r="P215" s="42"/>
      <c r="Q215" s="42"/>
      <c r="R215" s="42"/>
      <c r="S215" s="42"/>
      <c r="T215" s="42"/>
      <c r="U215" s="42"/>
      <c r="V215" s="42"/>
      <c r="W215" s="42"/>
    </row>
    <row r="216" spans="1:23" s="94" customFormat="1">
      <c r="A216" s="35"/>
      <c r="B216" s="36"/>
      <c r="C216" s="36"/>
      <c r="D216" s="36"/>
      <c r="E216" s="36"/>
      <c r="F216" s="36"/>
      <c r="G216" s="36"/>
      <c r="H216" s="36"/>
      <c r="I216" s="36"/>
      <c r="J216" s="36"/>
      <c r="K216" s="36"/>
      <c r="L216" s="36"/>
      <c r="M216" s="36"/>
      <c r="N216" s="42"/>
      <c r="O216" s="42"/>
      <c r="P216" s="42"/>
      <c r="Q216" s="42"/>
      <c r="R216" s="42"/>
      <c r="S216" s="42"/>
      <c r="T216" s="42"/>
      <c r="U216" s="42"/>
      <c r="V216" s="42"/>
      <c r="W216" s="42"/>
    </row>
    <row r="217" spans="1:23" s="94" customFormat="1">
      <c r="A217" s="35"/>
      <c r="B217" s="36"/>
      <c r="C217" s="36"/>
      <c r="D217" s="36"/>
      <c r="E217" s="36"/>
      <c r="F217" s="36"/>
      <c r="G217" s="36"/>
      <c r="H217" s="36"/>
      <c r="I217" s="36"/>
      <c r="J217" s="36"/>
      <c r="K217" s="36"/>
      <c r="L217" s="36"/>
      <c r="M217" s="36"/>
      <c r="N217" s="42"/>
      <c r="O217" s="42"/>
      <c r="P217" s="42"/>
      <c r="Q217" s="42"/>
      <c r="R217" s="42"/>
      <c r="S217" s="42"/>
      <c r="T217" s="42"/>
      <c r="U217" s="42"/>
      <c r="V217" s="42"/>
      <c r="W217" s="42"/>
    </row>
    <row r="218" spans="1:23" s="94" customFormat="1">
      <c r="A218" s="35"/>
      <c r="B218" s="36"/>
      <c r="C218" s="36"/>
      <c r="D218" s="36"/>
      <c r="E218" s="36"/>
      <c r="F218" s="36"/>
      <c r="G218" s="36"/>
      <c r="H218" s="36"/>
      <c r="I218" s="36"/>
      <c r="J218" s="36"/>
      <c r="K218" s="36"/>
      <c r="L218" s="36"/>
      <c r="M218" s="36"/>
      <c r="N218" s="42"/>
      <c r="O218" s="42"/>
      <c r="P218" s="42"/>
      <c r="Q218" s="42"/>
      <c r="R218" s="42"/>
      <c r="S218" s="42"/>
      <c r="T218" s="42"/>
      <c r="U218" s="42"/>
      <c r="V218" s="42"/>
      <c r="W218" s="42"/>
    </row>
    <row r="219" spans="1:23" s="94" customFormat="1">
      <c r="A219" s="35"/>
      <c r="B219" s="36"/>
      <c r="C219" s="36"/>
      <c r="D219" s="36"/>
      <c r="E219" s="36"/>
      <c r="F219" s="36"/>
      <c r="G219" s="36"/>
      <c r="H219" s="36"/>
      <c r="I219" s="36"/>
      <c r="J219" s="36"/>
      <c r="K219" s="36"/>
      <c r="L219" s="36"/>
      <c r="M219" s="36"/>
      <c r="N219" s="42"/>
      <c r="O219" s="42"/>
      <c r="P219" s="42"/>
      <c r="Q219" s="42"/>
      <c r="R219" s="42"/>
      <c r="S219" s="42"/>
      <c r="T219" s="42"/>
      <c r="U219" s="42"/>
      <c r="V219" s="42"/>
      <c r="W219" s="42"/>
    </row>
    <row r="220" spans="1:23" s="94" customFormat="1">
      <c r="A220" s="35"/>
      <c r="B220" s="36"/>
      <c r="C220" s="36"/>
      <c r="D220" s="36"/>
      <c r="E220" s="36"/>
      <c r="F220" s="36"/>
      <c r="G220" s="36"/>
      <c r="H220" s="36"/>
      <c r="I220" s="36"/>
      <c r="J220" s="36"/>
      <c r="K220" s="36"/>
      <c r="L220" s="36"/>
      <c r="M220" s="36"/>
      <c r="N220" s="42"/>
      <c r="O220" s="42"/>
      <c r="P220" s="42"/>
      <c r="Q220" s="42"/>
      <c r="R220" s="42"/>
      <c r="S220" s="42"/>
      <c r="T220" s="42"/>
      <c r="U220" s="42"/>
      <c r="V220" s="42"/>
      <c r="W220" s="42"/>
    </row>
    <row r="221" spans="1:23" s="94" customFormat="1">
      <c r="A221" s="35"/>
      <c r="B221" s="36"/>
      <c r="C221" s="36"/>
      <c r="D221" s="36"/>
      <c r="E221" s="36"/>
      <c r="F221" s="36"/>
      <c r="G221" s="36"/>
      <c r="H221" s="36"/>
      <c r="I221" s="36"/>
      <c r="J221" s="36"/>
      <c r="K221" s="36"/>
      <c r="L221" s="36"/>
      <c r="M221" s="36"/>
      <c r="N221" s="42"/>
      <c r="O221" s="42"/>
      <c r="P221" s="42"/>
      <c r="Q221" s="42"/>
      <c r="R221" s="42"/>
      <c r="S221" s="42"/>
      <c r="T221" s="42"/>
      <c r="U221" s="42"/>
      <c r="V221" s="42"/>
      <c r="W221" s="42"/>
    </row>
    <row r="222" spans="1:23" s="94" customFormat="1">
      <c r="A222" s="35"/>
      <c r="B222" s="36"/>
      <c r="C222" s="36"/>
      <c r="D222" s="36"/>
      <c r="E222" s="36"/>
      <c r="F222" s="36"/>
      <c r="G222" s="36"/>
      <c r="H222" s="36"/>
      <c r="I222" s="36"/>
      <c r="J222" s="36"/>
      <c r="K222" s="36"/>
      <c r="L222" s="36"/>
      <c r="M222" s="36"/>
      <c r="N222" s="42"/>
      <c r="O222" s="42"/>
      <c r="P222" s="42"/>
      <c r="Q222" s="42"/>
      <c r="R222" s="42"/>
      <c r="S222" s="42"/>
      <c r="T222" s="42"/>
      <c r="U222" s="42"/>
      <c r="V222" s="42"/>
      <c r="W222" s="42"/>
    </row>
    <row r="223" spans="1:23" s="94" customFormat="1">
      <c r="A223" s="35"/>
      <c r="B223" s="36"/>
      <c r="C223" s="36"/>
      <c r="D223" s="36"/>
      <c r="E223" s="36"/>
      <c r="F223" s="36"/>
      <c r="G223" s="36"/>
      <c r="H223" s="36"/>
      <c r="I223" s="36"/>
      <c r="J223" s="36"/>
      <c r="K223" s="36"/>
      <c r="L223" s="36"/>
      <c r="M223" s="36"/>
      <c r="N223" s="42"/>
      <c r="O223" s="42"/>
      <c r="P223" s="42"/>
      <c r="Q223" s="42"/>
      <c r="R223" s="42"/>
      <c r="S223" s="42"/>
      <c r="T223" s="42"/>
      <c r="U223" s="42"/>
      <c r="V223" s="42"/>
      <c r="W223" s="42"/>
    </row>
    <row r="224" spans="1:23" s="94" customFormat="1">
      <c r="A224" s="35"/>
      <c r="B224" s="36"/>
      <c r="C224" s="36"/>
      <c r="D224" s="36"/>
      <c r="E224" s="36"/>
      <c r="F224" s="36"/>
      <c r="G224" s="36"/>
      <c r="H224" s="36"/>
      <c r="I224" s="36"/>
      <c r="J224" s="36"/>
      <c r="K224" s="36"/>
      <c r="L224" s="36"/>
      <c r="M224" s="36"/>
      <c r="N224" s="42"/>
      <c r="O224" s="42"/>
      <c r="P224" s="42"/>
      <c r="Q224" s="42"/>
      <c r="R224" s="42"/>
      <c r="S224" s="42"/>
      <c r="T224" s="42"/>
      <c r="U224" s="42"/>
      <c r="V224" s="42"/>
      <c r="W224" s="42"/>
    </row>
    <row r="225" spans="1:23" s="94" customFormat="1">
      <c r="A225" s="35"/>
      <c r="B225" s="36"/>
      <c r="C225" s="36"/>
      <c r="D225" s="36"/>
      <c r="E225" s="36"/>
      <c r="F225" s="36"/>
      <c r="G225" s="36"/>
      <c r="H225" s="36"/>
      <c r="I225" s="36"/>
      <c r="J225" s="36"/>
      <c r="K225" s="36"/>
      <c r="L225" s="36"/>
      <c r="M225" s="36"/>
      <c r="N225" s="42"/>
      <c r="O225" s="42"/>
      <c r="P225" s="42"/>
      <c r="Q225" s="42"/>
      <c r="R225" s="42"/>
      <c r="S225" s="42"/>
      <c r="T225" s="42"/>
      <c r="U225" s="42"/>
      <c r="V225" s="42"/>
      <c r="W225" s="42"/>
    </row>
    <row r="226" spans="1:23" s="94" customFormat="1">
      <c r="A226" s="35"/>
      <c r="B226" s="36"/>
      <c r="C226" s="36"/>
      <c r="D226" s="36"/>
      <c r="E226" s="36"/>
      <c r="F226" s="36"/>
      <c r="G226" s="36"/>
      <c r="H226" s="36"/>
      <c r="I226" s="36"/>
      <c r="J226" s="36"/>
      <c r="K226" s="36"/>
      <c r="L226" s="36"/>
      <c r="M226" s="36"/>
      <c r="N226" s="42"/>
      <c r="O226" s="42"/>
      <c r="P226" s="42"/>
      <c r="Q226" s="42"/>
      <c r="R226" s="42"/>
      <c r="S226" s="42"/>
      <c r="T226" s="42"/>
      <c r="U226" s="42"/>
      <c r="V226" s="42"/>
      <c r="W226" s="42"/>
    </row>
    <row r="227" spans="1:23" s="94" customFormat="1">
      <c r="A227" s="35"/>
      <c r="B227" s="36"/>
      <c r="C227" s="36"/>
      <c r="D227" s="36"/>
      <c r="E227" s="36"/>
      <c r="F227" s="36"/>
      <c r="G227" s="36"/>
      <c r="H227" s="36"/>
      <c r="I227" s="36"/>
      <c r="J227" s="36"/>
      <c r="K227" s="36"/>
      <c r="L227" s="36"/>
      <c r="M227" s="36"/>
      <c r="N227" s="42"/>
      <c r="O227" s="42"/>
      <c r="P227" s="42"/>
      <c r="Q227" s="42"/>
      <c r="R227" s="42"/>
      <c r="S227" s="42"/>
      <c r="T227" s="42"/>
      <c r="U227" s="42"/>
      <c r="V227" s="42"/>
      <c r="W227" s="42"/>
    </row>
    <row r="228" spans="1:23" s="94" customFormat="1">
      <c r="A228" s="35"/>
      <c r="B228" s="36"/>
      <c r="C228" s="36"/>
      <c r="D228" s="36"/>
      <c r="E228" s="36"/>
      <c r="F228" s="36"/>
      <c r="G228" s="36"/>
      <c r="H228" s="36"/>
      <c r="I228" s="36"/>
      <c r="J228" s="36"/>
      <c r="K228" s="36"/>
      <c r="L228" s="36"/>
      <c r="M228" s="36"/>
      <c r="N228" s="42"/>
      <c r="O228" s="42"/>
      <c r="P228" s="42"/>
      <c r="Q228" s="42"/>
      <c r="R228" s="42"/>
      <c r="S228" s="42"/>
      <c r="T228" s="42"/>
      <c r="U228" s="42"/>
      <c r="V228" s="42"/>
      <c r="W228" s="42"/>
    </row>
    <row r="229" spans="1:23" s="94" customFormat="1">
      <c r="A229" s="35"/>
      <c r="B229" s="36"/>
      <c r="C229" s="36"/>
      <c r="D229" s="36"/>
      <c r="E229" s="36"/>
      <c r="F229" s="36"/>
      <c r="G229" s="36"/>
      <c r="H229" s="36"/>
      <c r="I229" s="36"/>
      <c r="J229" s="36"/>
      <c r="K229" s="36"/>
      <c r="L229" s="36"/>
      <c r="M229" s="36"/>
      <c r="N229" s="42"/>
      <c r="O229" s="42"/>
      <c r="P229" s="42"/>
      <c r="Q229" s="42"/>
      <c r="R229" s="42"/>
      <c r="S229" s="42"/>
      <c r="T229" s="42"/>
      <c r="U229" s="42"/>
      <c r="V229" s="42"/>
      <c r="W229" s="42"/>
    </row>
    <row r="230" spans="1:23" s="94" customFormat="1">
      <c r="A230" s="35"/>
      <c r="B230" s="36"/>
      <c r="C230" s="36"/>
      <c r="D230" s="36"/>
      <c r="E230" s="36"/>
      <c r="F230" s="36"/>
      <c r="G230" s="36"/>
      <c r="H230" s="36"/>
      <c r="I230" s="36"/>
      <c r="J230" s="36"/>
      <c r="K230" s="36"/>
      <c r="L230" s="36"/>
      <c r="M230" s="36"/>
      <c r="N230" s="42"/>
      <c r="O230" s="42"/>
      <c r="P230" s="42"/>
      <c r="Q230" s="42"/>
      <c r="R230" s="42"/>
      <c r="S230" s="42"/>
      <c r="T230" s="42"/>
      <c r="U230" s="42"/>
      <c r="V230" s="42"/>
      <c r="W230" s="42"/>
    </row>
    <row r="231" spans="1:23" s="94" customFormat="1">
      <c r="A231" s="35"/>
      <c r="B231" s="36"/>
      <c r="C231" s="36"/>
      <c r="D231" s="36"/>
      <c r="E231" s="36"/>
      <c r="F231" s="36"/>
      <c r="G231" s="36"/>
      <c r="H231" s="36"/>
      <c r="I231" s="36"/>
      <c r="J231" s="36"/>
      <c r="K231" s="36"/>
      <c r="L231" s="36"/>
      <c r="M231" s="36"/>
      <c r="N231" s="42"/>
      <c r="O231" s="42"/>
      <c r="P231" s="42"/>
      <c r="Q231" s="42"/>
      <c r="R231" s="42"/>
      <c r="S231" s="42"/>
      <c r="T231" s="42"/>
      <c r="U231" s="42"/>
      <c r="V231" s="42"/>
      <c r="W231" s="42"/>
    </row>
    <row r="232" spans="1:23" s="94" customFormat="1">
      <c r="A232" s="41"/>
      <c r="B232" s="42"/>
      <c r="C232" s="42"/>
      <c r="D232" s="42"/>
      <c r="E232" s="42"/>
      <c r="F232" s="42"/>
      <c r="G232" s="42"/>
      <c r="H232" s="42"/>
      <c r="I232" s="42"/>
      <c r="J232" s="42"/>
      <c r="K232" s="42"/>
      <c r="L232" s="42"/>
      <c r="M232" s="42"/>
      <c r="N232" s="42"/>
      <c r="O232" s="42"/>
      <c r="P232" s="42"/>
      <c r="Q232" s="42"/>
      <c r="R232" s="42"/>
      <c r="S232" s="42"/>
      <c r="T232" s="42"/>
      <c r="U232" s="42"/>
      <c r="V232" s="42"/>
      <c r="W232" s="42"/>
    </row>
    <row r="233" spans="1:23" s="94" customFormat="1">
      <c r="A233" s="41"/>
      <c r="B233" s="42"/>
      <c r="C233" s="42"/>
      <c r="D233" s="42"/>
      <c r="E233" s="42"/>
      <c r="F233" s="42"/>
      <c r="G233" s="42"/>
      <c r="H233" s="42"/>
      <c r="I233" s="42"/>
      <c r="J233" s="42"/>
      <c r="K233" s="42"/>
      <c r="L233" s="42"/>
      <c r="M233" s="42"/>
      <c r="N233" s="42"/>
      <c r="O233" s="42"/>
      <c r="P233" s="42"/>
      <c r="Q233" s="42"/>
      <c r="R233" s="42"/>
      <c r="S233" s="42"/>
      <c r="T233" s="42"/>
      <c r="U233" s="42"/>
      <c r="V233" s="42"/>
      <c r="W233" s="42"/>
    </row>
    <row r="234" spans="1:23" s="94" customFormat="1">
      <c r="A234" s="41"/>
      <c r="B234" s="42"/>
      <c r="C234" s="42"/>
      <c r="D234" s="42"/>
      <c r="E234" s="42"/>
      <c r="F234" s="42"/>
      <c r="G234" s="42"/>
      <c r="H234" s="42"/>
      <c r="I234" s="42"/>
      <c r="J234" s="42"/>
      <c r="K234" s="42"/>
      <c r="L234" s="42"/>
      <c r="M234" s="42"/>
      <c r="N234" s="42"/>
      <c r="O234" s="42"/>
      <c r="P234" s="42"/>
      <c r="Q234" s="42"/>
      <c r="R234" s="42"/>
      <c r="S234" s="42"/>
      <c r="T234" s="42"/>
      <c r="U234" s="42"/>
      <c r="V234" s="42"/>
      <c r="W234" s="42"/>
    </row>
    <row r="235" spans="1:23" s="94" customFormat="1">
      <c r="A235" s="41"/>
      <c r="B235" s="42"/>
      <c r="C235" s="42"/>
      <c r="D235" s="42"/>
      <c r="E235" s="42"/>
      <c r="F235" s="42"/>
      <c r="G235" s="42"/>
      <c r="H235" s="42"/>
      <c r="I235" s="42"/>
      <c r="J235" s="42"/>
      <c r="K235" s="42"/>
      <c r="L235" s="42"/>
      <c r="M235" s="42"/>
      <c r="N235" s="42"/>
      <c r="O235" s="42"/>
      <c r="P235" s="42"/>
      <c r="Q235" s="42"/>
      <c r="R235" s="42"/>
      <c r="S235" s="42"/>
      <c r="T235" s="42"/>
      <c r="U235" s="42"/>
      <c r="V235" s="42"/>
      <c r="W235" s="42"/>
    </row>
    <row r="236" spans="1:23" s="94" customFormat="1">
      <c r="A236" s="41"/>
      <c r="B236" s="42"/>
      <c r="C236" s="42"/>
      <c r="D236" s="42"/>
      <c r="E236" s="42"/>
      <c r="F236" s="42"/>
      <c r="G236" s="42"/>
      <c r="H236" s="42"/>
      <c r="I236" s="42"/>
      <c r="J236" s="42"/>
      <c r="K236" s="42"/>
      <c r="L236" s="42"/>
      <c r="M236" s="42"/>
      <c r="N236" s="42"/>
      <c r="O236" s="42"/>
      <c r="P236" s="42"/>
      <c r="Q236" s="42"/>
      <c r="R236" s="42"/>
      <c r="S236" s="42"/>
      <c r="T236" s="42"/>
      <c r="U236" s="42"/>
      <c r="V236" s="42"/>
      <c r="W236" s="42"/>
    </row>
    <row r="237" spans="1:23" s="94" customFormat="1">
      <c r="A237" s="41"/>
      <c r="B237" s="42"/>
      <c r="C237" s="42"/>
      <c r="D237" s="42"/>
      <c r="E237" s="42"/>
      <c r="F237" s="42"/>
      <c r="G237" s="42"/>
      <c r="H237" s="42"/>
      <c r="I237" s="42"/>
      <c r="J237" s="42"/>
      <c r="K237" s="42"/>
      <c r="L237" s="42"/>
      <c r="M237" s="42"/>
      <c r="N237" s="42"/>
      <c r="O237" s="42"/>
      <c r="P237" s="42"/>
      <c r="Q237" s="42"/>
      <c r="R237" s="42"/>
      <c r="S237" s="42"/>
      <c r="T237" s="42"/>
      <c r="U237" s="42"/>
      <c r="V237" s="42"/>
      <c r="W237" s="42"/>
    </row>
    <row r="238" spans="1:23" s="94" customFormat="1">
      <c r="A238" s="41"/>
      <c r="B238" s="42"/>
      <c r="C238" s="42"/>
      <c r="D238" s="42"/>
      <c r="E238" s="42"/>
      <c r="F238" s="42"/>
      <c r="G238" s="42"/>
      <c r="H238" s="42"/>
      <c r="I238" s="42"/>
      <c r="J238" s="42"/>
      <c r="K238" s="42"/>
      <c r="L238" s="42"/>
      <c r="M238" s="42"/>
      <c r="N238" s="42"/>
      <c r="O238" s="42"/>
      <c r="P238" s="42"/>
      <c r="Q238" s="42"/>
      <c r="R238" s="42"/>
      <c r="S238" s="42"/>
      <c r="T238" s="42"/>
      <c r="U238" s="42"/>
      <c r="V238" s="42"/>
      <c r="W238" s="42"/>
    </row>
    <row r="239" spans="1:23" s="94" customFormat="1">
      <c r="A239" s="41"/>
      <c r="B239" s="42"/>
      <c r="C239" s="42"/>
      <c r="D239" s="42"/>
      <c r="E239" s="42"/>
      <c r="F239" s="42"/>
      <c r="G239" s="42"/>
      <c r="H239" s="42"/>
      <c r="I239" s="42"/>
      <c r="J239" s="42"/>
      <c r="K239" s="42"/>
      <c r="L239" s="42"/>
      <c r="M239" s="42"/>
      <c r="N239" s="42"/>
      <c r="O239" s="42"/>
      <c r="P239" s="42"/>
      <c r="Q239" s="42"/>
      <c r="R239" s="42"/>
      <c r="S239" s="42"/>
      <c r="T239" s="42"/>
      <c r="U239" s="42"/>
      <c r="V239" s="42"/>
      <c r="W239" s="42"/>
    </row>
    <row r="240" spans="1:23" s="94" customFormat="1">
      <c r="A240" s="41"/>
      <c r="B240" s="42"/>
      <c r="C240" s="42"/>
      <c r="D240" s="42"/>
      <c r="E240" s="42"/>
      <c r="F240" s="42"/>
      <c r="G240" s="42"/>
      <c r="H240" s="42"/>
      <c r="I240" s="42"/>
      <c r="J240" s="42"/>
      <c r="K240" s="42"/>
      <c r="L240" s="42"/>
      <c r="M240" s="42"/>
      <c r="N240" s="42"/>
      <c r="O240" s="42"/>
      <c r="P240" s="42"/>
      <c r="Q240" s="42"/>
      <c r="R240" s="42"/>
      <c r="S240" s="42"/>
      <c r="T240" s="42"/>
      <c r="U240" s="42"/>
      <c r="V240" s="42"/>
      <c r="W240" s="42"/>
    </row>
    <row r="241" spans="1:23" s="94" customFormat="1">
      <c r="A241" s="41"/>
      <c r="B241" s="42"/>
      <c r="C241" s="42"/>
      <c r="D241" s="42"/>
      <c r="E241" s="42"/>
      <c r="F241" s="42"/>
      <c r="G241" s="42"/>
      <c r="H241" s="42"/>
      <c r="I241" s="42"/>
      <c r="J241" s="42"/>
      <c r="K241" s="42"/>
      <c r="L241" s="42"/>
      <c r="M241" s="42"/>
      <c r="N241" s="42"/>
      <c r="O241" s="42"/>
      <c r="P241" s="42"/>
      <c r="Q241" s="42"/>
      <c r="R241" s="42"/>
      <c r="S241" s="42"/>
      <c r="T241" s="42"/>
      <c r="U241" s="42"/>
      <c r="V241" s="42"/>
      <c r="W241" s="42"/>
    </row>
    <row r="242" spans="1:23" s="94" customFormat="1">
      <c r="A242" s="41"/>
      <c r="B242" s="42"/>
      <c r="C242" s="42"/>
      <c r="D242" s="42"/>
      <c r="E242" s="42"/>
      <c r="F242" s="42"/>
      <c r="G242" s="42"/>
      <c r="H242" s="42"/>
      <c r="I242" s="42"/>
      <c r="J242" s="42"/>
      <c r="K242" s="42"/>
      <c r="L242" s="42"/>
      <c r="M242" s="42"/>
      <c r="N242" s="42"/>
      <c r="O242" s="42"/>
      <c r="P242" s="42"/>
      <c r="Q242" s="42"/>
      <c r="R242" s="42"/>
      <c r="S242" s="42"/>
      <c r="T242" s="42"/>
      <c r="U242" s="42"/>
      <c r="V242" s="42"/>
      <c r="W242" s="42"/>
    </row>
    <row r="243" spans="1:23" s="94" customFormat="1">
      <c r="A243" s="41"/>
      <c r="B243" s="42"/>
      <c r="C243" s="42"/>
      <c r="D243" s="42"/>
      <c r="E243" s="42"/>
      <c r="F243" s="42"/>
      <c r="G243" s="42"/>
      <c r="H243" s="42"/>
      <c r="I243" s="42"/>
      <c r="J243" s="42"/>
      <c r="K243" s="42"/>
      <c r="L243" s="42"/>
      <c r="M243" s="42"/>
      <c r="N243" s="42"/>
      <c r="O243" s="42"/>
      <c r="P243" s="42"/>
      <c r="Q243" s="42"/>
      <c r="R243" s="42"/>
      <c r="S243" s="42"/>
      <c r="T243" s="42"/>
      <c r="U243" s="42"/>
      <c r="V243" s="42"/>
      <c r="W243" s="42"/>
    </row>
    <row r="244" spans="1:23" s="94" customFormat="1">
      <c r="A244" s="41"/>
      <c r="B244" s="42"/>
      <c r="C244" s="42"/>
      <c r="D244" s="42"/>
      <c r="E244" s="42"/>
      <c r="F244" s="42"/>
      <c r="G244" s="42"/>
      <c r="H244" s="42"/>
      <c r="I244" s="42"/>
      <c r="J244" s="42"/>
      <c r="K244" s="42"/>
      <c r="L244" s="42"/>
      <c r="M244" s="42"/>
      <c r="N244" s="42"/>
      <c r="O244" s="42"/>
      <c r="P244" s="42"/>
      <c r="Q244" s="42"/>
      <c r="R244" s="42"/>
      <c r="S244" s="42"/>
      <c r="T244" s="42"/>
      <c r="U244" s="42"/>
      <c r="V244" s="42"/>
      <c r="W244" s="42"/>
    </row>
    <row r="245" spans="1:23" s="94" customFormat="1">
      <c r="A245" s="41"/>
      <c r="B245" s="42"/>
      <c r="C245" s="42"/>
      <c r="D245" s="42"/>
      <c r="E245" s="42"/>
      <c r="F245" s="42"/>
      <c r="G245" s="42"/>
      <c r="H245" s="42"/>
      <c r="I245" s="42"/>
      <c r="J245" s="42"/>
      <c r="K245" s="42"/>
      <c r="L245" s="42"/>
      <c r="M245" s="42"/>
      <c r="N245" s="42"/>
      <c r="O245" s="42"/>
      <c r="P245" s="42"/>
      <c r="Q245" s="42"/>
      <c r="R245" s="42"/>
      <c r="S245" s="42"/>
      <c r="T245" s="42"/>
      <c r="U245" s="42"/>
      <c r="V245" s="42"/>
      <c r="W245" s="42"/>
    </row>
    <row r="246" spans="1:23" s="94" customFormat="1">
      <c r="A246" s="41"/>
      <c r="B246" s="42"/>
      <c r="C246" s="42"/>
      <c r="D246" s="42"/>
      <c r="E246" s="42"/>
      <c r="F246" s="42"/>
      <c r="G246" s="42"/>
      <c r="H246" s="42"/>
      <c r="I246" s="42"/>
      <c r="J246" s="42"/>
      <c r="K246" s="42"/>
      <c r="L246" s="42"/>
      <c r="M246" s="42"/>
      <c r="N246" s="42"/>
      <c r="O246" s="42"/>
      <c r="P246" s="42"/>
      <c r="Q246" s="42"/>
      <c r="R246" s="42"/>
      <c r="S246" s="42"/>
      <c r="T246" s="42"/>
      <c r="U246" s="42"/>
      <c r="V246" s="42"/>
      <c r="W246" s="42"/>
    </row>
    <row r="247" spans="1:23" s="94" customFormat="1">
      <c r="A247" s="41"/>
      <c r="B247" s="42"/>
      <c r="C247" s="42"/>
      <c r="D247" s="42"/>
      <c r="E247" s="42"/>
      <c r="F247" s="42"/>
      <c r="G247" s="42"/>
      <c r="H247" s="42"/>
      <c r="I247" s="42"/>
      <c r="J247" s="42"/>
      <c r="K247" s="42"/>
      <c r="L247" s="42"/>
      <c r="M247" s="42"/>
      <c r="N247" s="42"/>
      <c r="O247" s="42"/>
      <c r="P247" s="42"/>
      <c r="Q247" s="42"/>
      <c r="R247" s="42"/>
      <c r="S247" s="42"/>
      <c r="T247" s="42"/>
      <c r="U247" s="42"/>
      <c r="V247" s="42"/>
      <c r="W247" s="42"/>
    </row>
    <row r="248" spans="1:23" s="94" customFormat="1">
      <c r="A248" s="41"/>
      <c r="B248" s="42"/>
      <c r="C248" s="42"/>
      <c r="D248" s="42"/>
      <c r="E248" s="42"/>
      <c r="F248" s="42"/>
      <c r="G248" s="42"/>
      <c r="H248" s="42"/>
      <c r="I248" s="42"/>
      <c r="J248" s="42"/>
      <c r="K248" s="42"/>
      <c r="L248" s="42"/>
      <c r="M248" s="42"/>
      <c r="N248" s="42"/>
      <c r="O248" s="42"/>
      <c r="P248" s="42"/>
      <c r="Q248" s="42"/>
      <c r="R248" s="42"/>
      <c r="S248" s="42"/>
      <c r="T248" s="42"/>
      <c r="U248" s="42"/>
      <c r="V248" s="42"/>
      <c r="W248" s="42"/>
    </row>
    <row r="249" spans="1:23" s="94" customFormat="1">
      <c r="A249" s="41"/>
      <c r="B249" s="42"/>
      <c r="C249" s="42"/>
      <c r="D249" s="42"/>
      <c r="E249" s="42"/>
      <c r="F249" s="42"/>
      <c r="G249" s="42"/>
      <c r="H249" s="42"/>
      <c r="I249" s="42"/>
      <c r="J249" s="42"/>
      <c r="K249" s="42"/>
      <c r="L249" s="42"/>
      <c r="M249" s="42"/>
      <c r="N249" s="42"/>
      <c r="O249" s="42"/>
      <c r="P249" s="42"/>
      <c r="Q249" s="42"/>
      <c r="R249" s="42"/>
      <c r="S249" s="42"/>
      <c r="T249" s="42"/>
      <c r="U249" s="42"/>
      <c r="V249" s="42"/>
      <c r="W249" s="42"/>
    </row>
    <row r="250" spans="1:23" s="94" customFormat="1">
      <c r="A250" s="41"/>
      <c r="B250" s="42"/>
      <c r="C250" s="42"/>
      <c r="D250" s="42"/>
      <c r="E250" s="42"/>
      <c r="F250" s="42"/>
      <c r="G250" s="42"/>
      <c r="H250" s="42"/>
      <c r="I250" s="42"/>
      <c r="J250" s="42"/>
      <c r="K250" s="42"/>
      <c r="L250" s="42"/>
      <c r="M250" s="42"/>
      <c r="N250" s="42"/>
      <c r="O250" s="42"/>
      <c r="P250" s="42"/>
      <c r="Q250" s="42"/>
      <c r="R250" s="42"/>
      <c r="S250" s="42"/>
      <c r="T250" s="42"/>
      <c r="U250" s="42"/>
      <c r="V250" s="42"/>
      <c r="W250" s="42"/>
    </row>
    <row r="251" spans="1:23" s="94" customFormat="1">
      <c r="A251" s="41"/>
      <c r="B251" s="42"/>
      <c r="C251" s="42"/>
      <c r="D251" s="42"/>
      <c r="E251" s="42"/>
      <c r="F251" s="42"/>
      <c r="G251" s="42"/>
      <c r="H251" s="42"/>
      <c r="I251" s="42"/>
      <c r="J251" s="42"/>
      <c r="K251" s="42"/>
      <c r="L251" s="42"/>
      <c r="M251" s="42"/>
      <c r="N251" s="42"/>
      <c r="O251" s="42"/>
      <c r="P251" s="42"/>
      <c r="Q251" s="42"/>
      <c r="R251" s="42"/>
      <c r="S251" s="42"/>
      <c r="T251" s="42"/>
      <c r="U251" s="42"/>
      <c r="V251" s="42"/>
      <c r="W251" s="42"/>
    </row>
    <row r="252" spans="1:23" s="94" customFormat="1">
      <c r="A252" s="41"/>
      <c r="B252" s="42"/>
      <c r="C252" s="42"/>
      <c r="D252" s="42"/>
      <c r="E252" s="42"/>
      <c r="F252" s="42"/>
      <c r="G252" s="42"/>
      <c r="H252" s="42"/>
      <c r="I252" s="42"/>
      <c r="J252" s="42"/>
      <c r="K252" s="42"/>
      <c r="L252" s="42"/>
      <c r="M252" s="42"/>
      <c r="N252" s="42"/>
      <c r="O252" s="42"/>
      <c r="P252" s="42"/>
      <c r="Q252" s="42"/>
      <c r="R252" s="42"/>
      <c r="S252" s="42"/>
      <c r="T252" s="42"/>
      <c r="U252" s="42"/>
      <c r="V252" s="42"/>
      <c r="W252" s="42"/>
    </row>
    <row r="253" spans="1:23" s="94" customFormat="1">
      <c r="A253" s="41"/>
      <c r="B253" s="42"/>
      <c r="C253" s="42"/>
      <c r="D253" s="42"/>
      <c r="E253" s="42"/>
      <c r="F253" s="42"/>
      <c r="G253" s="42"/>
      <c r="H253" s="42"/>
      <c r="I253" s="42"/>
      <c r="J253" s="42"/>
      <c r="K253" s="42"/>
      <c r="L253" s="42"/>
      <c r="M253" s="42"/>
      <c r="N253" s="42"/>
      <c r="O253" s="42"/>
      <c r="P253" s="42"/>
      <c r="Q253" s="42"/>
      <c r="R253" s="42"/>
      <c r="S253" s="42"/>
      <c r="T253" s="42"/>
      <c r="U253" s="42"/>
      <c r="V253" s="42"/>
      <c r="W253" s="42"/>
    </row>
    <row r="254" spans="1:23" s="94" customFormat="1">
      <c r="A254" s="41"/>
      <c r="B254" s="42"/>
      <c r="C254" s="42"/>
      <c r="D254" s="42"/>
      <c r="E254" s="42"/>
      <c r="F254" s="42"/>
      <c r="G254" s="42"/>
      <c r="H254" s="42"/>
      <c r="I254" s="42"/>
      <c r="J254" s="42"/>
      <c r="K254" s="42"/>
      <c r="L254" s="42"/>
      <c r="M254" s="42"/>
      <c r="N254" s="42"/>
      <c r="O254" s="42"/>
      <c r="P254" s="42"/>
      <c r="Q254" s="42"/>
      <c r="R254" s="42"/>
      <c r="S254" s="42"/>
      <c r="T254" s="42"/>
      <c r="U254" s="42"/>
      <c r="V254" s="42"/>
      <c r="W254" s="42"/>
    </row>
    <row r="255" spans="1:23" s="94" customFormat="1">
      <c r="A255" s="41"/>
      <c r="B255" s="42"/>
      <c r="C255" s="42"/>
      <c r="D255" s="42"/>
      <c r="E255" s="42"/>
      <c r="F255" s="42"/>
      <c r="G255" s="42"/>
      <c r="H255" s="42"/>
      <c r="I255" s="42"/>
      <c r="J255" s="42"/>
      <c r="K255" s="42"/>
      <c r="L255" s="42"/>
      <c r="M255" s="42"/>
      <c r="N255" s="42"/>
      <c r="O255" s="42"/>
      <c r="P255" s="42"/>
      <c r="Q255" s="42"/>
      <c r="R255" s="42"/>
      <c r="S255" s="42"/>
      <c r="T255" s="42"/>
      <c r="U255" s="42"/>
      <c r="V255" s="42"/>
      <c r="W255" s="42"/>
    </row>
    <row r="256" spans="1:23" s="94" customFormat="1">
      <c r="A256" s="41"/>
      <c r="B256" s="42"/>
      <c r="C256" s="42"/>
      <c r="D256" s="42"/>
      <c r="E256" s="42"/>
      <c r="F256" s="42"/>
      <c r="G256" s="42"/>
      <c r="H256" s="42"/>
      <c r="I256" s="42"/>
      <c r="J256" s="42"/>
      <c r="K256" s="42"/>
      <c r="L256" s="42"/>
      <c r="M256" s="42"/>
      <c r="N256" s="42"/>
      <c r="O256" s="42"/>
      <c r="P256" s="42"/>
      <c r="Q256" s="42"/>
      <c r="R256" s="42"/>
      <c r="S256" s="42"/>
      <c r="T256" s="42"/>
      <c r="U256" s="42"/>
      <c r="V256" s="42"/>
      <c r="W256" s="42"/>
    </row>
    <row r="257" spans="1:23" s="94" customFormat="1">
      <c r="A257" s="41"/>
      <c r="B257" s="42"/>
      <c r="C257" s="42"/>
      <c r="D257" s="42"/>
      <c r="E257" s="42"/>
      <c r="F257" s="42"/>
      <c r="G257" s="42"/>
      <c r="H257" s="42"/>
      <c r="I257" s="42"/>
      <c r="J257" s="42"/>
      <c r="K257" s="42"/>
      <c r="L257" s="42"/>
      <c r="M257" s="42"/>
      <c r="N257" s="42"/>
      <c r="O257" s="42"/>
      <c r="P257" s="42"/>
      <c r="Q257" s="42"/>
      <c r="R257" s="42"/>
      <c r="S257" s="42"/>
      <c r="T257" s="42"/>
      <c r="U257" s="42"/>
      <c r="V257" s="42"/>
      <c r="W257" s="42"/>
    </row>
    <row r="258" spans="1:23" s="94" customFormat="1">
      <c r="A258" s="41"/>
      <c r="B258" s="42"/>
      <c r="C258" s="42"/>
      <c r="D258" s="42"/>
      <c r="E258" s="42"/>
      <c r="F258" s="42"/>
      <c r="G258" s="42"/>
      <c r="H258" s="42"/>
      <c r="I258" s="42"/>
      <c r="J258" s="42"/>
      <c r="K258" s="42"/>
      <c r="L258" s="42"/>
      <c r="M258" s="42"/>
      <c r="N258" s="42"/>
      <c r="O258" s="42"/>
      <c r="P258" s="42"/>
      <c r="Q258" s="42"/>
      <c r="R258" s="42"/>
      <c r="S258" s="42"/>
      <c r="T258" s="42"/>
      <c r="U258" s="42"/>
      <c r="V258" s="42"/>
      <c r="W258" s="42"/>
    </row>
    <row r="259" spans="1:23" s="94" customFormat="1">
      <c r="A259" s="41"/>
      <c r="B259" s="42"/>
      <c r="C259" s="42"/>
      <c r="D259" s="42"/>
      <c r="E259" s="42"/>
      <c r="F259" s="42"/>
      <c r="G259" s="42"/>
      <c r="H259" s="42"/>
      <c r="I259" s="42"/>
      <c r="J259" s="42"/>
      <c r="K259" s="42"/>
      <c r="L259" s="42"/>
      <c r="M259" s="42"/>
      <c r="N259" s="42"/>
      <c r="O259" s="42"/>
      <c r="P259" s="42"/>
      <c r="Q259" s="42"/>
      <c r="R259" s="42"/>
      <c r="S259" s="42"/>
      <c r="T259" s="42"/>
      <c r="U259" s="42"/>
      <c r="V259" s="42"/>
      <c r="W259" s="42"/>
    </row>
    <row r="260" spans="1:23" s="94" customFormat="1">
      <c r="A260" s="41"/>
      <c r="B260" s="42"/>
      <c r="C260" s="42"/>
      <c r="D260" s="42"/>
      <c r="E260" s="42"/>
      <c r="F260" s="42"/>
      <c r="G260" s="42"/>
      <c r="H260" s="42"/>
      <c r="I260" s="42"/>
      <c r="J260" s="42"/>
      <c r="K260" s="42"/>
      <c r="L260" s="42"/>
      <c r="M260" s="42"/>
      <c r="N260" s="42"/>
      <c r="O260" s="42"/>
      <c r="P260" s="42"/>
      <c r="Q260" s="42"/>
      <c r="R260" s="42"/>
      <c r="S260" s="42"/>
      <c r="T260" s="42"/>
      <c r="U260" s="42"/>
      <c r="V260" s="42"/>
      <c r="W260" s="42"/>
    </row>
    <row r="261" spans="1:23" s="94" customFormat="1">
      <c r="A261" s="41"/>
      <c r="B261" s="42"/>
      <c r="C261" s="42"/>
      <c r="D261" s="42"/>
      <c r="E261" s="42"/>
      <c r="F261" s="42"/>
      <c r="G261" s="42"/>
      <c r="H261" s="42"/>
      <c r="I261" s="42"/>
      <c r="J261" s="42"/>
      <c r="K261" s="42"/>
      <c r="L261" s="42"/>
      <c r="M261" s="42"/>
      <c r="N261" s="42"/>
      <c r="O261" s="42"/>
      <c r="P261" s="42"/>
      <c r="Q261" s="42"/>
      <c r="R261" s="42"/>
      <c r="S261" s="42"/>
      <c r="T261" s="42"/>
      <c r="U261" s="42"/>
      <c r="V261" s="42"/>
      <c r="W261" s="42"/>
    </row>
    <row r="262" spans="1:23">
      <c r="A262" s="41"/>
      <c r="B262" s="42"/>
      <c r="C262" s="42"/>
      <c r="D262" s="42"/>
      <c r="E262" s="42"/>
      <c r="F262" s="42"/>
      <c r="G262" s="42"/>
      <c r="H262" s="42"/>
      <c r="I262" s="42"/>
      <c r="J262" s="42"/>
      <c r="K262" s="42"/>
      <c r="L262" s="42"/>
      <c r="M262" s="42"/>
      <c r="N262" s="42"/>
      <c r="O262" s="42"/>
      <c r="P262" s="42"/>
      <c r="Q262" s="42"/>
      <c r="R262" s="42"/>
      <c r="S262" s="42"/>
      <c r="T262" s="42"/>
      <c r="U262" s="42"/>
      <c r="V262" s="42"/>
      <c r="W262" s="42"/>
    </row>
    <row r="263" spans="1:23">
      <c r="A263" s="41"/>
      <c r="B263" s="42"/>
      <c r="C263" s="42"/>
      <c r="D263" s="42"/>
      <c r="E263" s="42"/>
      <c r="F263" s="42"/>
      <c r="G263" s="42"/>
      <c r="H263" s="42"/>
      <c r="I263" s="42"/>
      <c r="J263" s="42"/>
      <c r="K263" s="42"/>
      <c r="L263" s="42"/>
      <c r="M263" s="42"/>
      <c r="N263" s="42"/>
      <c r="O263" s="42"/>
      <c r="P263" s="42"/>
      <c r="Q263" s="42"/>
      <c r="R263" s="42"/>
      <c r="S263" s="42"/>
      <c r="T263" s="42"/>
      <c r="U263" s="42"/>
      <c r="V263" s="42"/>
      <c r="W263" s="42"/>
    </row>
    <row r="264" spans="1:23">
      <c r="A264" s="41"/>
      <c r="B264" s="42"/>
      <c r="C264" s="42"/>
      <c r="D264" s="42"/>
      <c r="E264" s="42"/>
      <c r="F264" s="42"/>
      <c r="G264" s="42"/>
      <c r="H264" s="42"/>
      <c r="I264" s="42"/>
      <c r="J264" s="42"/>
      <c r="K264" s="42"/>
      <c r="L264" s="42"/>
      <c r="M264" s="42"/>
      <c r="N264" s="42"/>
      <c r="O264" s="42"/>
      <c r="P264" s="42"/>
      <c r="Q264" s="42"/>
      <c r="R264" s="42"/>
      <c r="S264" s="42"/>
      <c r="T264" s="42"/>
      <c r="U264" s="42"/>
      <c r="V264" s="42"/>
      <c r="W264" s="42"/>
    </row>
    <row r="265" spans="1:23">
      <c r="A265" s="41"/>
      <c r="B265" s="42"/>
      <c r="C265" s="42"/>
      <c r="D265" s="42"/>
      <c r="E265" s="42"/>
      <c r="F265" s="42"/>
      <c r="G265" s="42"/>
      <c r="H265" s="42"/>
      <c r="I265" s="42"/>
      <c r="J265" s="42"/>
      <c r="K265" s="42"/>
      <c r="L265" s="42"/>
      <c r="M265" s="42"/>
      <c r="N265" s="42"/>
      <c r="O265" s="42"/>
      <c r="P265" s="42"/>
      <c r="Q265" s="42"/>
      <c r="R265" s="42"/>
      <c r="S265" s="42"/>
      <c r="T265" s="42"/>
      <c r="U265" s="42"/>
      <c r="V265" s="42"/>
      <c r="W265" s="42"/>
    </row>
    <row r="266" spans="1:23">
      <c r="A266" s="41"/>
      <c r="B266" s="42"/>
      <c r="C266" s="42"/>
      <c r="D266" s="42"/>
      <c r="E266" s="42"/>
      <c r="F266" s="42"/>
      <c r="G266" s="42"/>
      <c r="H266" s="42"/>
      <c r="I266" s="42"/>
      <c r="J266" s="42"/>
      <c r="K266" s="42"/>
      <c r="L266" s="42"/>
      <c r="M266" s="42"/>
      <c r="N266" s="42"/>
      <c r="O266" s="42"/>
      <c r="P266" s="42"/>
      <c r="Q266" s="42"/>
      <c r="R266" s="42"/>
      <c r="S266" s="42"/>
      <c r="T266" s="42"/>
      <c r="U266" s="42"/>
      <c r="V266" s="42"/>
      <c r="W266" s="42"/>
    </row>
    <row r="267" spans="1:23">
      <c r="A267" s="41"/>
      <c r="B267" s="42"/>
      <c r="C267" s="42"/>
      <c r="D267" s="42"/>
      <c r="E267" s="42"/>
      <c r="F267" s="42"/>
      <c r="G267" s="42"/>
      <c r="H267" s="42"/>
      <c r="I267" s="42"/>
      <c r="J267" s="42"/>
      <c r="K267" s="42"/>
      <c r="L267" s="42"/>
      <c r="M267" s="42"/>
      <c r="N267" s="42"/>
      <c r="O267" s="42"/>
      <c r="P267" s="42"/>
      <c r="Q267" s="42"/>
      <c r="R267" s="42"/>
      <c r="S267" s="42"/>
      <c r="T267" s="42"/>
      <c r="U267" s="42"/>
      <c r="V267" s="42"/>
      <c r="W267" s="42"/>
    </row>
    <row r="268" spans="1:23">
      <c r="A268" s="41"/>
      <c r="B268" s="42"/>
      <c r="C268" s="42"/>
      <c r="D268" s="42"/>
      <c r="E268" s="42"/>
      <c r="F268" s="42"/>
      <c r="G268" s="42"/>
      <c r="H268" s="42"/>
      <c r="I268" s="42"/>
      <c r="J268" s="42"/>
      <c r="K268" s="42"/>
      <c r="L268" s="42"/>
      <c r="M268" s="42"/>
      <c r="N268" s="42"/>
      <c r="O268" s="42"/>
      <c r="P268" s="42"/>
      <c r="Q268" s="42"/>
      <c r="R268" s="42"/>
      <c r="S268" s="42"/>
      <c r="T268" s="42"/>
      <c r="U268" s="42"/>
      <c r="V268" s="42"/>
      <c r="W268" s="42"/>
    </row>
    <row r="269" spans="1:23">
      <c r="A269" s="41"/>
      <c r="B269" s="42"/>
      <c r="C269" s="42"/>
      <c r="D269" s="42"/>
      <c r="E269" s="42"/>
      <c r="F269" s="42"/>
      <c r="G269" s="42"/>
      <c r="H269" s="42"/>
      <c r="I269" s="42"/>
      <c r="J269" s="42"/>
      <c r="K269" s="42"/>
      <c r="L269" s="42"/>
      <c r="M269" s="42"/>
      <c r="N269" s="42"/>
      <c r="O269" s="42"/>
      <c r="P269" s="42"/>
      <c r="Q269" s="42"/>
      <c r="R269" s="42"/>
      <c r="S269" s="42"/>
      <c r="T269" s="42"/>
      <c r="U269" s="42"/>
      <c r="V269" s="42"/>
      <c r="W269" s="42"/>
    </row>
    <row r="270" spans="1:23">
      <c r="A270" s="41"/>
      <c r="B270" s="42"/>
      <c r="C270" s="42"/>
      <c r="D270" s="42"/>
      <c r="E270" s="42"/>
      <c r="F270" s="42"/>
      <c r="G270" s="42"/>
      <c r="H270" s="42"/>
      <c r="I270" s="42"/>
      <c r="J270" s="42"/>
      <c r="K270" s="42"/>
      <c r="L270" s="42"/>
      <c r="M270" s="42"/>
      <c r="N270" s="42"/>
      <c r="O270" s="42"/>
      <c r="P270" s="42"/>
      <c r="Q270" s="42"/>
      <c r="R270" s="42"/>
      <c r="S270" s="42"/>
      <c r="T270" s="42"/>
      <c r="U270" s="42"/>
      <c r="V270" s="42"/>
      <c r="W270" s="42"/>
    </row>
    <row r="271" spans="1:23">
      <c r="A271" s="41"/>
      <c r="B271" s="42"/>
      <c r="C271" s="42"/>
      <c r="D271" s="42"/>
      <c r="E271" s="42"/>
      <c r="F271" s="42"/>
      <c r="G271" s="42"/>
      <c r="H271" s="42"/>
      <c r="I271" s="42"/>
      <c r="J271" s="42"/>
      <c r="K271" s="42"/>
      <c r="L271" s="42"/>
      <c r="M271" s="42"/>
      <c r="N271" s="42"/>
      <c r="O271" s="42"/>
      <c r="P271" s="42"/>
      <c r="Q271" s="42"/>
      <c r="R271" s="42"/>
      <c r="S271" s="42"/>
      <c r="T271" s="42"/>
      <c r="U271" s="42"/>
      <c r="V271" s="42"/>
      <c r="W271" s="42"/>
    </row>
    <row r="272" spans="1:23">
      <c r="A272" s="41"/>
      <c r="B272" s="42"/>
      <c r="C272" s="42"/>
      <c r="D272" s="42"/>
      <c r="E272" s="42"/>
      <c r="F272" s="42"/>
      <c r="G272" s="42"/>
      <c r="H272" s="42"/>
      <c r="I272" s="42"/>
      <c r="J272" s="42"/>
      <c r="K272" s="42"/>
      <c r="L272" s="42"/>
      <c r="M272" s="42"/>
      <c r="N272" s="42"/>
      <c r="O272" s="42"/>
      <c r="P272" s="42"/>
      <c r="Q272" s="42"/>
      <c r="R272" s="42"/>
      <c r="S272" s="42"/>
      <c r="T272" s="42"/>
      <c r="U272" s="42"/>
      <c r="V272" s="42"/>
      <c r="W272" s="42"/>
    </row>
    <row r="273" spans="1:23">
      <c r="A273" s="41"/>
      <c r="B273" s="42"/>
      <c r="C273" s="42"/>
      <c r="D273" s="42"/>
      <c r="E273" s="42"/>
      <c r="F273" s="42"/>
      <c r="G273" s="42"/>
      <c r="H273" s="42"/>
      <c r="I273" s="42"/>
      <c r="J273" s="42"/>
      <c r="K273" s="42"/>
      <c r="L273" s="42"/>
      <c r="M273" s="42"/>
      <c r="N273" s="42"/>
      <c r="O273" s="42"/>
      <c r="P273" s="42"/>
      <c r="Q273" s="42"/>
      <c r="R273" s="42"/>
      <c r="S273" s="42"/>
      <c r="T273" s="42"/>
      <c r="U273" s="42"/>
      <c r="V273" s="42"/>
      <c r="W273" s="42"/>
    </row>
    <row r="274" spans="1:23">
      <c r="A274" s="41"/>
      <c r="B274" s="42"/>
      <c r="C274" s="42"/>
      <c r="D274" s="42"/>
      <c r="E274" s="42"/>
      <c r="F274" s="42"/>
      <c r="G274" s="42"/>
      <c r="H274" s="42"/>
      <c r="I274" s="42"/>
      <c r="J274" s="42"/>
      <c r="K274" s="42"/>
      <c r="L274" s="42"/>
      <c r="M274" s="42"/>
      <c r="N274" s="42"/>
      <c r="O274" s="42"/>
      <c r="P274" s="42"/>
      <c r="Q274" s="42"/>
      <c r="R274" s="42"/>
      <c r="S274" s="42"/>
      <c r="T274" s="42"/>
      <c r="U274" s="42"/>
      <c r="V274" s="42"/>
      <c r="W274" s="42"/>
    </row>
    <row r="275" spans="1:23">
      <c r="A275" s="41"/>
      <c r="B275" s="42"/>
      <c r="C275" s="42"/>
      <c r="D275" s="42"/>
      <c r="E275" s="42"/>
      <c r="F275" s="42"/>
      <c r="G275" s="42"/>
      <c r="H275" s="42"/>
      <c r="I275" s="42"/>
      <c r="J275" s="42"/>
      <c r="K275" s="42"/>
      <c r="L275" s="42"/>
      <c r="M275" s="42"/>
      <c r="N275" s="42"/>
      <c r="O275" s="42"/>
      <c r="P275" s="42"/>
      <c r="Q275" s="42"/>
      <c r="R275" s="42"/>
      <c r="S275" s="42"/>
      <c r="T275" s="42"/>
      <c r="U275" s="42"/>
      <c r="V275" s="42"/>
      <c r="W275" s="42"/>
    </row>
    <row r="276" spans="1:23">
      <c r="A276" s="41"/>
      <c r="B276" s="42"/>
      <c r="C276" s="42"/>
      <c r="D276" s="42"/>
      <c r="E276" s="42"/>
      <c r="F276" s="42"/>
      <c r="G276" s="42"/>
      <c r="H276" s="42"/>
      <c r="I276" s="42"/>
      <c r="J276" s="42"/>
      <c r="K276" s="42"/>
      <c r="L276" s="42"/>
      <c r="M276" s="42"/>
      <c r="N276" s="42"/>
      <c r="O276" s="42"/>
      <c r="P276" s="42"/>
      <c r="Q276" s="42"/>
      <c r="R276" s="42"/>
      <c r="S276" s="42"/>
      <c r="T276" s="42"/>
      <c r="U276" s="42"/>
      <c r="V276" s="42"/>
      <c r="W276" s="42"/>
    </row>
    <row r="277" spans="1:23">
      <c r="A277" s="41"/>
      <c r="B277" s="42"/>
      <c r="C277" s="42"/>
      <c r="D277" s="42"/>
      <c r="E277" s="42"/>
      <c r="F277" s="42"/>
      <c r="G277" s="42"/>
      <c r="H277" s="42"/>
      <c r="I277" s="42"/>
      <c r="J277" s="42"/>
      <c r="K277" s="42"/>
      <c r="L277" s="42"/>
      <c r="M277" s="42"/>
      <c r="N277" s="42"/>
      <c r="O277" s="42"/>
      <c r="P277" s="42"/>
      <c r="Q277" s="42"/>
      <c r="R277" s="42"/>
      <c r="S277" s="42"/>
      <c r="T277" s="42"/>
      <c r="U277" s="42"/>
      <c r="V277" s="42"/>
      <c r="W277" s="42"/>
    </row>
    <row r="278" spans="1:23">
      <c r="A278" s="41"/>
      <c r="B278" s="42"/>
      <c r="C278" s="42"/>
      <c r="D278" s="42"/>
      <c r="E278" s="42"/>
      <c r="F278" s="42"/>
      <c r="G278" s="42"/>
      <c r="H278" s="42"/>
      <c r="I278" s="42"/>
      <c r="J278" s="42"/>
      <c r="K278" s="42"/>
      <c r="L278" s="42"/>
      <c r="M278" s="42"/>
      <c r="N278" s="42"/>
      <c r="O278" s="42"/>
      <c r="P278" s="42"/>
      <c r="Q278" s="42"/>
      <c r="R278" s="42"/>
      <c r="S278" s="42"/>
      <c r="T278" s="42"/>
      <c r="U278" s="42"/>
      <c r="V278" s="42"/>
      <c r="W278" s="42"/>
    </row>
    <row r="279" spans="1:23">
      <c r="A279" s="41"/>
      <c r="B279" s="42"/>
      <c r="C279" s="42"/>
      <c r="D279" s="42"/>
      <c r="E279" s="42"/>
      <c r="F279" s="42"/>
      <c r="G279" s="42"/>
      <c r="H279" s="42"/>
      <c r="I279" s="42"/>
      <c r="J279" s="42"/>
      <c r="K279" s="42"/>
      <c r="L279" s="42"/>
      <c r="M279" s="42"/>
      <c r="N279" s="42"/>
      <c r="O279" s="42"/>
      <c r="P279" s="42"/>
      <c r="Q279" s="42"/>
      <c r="R279" s="42"/>
      <c r="S279" s="42"/>
      <c r="T279" s="42"/>
      <c r="U279" s="42"/>
      <c r="V279" s="42"/>
      <c r="W279" s="42"/>
    </row>
    <row r="280" spans="1:23">
      <c r="A280" s="41"/>
      <c r="B280" s="42"/>
      <c r="C280" s="42"/>
      <c r="D280" s="42"/>
      <c r="E280" s="42"/>
      <c r="F280" s="42"/>
      <c r="G280" s="42"/>
      <c r="H280" s="42"/>
      <c r="I280" s="42"/>
      <c r="J280" s="42"/>
      <c r="K280" s="42"/>
      <c r="L280" s="42"/>
      <c r="M280" s="42"/>
      <c r="N280" s="42"/>
      <c r="O280" s="42"/>
      <c r="P280" s="42"/>
      <c r="Q280" s="42"/>
      <c r="R280" s="42"/>
      <c r="S280" s="42"/>
      <c r="T280" s="42"/>
      <c r="U280" s="42"/>
      <c r="V280" s="42"/>
      <c r="W280" s="42"/>
    </row>
    <row r="281" spans="1:23">
      <c r="A281" s="41"/>
      <c r="B281" s="42"/>
      <c r="C281" s="42"/>
      <c r="D281" s="42"/>
      <c r="E281" s="42"/>
      <c r="F281" s="42"/>
      <c r="G281" s="42"/>
      <c r="H281" s="42"/>
      <c r="I281" s="42"/>
      <c r="J281" s="42"/>
      <c r="K281" s="42"/>
      <c r="L281" s="42"/>
      <c r="M281" s="42"/>
      <c r="N281" s="42"/>
      <c r="O281" s="42"/>
      <c r="P281" s="42"/>
      <c r="Q281" s="42"/>
      <c r="R281" s="42"/>
      <c r="S281" s="42"/>
      <c r="T281" s="42"/>
      <c r="U281" s="42"/>
      <c r="V281" s="42"/>
      <c r="W281" s="42"/>
    </row>
    <row r="282" spans="1:23">
      <c r="A282" s="41"/>
      <c r="B282" s="42"/>
      <c r="C282" s="42"/>
      <c r="D282" s="42"/>
      <c r="E282" s="42"/>
      <c r="F282" s="42"/>
      <c r="G282" s="42"/>
      <c r="H282" s="42"/>
      <c r="I282" s="42"/>
      <c r="J282" s="42"/>
      <c r="K282" s="42"/>
      <c r="L282" s="42"/>
      <c r="M282" s="42"/>
      <c r="N282" s="42"/>
      <c r="O282" s="42"/>
      <c r="P282" s="42"/>
      <c r="Q282" s="42"/>
      <c r="R282" s="42"/>
      <c r="S282" s="42"/>
      <c r="T282" s="42"/>
      <c r="U282" s="42"/>
      <c r="V282" s="42"/>
      <c r="W282" s="42"/>
    </row>
    <row r="283" spans="1:23">
      <c r="A283" s="41"/>
      <c r="B283" s="42"/>
      <c r="C283" s="42"/>
      <c r="D283" s="42"/>
      <c r="E283" s="42"/>
      <c r="F283" s="42"/>
      <c r="G283" s="42"/>
      <c r="H283" s="42"/>
      <c r="I283" s="42"/>
      <c r="J283" s="42"/>
      <c r="K283" s="42"/>
      <c r="L283" s="42"/>
      <c r="M283" s="42"/>
      <c r="N283" s="42"/>
      <c r="O283" s="42"/>
      <c r="P283" s="42"/>
      <c r="Q283" s="42"/>
      <c r="R283" s="42"/>
      <c r="S283" s="42"/>
      <c r="T283" s="42"/>
      <c r="U283" s="42"/>
      <c r="V283" s="42"/>
      <c r="W283" s="42"/>
    </row>
    <row r="284" spans="1:23">
      <c r="A284" s="41"/>
      <c r="B284" s="42"/>
      <c r="C284" s="42"/>
      <c r="D284" s="42"/>
      <c r="E284" s="42"/>
      <c r="F284" s="42"/>
      <c r="G284" s="42"/>
      <c r="H284" s="42"/>
      <c r="I284" s="42"/>
      <c r="J284" s="42"/>
      <c r="K284" s="42"/>
      <c r="L284" s="42"/>
      <c r="M284" s="42"/>
      <c r="N284" s="42"/>
      <c r="O284" s="42"/>
      <c r="P284" s="42"/>
      <c r="Q284" s="42"/>
      <c r="R284" s="42"/>
      <c r="S284" s="42"/>
      <c r="T284" s="42"/>
      <c r="U284" s="42"/>
      <c r="V284" s="42"/>
      <c r="W284" s="42"/>
    </row>
    <row r="285" spans="1:23">
      <c r="A285" s="41"/>
      <c r="B285" s="42"/>
      <c r="C285" s="42"/>
      <c r="D285" s="42"/>
      <c r="E285" s="42"/>
      <c r="F285" s="42"/>
      <c r="G285" s="42"/>
      <c r="H285" s="42"/>
      <c r="I285" s="42"/>
      <c r="J285" s="42"/>
      <c r="K285" s="42"/>
      <c r="L285" s="42"/>
      <c r="M285" s="42"/>
      <c r="N285" s="42"/>
      <c r="O285" s="42"/>
      <c r="P285" s="42"/>
      <c r="Q285" s="42"/>
      <c r="R285" s="42"/>
      <c r="S285" s="42"/>
      <c r="T285" s="42"/>
      <c r="U285" s="42"/>
      <c r="V285" s="42"/>
      <c r="W285" s="42"/>
    </row>
    <row r="286" spans="1:23">
      <c r="A286" s="41"/>
      <c r="B286" s="42"/>
      <c r="C286" s="42"/>
      <c r="D286" s="42"/>
      <c r="E286" s="42"/>
      <c r="F286" s="42"/>
      <c r="G286" s="42"/>
      <c r="H286" s="42"/>
      <c r="I286" s="42"/>
      <c r="J286" s="42"/>
      <c r="K286" s="42"/>
      <c r="L286" s="42"/>
      <c r="M286" s="42"/>
      <c r="N286" s="42"/>
      <c r="O286" s="42"/>
      <c r="P286" s="42"/>
      <c r="Q286" s="42"/>
      <c r="R286" s="42"/>
      <c r="S286" s="42"/>
      <c r="T286" s="42"/>
      <c r="U286" s="42"/>
      <c r="V286" s="42"/>
      <c r="W286" s="42"/>
    </row>
    <row r="287" spans="1:23">
      <c r="A287" s="41"/>
      <c r="B287" s="42"/>
      <c r="C287" s="42"/>
      <c r="D287" s="42"/>
      <c r="E287" s="42"/>
      <c r="F287" s="42"/>
      <c r="G287" s="42"/>
      <c r="H287" s="42"/>
      <c r="I287" s="42"/>
      <c r="J287" s="42"/>
      <c r="K287" s="42"/>
      <c r="L287" s="42"/>
      <c r="M287" s="42"/>
      <c r="N287" s="42"/>
      <c r="O287" s="42"/>
      <c r="P287" s="42"/>
      <c r="Q287" s="42"/>
      <c r="R287" s="42"/>
      <c r="S287" s="42"/>
      <c r="T287" s="42"/>
      <c r="U287" s="42"/>
      <c r="V287" s="42"/>
      <c r="W287" s="42"/>
    </row>
    <row r="288" spans="1:23">
      <c r="A288" s="41"/>
      <c r="B288" s="42"/>
      <c r="C288" s="42"/>
      <c r="D288" s="42"/>
      <c r="E288" s="42"/>
      <c r="F288" s="42"/>
      <c r="G288" s="42"/>
      <c r="H288" s="42"/>
      <c r="I288" s="42"/>
      <c r="J288" s="42"/>
      <c r="K288" s="42"/>
      <c r="L288" s="42"/>
      <c r="M288" s="42"/>
      <c r="N288" s="42"/>
      <c r="O288" s="42"/>
      <c r="P288" s="42"/>
      <c r="Q288" s="42"/>
      <c r="R288" s="42"/>
      <c r="S288" s="42"/>
      <c r="T288" s="42"/>
      <c r="U288" s="42"/>
      <c r="V288" s="42"/>
      <c r="W288" s="42"/>
    </row>
    <row r="289" spans="1:23">
      <c r="A289" s="41"/>
      <c r="B289" s="42"/>
      <c r="C289" s="42"/>
      <c r="D289" s="42"/>
      <c r="E289" s="42"/>
      <c r="F289" s="42"/>
      <c r="G289" s="42"/>
      <c r="H289" s="42"/>
      <c r="I289" s="42"/>
      <c r="J289" s="42"/>
      <c r="K289" s="42"/>
      <c r="L289" s="42"/>
      <c r="M289" s="42"/>
      <c r="N289" s="42"/>
      <c r="O289" s="42"/>
      <c r="P289" s="42"/>
      <c r="Q289" s="42"/>
      <c r="R289" s="42"/>
      <c r="S289" s="42"/>
      <c r="T289" s="42"/>
      <c r="U289" s="42"/>
      <c r="V289" s="42"/>
      <c r="W289" s="42"/>
    </row>
    <row r="290" spans="1:23">
      <c r="A290" s="41"/>
      <c r="B290" s="42"/>
      <c r="C290" s="42"/>
      <c r="D290" s="42"/>
      <c r="E290" s="42"/>
      <c r="F290" s="42"/>
      <c r="G290" s="42"/>
      <c r="H290" s="42"/>
      <c r="I290" s="42"/>
      <c r="J290" s="42"/>
      <c r="K290" s="42"/>
      <c r="L290" s="42"/>
      <c r="M290" s="42"/>
      <c r="N290" s="42"/>
      <c r="O290" s="42"/>
      <c r="P290" s="42"/>
      <c r="Q290" s="42"/>
      <c r="R290" s="42"/>
      <c r="S290" s="42"/>
      <c r="T290" s="42"/>
      <c r="U290" s="42"/>
      <c r="V290" s="42"/>
      <c r="W290" s="42"/>
    </row>
    <row r="291" spans="1:23">
      <c r="A291" s="41"/>
      <c r="B291" s="42"/>
      <c r="C291" s="42"/>
      <c r="D291" s="42"/>
      <c r="E291" s="42"/>
      <c r="F291" s="42"/>
      <c r="G291" s="42"/>
      <c r="H291" s="42"/>
      <c r="I291" s="42"/>
      <c r="J291" s="42"/>
      <c r="K291" s="42"/>
      <c r="L291" s="42"/>
      <c r="M291" s="42"/>
      <c r="N291" s="42"/>
      <c r="O291" s="42"/>
      <c r="P291" s="42"/>
      <c r="Q291" s="42"/>
      <c r="R291" s="42"/>
      <c r="S291" s="42"/>
      <c r="T291" s="42"/>
      <c r="U291" s="42"/>
      <c r="V291" s="42"/>
      <c r="W291" s="42"/>
    </row>
    <row r="292" spans="1:23">
      <c r="A292" s="41"/>
      <c r="B292" s="42"/>
      <c r="C292" s="42"/>
      <c r="D292" s="42"/>
      <c r="E292" s="42"/>
      <c r="F292" s="42"/>
      <c r="G292" s="42"/>
      <c r="H292" s="42"/>
      <c r="I292" s="42"/>
      <c r="J292" s="42"/>
      <c r="K292" s="42"/>
      <c r="L292" s="42"/>
      <c r="M292" s="42"/>
      <c r="N292" s="42"/>
      <c r="O292" s="42"/>
      <c r="P292" s="42"/>
      <c r="Q292" s="42"/>
      <c r="R292" s="42"/>
      <c r="S292" s="42"/>
      <c r="T292" s="42"/>
      <c r="U292" s="42"/>
      <c r="V292" s="42"/>
      <c r="W292" s="42"/>
    </row>
    <row r="293" spans="1:23">
      <c r="A293" s="41"/>
      <c r="B293" s="42"/>
      <c r="C293" s="42"/>
      <c r="D293" s="42"/>
      <c r="E293" s="42"/>
      <c r="F293" s="42"/>
      <c r="G293" s="42"/>
      <c r="H293" s="42"/>
      <c r="I293" s="42"/>
      <c r="J293" s="42"/>
      <c r="K293" s="42"/>
      <c r="L293" s="42"/>
      <c r="M293" s="42"/>
      <c r="N293" s="42"/>
      <c r="O293" s="42"/>
      <c r="P293" s="42"/>
      <c r="Q293" s="42"/>
      <c r="R293" s="42"/>
      <c r="S293" s="42"/>
      <c r="T293" s="42"/>
      <c r="U293" s="42"/>
      <c r="V293" s="42"/>
      <c r="W293" s="42"/>
    </row>
    <row r="294" spans="1:23">
      <c r="A294" s="41"/>
      <c r="B294" s="42"/>
      <c r="C294" s="42"/>
      <c r="D294" s="42"/>
      <c r="E294" s="42"/>
      <c r="F294" s="42"/>
      <c r="G294" s="42"/>
      <c r="H294" s="42"/>
      <c r="I294" s="42"/>
      <c r="J294" s="42"/>
      <c r="K294" s="42"/>
      <c r="L294" s="42"/>
      <c r="M294" s="42"/>
      <c r="N294" s="42"/>
      <c r="O294" s="42"/>
      <c r="P294" s="42"/>
      <c r="Q294" s="42"/>
      <c r="R294" s="42"/>
      <c r="S294" s="42"/>
      <c r="T294" s="42"/>
      <c r="U294" s="42"/>
      <c r="V294" s="42"/>
      <c r="W294" s="42"/>
    </row>
    <row r="295" spans="1:23">
      <c r="A295" s="41"/>
      <c r="B295" s="42"/>
      <c r="C295" s="42"/>
      <c r="D295" s="42"/>
      <c r="E295" s="42"/>
      <c r="F295" s="42"/>
      <c r="G295" s="42"/>
      <c r="H295" s="42"/>
      <c r="I295" s="42"/>
      <c r="J295" s="42"/>
      <c r="K295" s="42"/>
      <c r="L295" s="42"/>
      <c r="M295" s="42"/>
      <c r="N295" s="42"/>
      <c r="O295" s="42"/>
      <c r="P295" s="42"/>
      <c r="Q295" s="42"/>
      <c r="R295" s="42"/>
      <c r="S295" s="42"/>
      <c r="T295" s="42"/>
      <c r="U295" s="42"/>
      <c r="V295" s="42"/>
      <c r="W295" s="42"/>
    </row>
    <row r="296" spans="1:23">
      <c r="A296" s="38"/>
      <c r="B296" s="42"/>
      <c r="C296" s="42"/>
      <c r="D296" s="42"/>
      <c r="E296" s="42"/>
      <c r="F296" s="42"/>
      <c r="G296" s="42"/>
      <c r="H296" s="43"/>
      <c r="I296" s="43"/>
    </row>
    <row r="297" spans="1:23">
      <c r="A297" s="38"/>
      <c r="B297" s="42"/>
      <c r="C297" s="42"/>
      <c r="D297" s="42"/>
      <c r="E297" s="42"/>
      <c r="F297" s="42"/>
      <c r="G297" s="42"/>
      <c r="H297" s="43"/>
      <c r="I297" s="43"/>
    </row>
    <row r="298" spans="1:23">
      <c r="A298" s="38"/>
      <c r="B298" s="42"/>
      <c r="C298" s="42"/>
      <c r="D298" s="42"/>
      <c r="E298" s="42"/>
      <c r="F298" s="42"/>
      <c r="G298" s="42"/>
      <c r="H298" s="43"/>
      <c r="I298" s="43"/>
    </row>
    <row r="299" spans="1:23">
      <c r="A299" s="38"/>
      <c r="B299" s="42"/>
      <c r="C299" s="42"/>
      <c r="D299" s="42"/>
      <c r="E299" s="42"/>
      <c r="F299" s="42"/>
      <c r="G299" s="42"/>
      <c r="H299" s="43"/>
      <c r="I299" s="43"/>
    </row>
    <row r="300" spans="1:23">
      <c r="A300" s="38"/>
      <c r="B300" s="43"/>
      <c r="C300" s="43"/>
      <c r="D300" s="43"/>
      <c r="E300" s="43"/>
      <c r="F300" s="43"/>
      <c r="G300" s="43"/>
      <c r="H300" s="43"/>
      <c r="I300" s="43"/>
    </row>
    <row r="301" spans="1:23">
      <c r="A301" s="38"/>
      <c r="B301" s="43"/>
      <c r="C301" s="43"/>
      <c r="D301" s="43"/>
      <c r="E301" s="43"/>
      <c r="F301" s="43"/>
      <c r="G301" s="43"/>
      <c r="H301" s="43"/>
      <c r="I301" s="43"/>
    </row>
    <row r="302" spans="1:23">
      <c r="A302" s="38"/>
      <c r="B302" s="43"/>
      <c r="C302" s="43"/>
      <c r="D302" s="43"/>
      <c r="E302" s="43"/>
      <c r="F302" s="43"/>
      <c r="G302" s="43"/>
      <c r="H302" s="43"/>
      <c r="I302" s="43"/>
    </row>
    <row r="303" spans="1:23">
      <c r="A303" s="38"/>
      <c r="B303" s="43"/>
      <c r="C303" s="43"/>
      <c r="D303" s="43"/>
      <c r="E303" s="43"/>
      <c r="F303" s="43"/>
      <c r="G303" s="43"/>
      <c r="H303" s="43"/>
      <c r="I303" s="43"/>
    </row>
    <row r="304" spans="1:23">
      <c r="A304" s="38"/>
      <c r="B304" s="43"/>
      <c r="C304" s="43"/>
      <c r="D304" s="43"/>
      <c r="E304" s="43"/>
      <c r="F304" s="43"/>
      <c r="G304" s="43"/>
      <c r="H304" s="43"/>
      <c r="I304" s="43"/>
    </row>
    <row r="305" spans="1:9">
      <c r="A305" s="38"/>
      <c r="B305" s="43"/>
      <c r="C305" s="43"/>
      <c r="D305" s="43"/>
      <c r="E305" s="43"/>
      <c r="F305" s="43"/>
      <c r="G305" s="43"/>
      <c r="H305" s="43"/>
      <c r="I305" s="43"/>
    </row>
  </sheetData>
  <sheetProtection password="C9F1" sheet="1" objects="1" scenarios="1" selectLockedCells="1"/>
  <dataConsolidate/>
  <mergeCells count="7">
    <mergeCell ref="B11:C11"/>
    <mergeCell ref="B43:B44"/>
    <mergeCell ref="B16:D16"/>
    <mergeCell ref="B18:G18"/>
    <mergeCell ref="B20:G20"/>
    <mergeCell ref="B27:C27"/>
    <mergeCell ref="B17:G17"/>
  </mergeCells>
  <phoneticPr fontId="2" type="noConversion"/>
  <conditionalFormatting sqref="A33:XFD42">
    <cfRule type="expression" dxfId="1" priority="1" stopIfTrue="1">
      <formula>$B$42=0</formula>
    </cfRule>
  </conditionalFormatting>
  <conditionalFormatting sqref="A30:XFD32">
    <cfRule type="expression" dxfId="0" priority="2" stopIfTrue="1">
      <formula>$B$42=1</formula>
    </cfRule>
  </conditionalFormatting>
  <dataValidations count="3">
    <dataValidation allowBlank="1" showErrorMessage="1" promptTitle="Season factor" prompt="Choose from drop down list" sqref="C19"/>
    <dataValidation type="list" allowBlank="1" showInputMessage="1" showErrorMessage="1" sqref="C26">
      <formula1>$B$66:$B$74</formula1>
    </dataValidation>
    <dataValidation allowBlank="1" showErrorMessage="1" sqref="C15 C17"/>
  </dataValidations>
  <hyperlinks>
    <hyperlink ref="B17:G17" location="'Supported Sources'!A1" display="Supported - Those sources or parts of sources specified in Schedule 1"/>
    <hyperlink ref="B29" location="'SUC &amp; EIUC'!A1" display="The Standard Unit Charge and Environmental Improvement Unit Charge for each regional charge area are specified in schedule 3 and 4 of the charges scheme"/>
  </hyperlinks>
  <pageMargins left="0.75" right="0.75" top="1" bottom="1" header="0.5" footer="0.5"/>
  <pageSetup paperSize="9" orientation="portrait" verticalDpi="300"/>
  <headerFooter alignWithMargins="0"/>
  <cellWatches>
    <cellWatch r="C15"/>
  </cellWatches>
  <drawing r:id="rId1"/>
  <legacyDrawing r:id="rId2"/>
  <controls>
    <mc:AlternateContent xmlns:mc="http://schemas.openxmlformats.org/markup-compatibility/2006">
      <mc:Choice Requires="x14">
        <control shapeId="1033" r:id="rId3" name="ComboBox1">
          <controlPr locked="0" defaultSize="0" autoLine="0" linkedCell="C23" listFillRange="B76:B77" r:id="rId4">
            <anchor moveWithCells="1">
              <from>
                <xdr:col>2</xdr:col>
                <xdr:colOff>22860</xdr:colOff>
                <xdr:row>22</xdr:row>
                <xdr:rowOff>0</xdr:rowOff>
              </from>
              <to>
                <xdr:col>3</xdr:col>
                <xdr:colOff>45720</xdr:colOff>
                <xdr:row>23</xdr:row>
                <xdr:rowOff>0</xdr:rowOff>
              </to>
            </anchor>
          </controlPr>
        </control>
      </mc:Choice>
      <mc:Fallback>
        <control shapeId="1033" r:id="rId3" name="ComboBox1"/>
      </mc:Fallback>
    </mc:AlternateContent>
    <mc:AlternateContent xmlns:mc="http://schemas.openxmlformats.org/markup-compatibility/2006">
      <mc:Choice Requires="x14">
        <control shapeId="1035" r:id="rId5" name="ComboBox2">
          <controlPr locked="0" defaultSize="0" autoLine="0" autoPict="0" linkedCell="C15" listFillRange="B52:B55" r:id="rId6">
            <anchor moveWithCells="1">
              <from>
                <xdr:col>2</xdr:col>
                <xdr:colOff>0</xdr:colOff>
                <xdr:row>14</xdr:row>
                <xdr:rowOff>0</xdr:rowOff>
              </from>
              <to>
                <xdr:col>4</xdr:col>
                <xdr:colOff>632460</xdr:colOff>
                <xdr:row>15</xdr:row>
                <xdr:rowOff>22860</xdr:rowOff>
              </to>
            </anchor>
          </controlPr>
        </control>
      </mc:Choice>
      <mc:Fallback>
        <control shapeId="1035" r:id="rId5" name="ComboBox2"/>
      </mc:Fallback>
    </mc:AlternateContent>
    <mc:AlternateContent xmlns:mc="http://schemas.openxmlformats.org/markup-compatibility/2006">
      <mc:Choice Requires="x14">
        <control shapeId="1036" r:id="rId7" name="ComboBox3">
          <controlPr locked="0" defaultSize="0" autoLine="0" autoPict="0" linkedCell="C19" listFillRange="B107:B111" r:id="rId8">
            <anchor moveWithCells="1">
              <from>
                <xdr:col>2</xdr:col>
                <xdr:colOff>7620</xdr:colOff>
                <xdr:row>17</xdr:row>
                <xdr:rowOff>304800</xdr:rowOff>
              </from>
              <to>
                <xdr:col>5</xdr:col>
                <xdr:colOff>388620</xdr:colOff>
                <xdr:row>19</xdr:row>
                <xdr:rowOff>7620</xdr:rowOff>
              </to>
            </anchor>
          </controlPr>
        </control>
      </mc:Choice>
      <mc:Fallback>
        <control shapeId="1036" r:id="rId7" name="ComboBox3"/>
      </mc:Fallback>
    </mc:AlternateContent>
    <mc:AlternateContent xmlns:mc="http://schemas.openxmlformats.org/markup-compatibility/2006">
      <mc:Choice Requires="x14">
        <control shapeId="1039" r:id="rId9" name="ComboBox6">
          <controlPr locked="0" defaultSize="0" autoLine="0" linkedCell="C26" listFillRange="B66:B75" r:id="rId10">
            <anchor moveWithCells="1">
              <from>
                <xdr:col>2</xdr:col>
                <xdr:colOff>0</xdr:colOff>
                <xdr:row>25</xdr:row>
                <xdr:rowOff>0</xdr:rowOff>
              </from>
              <to>
                <xdr:col>3</xdr:col>
                <xdr:colOff>144780</xdr:colOff>
                <xdr:row>28</xdr:row>
                <xdr:rowOff>22860</xdr:rowOff>
              </to>
            </anchor>
          </controlPr>
        </control>
      </mc:Choice>
      <mc:Fallback>
        <control shapeId="1039" r:id="rId9" name="ComboBox6"/>
      </mc:Fallback>
    </mc:AlternateContent>
    <mc:AlternateContent xmlns:mc="http://schemas.openxmlformats.org/markup-compatibility/2006">
      <mc:Choice Requires="x14">
        <control shapeId="1042" r:id="rId11" name="ComboBox8">
          <controlPr locked="0" defaultSize="0" autoLine="0" autoPict="0" linkedCell="B79" listFillRange="B80:B105" r:id="rId12">
            <anchor moveWithCells="1">
              <from>
                <xdr:col>2</xdr:col>
                <xdr:colOff>7620</xdr:colOff>
                <xdr:row>20</xdr:row>
                <xdr:rowOff>0</xdr:rowOff>
              </from>
              <to>
                <xdr:col>6</xdr:col>
                <xdr:colOff>594360</xdr:colOff>
                <xdr:row>21</xdr:row>
                <xdr:rowOff>7620</xdr:rowOff>
              </to>
            </anchor>
          </controlPr>
        </control>
      </mc:Choice>
      <mc:Fallback>
        <control shapeId="1042" r:id="rId11" name="ComboBox8"/>
      </mc:Fallback>
    </mc:AlternateContent>
    <mc:AlternateContent xmlns:mc="http://schemas.openxmlformats.org/markup-compatibility/2006">
      <mc:Choice Requires="x14">
        <control shapeId="1046" r:id="rId13" name="ComboBox4">
          <controlPr locked="0" defaultSize="0" autoLine="0" linkedCell="C5" listFillRange="C58:C60" r:id="rId14">
            <anchor moveWithCells="1">
              <from>
                <xdr:col>2</xdr:col>
                <xdr:colOff>0</xdr:colOff>
                <xdr:row>11</xdr:row>
                <xdr:rowOff>160020</xdr:rowOff>
              </from>
              <to>
                <xdr:col>2</xdr:col>
                <xdr:colOff>1455420</xdr:colOff>
                <xdr:row>13</xdr:row>
                <xdr:rowOff>22860</xdr:rowOff>
              </to>
            </anchor>
          </controlPr>
        </control>
      </mc:Choice>
      <mc:Fallback>
        <control shapeId="1046" r:id="rId13" name="ComboBox4"/>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4"/>
  <sheetViews>
    <sheetView showGridLines="0" showRowColHeaders="0" workbookViewId="0">
      <selection activeCell="K24" sqref="K24"/>
    </sheetView>
  </sheetViews>
  <sheetFormatPr defaultRowHeight="15"/>
  <cols>
    <col min="2" max="2" width="16.453125" customWidth="1"/>
    <col min="3" max="3" width="20.1796875" customWidth="1"/>
    <col min="4" max="4" width="19.54296875" customWidth="1"/>
    <col min="5" max="5" width="20.90625" customWidth="1"/>
    <col min="8" max="8" width="10.81640625" bestFit="1" customWidth="1"/>
  </cols>
  <sheetData>
    <row r="1" spans="1:11">
      <c r="A1" s="1"/>
      <c r="B1" s="1"/>
      <c r="C1" s="118" t="s">
        <v>167</v>
      </c>
      <c r="D1" s="119"/>
      <c r="E1" s="119"/>
      <c r="F1" s="119"/>
      <c r="G1" s="118"/>
      <c r="H1" s="120"/>
      <c r="I1" s="2"/>
      <c r="J1" s="2"/>
      <c r="K1" s="2"/>
    </row>
    <row r="2" spans="1:11" ht="10.5" customHeight="1">
      <c r="A2" s="1"/>
      <c r="B2" s="1"/>
      <c r="C2" s="119"/>
      <c r="D2" s="119"/>
      <c r="E2" s="119"/>
      <c r="F2" s="119"/>
      <c r="G2" s="119"/>
      <c r="H2" s="119"/>
      <c r="I2" s="2"/>
      <c r="J2" s="2"/>
      <c r="K2" s="2"/>
    </row>
    <row r="3" spans="1:11" ht="14.25" customHeight="1">
      <c r="A3" s="1"/>
      <c r="B3" s="1"/>
      <c r="C3" s="119" t="s">
        <v>52</v>
      </c>
      <c r="D3" s="119"/>
      <c r="E3" s="119"/>
      <c r="F3" s="119"/>
      <c r="G3" s="119"/>
      <c r="H3" s="119"/>
      <c r="I3" s="2"/>
      <c r="J3" s="2"/>
      <c r="K3" s="2"/>
    </row>
    <row r="4" spans="1:11" ht="13.5" customHeight="1">
      <c r="A4" s="1"/>
      <c r="B4" s="1"/>
      <c r="C4" s="119"/>
      <c r="D4" s="119"/>
      <c r="E4" s="119"/>
      <c r="F4" s="119"/>
      <c r="G4" s="119"/>
      <c r="H4" s="119"/>
      <c r="I4" s="2"/>
      <c r="J4" s="2"/>
      <c r="K4" s="2"/>
    </row>
    <row r="5" spans="1:11" ht="15.6" thickBot="1">
      <c r="A5" s="1"/>
      <c r="B5" s="1"/>
      <c r="C5" s="121"/>
      <c r="D5" s="152" t="s">
        <v>53</v>
      </c>
      <c r="E5" s="153"/>
      <c r="F5" s="121"/>
      <c r="G5" s="121"/>
      <c r="H5" s="121"/>
      <c r="I5" s="2"/>
      <c r="J5" s="2"/>
      <c r="K5" s="2"/>
    </row>
    <row r="6" spans="1:11" ht="14.25" customHeight="1">
      <c r="A6" s="1"/>
      <c r="B6" s="1"/>
      <c r="C6" s="122"/>
      <c r="D6" s="122"/>
      <c r="E6" s="122"/>
      <c r="F6" s="122"/>
      <c r="G6" s="122"/>
      <c r="H6" s="122"/>
      <c r="I6" s="2"/>
      <c r="J6" s="2"/>
      <c r="K6" s="2"/>
    </row>
    <row r="7" spans="1:11" ht="14.25" customHeight="1">
      <c r="A7" s="1"/>
      <c r="B7" s="1"/>
      <c r="C7" s="122" t="s">
        <v>111</v>
      </c>
      <c r="D7" s="122"/>
      <c r="E7" s="122" t="s">
        <v>60</v>
      </c>
      <c r="F7" s="122" t="s">
        <v>61</v>
      </c>
      <c r="G7" s="122"/>
      <c r="H7" s="122"/>
      <c r="I7" s="2"/>
      <c r="J7" s="2"/>
      <c r="K7" s="2"/>
    </row>
    <row r="8" spans="1:11" ht="9" customHeight="1">
      <c r="A8" s="1"/>
      <c r="B8" s="1"/>
      <c r="C8" s="122"/>
      <c r="D8" s="122"/>
      <c r="E8" s="122"/>
      <c r="F8" s="122"/>
      <c r="G8" s="122"/>
      <c r="H8" s="122"/>
      <c r="I8" s="2"/>
      <c r="J8" s="2"/>
      <c r="K8" s="2"/>
    </row>
    <row r="9" spans="1:11">
      <c r="A9" s="1"/>
      <c r="B9" s="1"/>
      <c r="C9" s="123" t="s">
        <v>63</v>
      </c>
      <c r="D9" s="123"/>
      <c r="E9" s="123" t="s">
        <v>62</v>
      </c>
      <c r="F9" s="123" t="s">
        <v>64</v>
      </c>
      <c r="G9" s="123"/>
      <c r="H9" s="123"/>
      <c r="I9" s="2"/>
      <c r="J9" s="2"/>
      <c r="K9" s="2"/>
    </row>
    <row r="10" spans="1:11">
      <c r="A10" s="1"/>
      <c r="B10" s="1"/>
      <c r="C10" s="123" t="s">
        <v>66</v>
      </c>
      <c r="D10" s="123"/>
      <c r="E10" s="123" t="s">
        <v>65</v>
      </c>
      <c r="F10" s="123" t="s">
        <v>67</v>
      </c>
      <c r="G10" s="123"/>
      <c r="H10" s="123"/>
      <c r="I10" s="2"/>
      <c r="J10" s="2"/>
      <c r="K10" s="2"/>
    </row>
    <row r="11" spans="1:11">
      <c r="A11" s="1"/>
      <c r="B11" s="1"/>
      <c r="C11" s="123" t="s">
        <v>69</v>
      </c>
      <c r="D11" s="123"/>
      <c r="E11" s="123" t="s">
        <v>68</v>
      </c>
      <c r="F11" s="123" t="s">
        <v>70</v>
      </c>
      <c r="G11" s="123"/>
      <c r="H11" s="123"/>
      <c r="I11" s="2"/>
      <c r="J11" s="2"/>
      <c r="K11" s="2"/>
    </row>
    <row r="12" spans="1:11">
      <c r="A12" s="1"/>
      <c r="B12" s="1"/>
      <c r="C12" s="123" t="s">
        <v>72</v>
      </c>
      <c r="D12" s="123"/>
      <c r="E12" s="123" t="s">
        <v>71</v>
      </c>
      <c r="F12" s="123" t="s">
        <v>73</v>
      </c>
      <c r="G12" s="123"/>
      <c r="H12" s="123"/>
      <c r="I12" s="2"/>
      <c r="J12" s="2"/>
      <c r="K12" s="2"/>
    </row>
    <row r="13" spans="1:11">
      <c r="A13" s="1"/>
      <c r="B13" s="1"/>
      <c r="C13" s="123" t="s">
        <v>75</v>
      </c>
      <c r="D13" s="123"/>
      <c r="E13" s="123" t="s">
        <v>74</v>
      </c>
      <c r="F13" s="123" t="s">
        <v>76</v>
      </c>
      <c r="G13" s="123"/>
      <c r="H13" s="123"/>
      <c r="I13" s="2"/>
      <c r="J13" s="2"/>
      <c r="K13" s="2"/>
    </row>
    <row r="14" spans="1:11">
      <c r="A14" s="1"/>
      <c r="B14" s="1"/>
      <c r="C14" s="123" t="s">
        <v>75</v>
      </c>
      <c r="D14" s="123"/>
      <c r="E14" s="123" t="s">
        <v>77</v>
      </c>
      <c r="F14" s="123" t="s">
        <v>78</v>
      </c>
      <c r="G14" s="123"/>
      <c r="H14" s="123"/>
      <c r="I14" s="2"/>
      <c r="J14" s="2"/>
      <c r="K14" s="2"/>
    </row>
    <row r="15" spans="1:11">
      <c r="A15" s="1"/>
      <c r="B15" s="1"/>
      <c r="C15" s="123" t="s">
        <v>75</v>
      </c>
      <c r="D15" s="123"/>
      <c r="E15" s="123" t="s">
        <v>79</v>
      </c>
      <c r="F15" s="123" t="s">
        <v>80</v>
      </c>
      <c r="G15" s="123"/>
      <c r="H15" s="123"/>
      <c r="I15" s="2"/>
      <c r="J15" s="2"/>
      <c r="K15" s="2"/>
    </row>
    <row r="16" spans="1:11">
      <c r="A16" s="1"/>
      <c r="B16" s="1"/>
      <c r="C16" s="123" t="s">
        <v>82</v>
      </c>
      <c r="D16" s="123"/>
      <c r="E16" s="123" t="s">
        <v>81</v>
      </c>
      <c r="F16" s="123" t="s">
        <v>83</v>
      </c>
      <c r="G16" s="123"/>
      <c r="H16" s="123"/>
      <c r="I16" s="2"/>
      <c r="J16" s="2"/>
      <c r="K16" s="2"/>
    </row>
    <row r="17" spans="1:11">
      <c r="A17" s="1"/>
      <c r="B17" s="1"/>
      <c r="C17" s="123" t="s">
        <v>85</v>
      </c>
      <c r="D17" s="123"/>
      <c r="E17" s="123" t="s">
        <v>84</v>
      </c>
      <c r="F17" s="123" t="s">
        <v>86</v>
      </c>
      <c r="G17" s="123"/>
      <c r="H17" s="123"/>
      <c r="I17" s="2"/>
      <c r="J17" s="2"/>
      <c r="K17" s="2"/>
    </row>
    <row r="18" spans="1:11">
      <c r="A18" s="1"/>
      <c r="B18" s="1"/>
      <c r="C18" s="123" t="s">
        <v>88</v>
      </c>
      <c r="D18" s="123"/>
      <c r="E18" s="123" t="s">
        <v>87</v>
      </c>
      <c r="F18" s="123" t="s">
        <v>109</v>
      </c>
      <c r="G18" s="123"/>
      <c r="H18" s="123"/>
      <c r="I18" s="2"/>
      <c r="J18" s="2"/>
      <c r="K18" s="2"/>
    </row>
    <row r="19" spans="1:11">
      <c r="A19" s="1"/>
      <c r="B19" s="1"/>
      <c r="C19" s="123" t="s">
        <v>144</v>
      </c>
      <c r="D19" s="123"/>
      <c r="E19" s="123" t="s">
        <v>89</v>
      </c>
      <c r="F19" s="123" t="s">
        <v>90</v>
      </c>
      <c r="G19" s="123"/>
      <c r="H19" s="123"/>
      <c r="I19" s="2"/>
      <c r="J19" s="2"/>
      <c r="K19" s="2"/>
    </row>
    <row r="20" spans="1:11">
      <c r="A20" s="1"/>
      <c r="B20" s="1"/>
      <c r="C20" s="123" t="s">
        <v>145</v>
      </c>
      <c r="D20" s="123"/>
      <c r="E20" s="123" t="s">
        <v>112</v>
      </c>
      <c r="F20" s="123" t="s">
        <v>91</v>
      </c>
      <c r="G20" s="123"/>
      <c r="H20" s="123"/>
      <c r="I20" s="2"/>
      <c r="J20" s="2"/>
      <c r="K20" s="2"/>
    </row>
    <row r="21" spans="1:11">
      <c r="A21" s="1"/>
      <c r="B21" s="1"/>
      <c r="C21" s="123" t="s">
        <v>146</v>
      </c>
      <c r="D21" s="123"/>
      <c r="E21" s="123" t="s">
        <v>92</v>
      </c>
      <c r="F21" s="123" t="s">
        <v>110</v>
      </c>
      <c r="G21" s="123"/>
      <c r="H21" s="123"/>
      <c r="I21" s="2"/>
      <c r="J21" s="2"/>
      <c r="K21" s="2"/>
    </row>
    <row r="22" spans="1:11">
      <c r="A22" s="1"/>
      <c r="B22" s="1"/>
      <c r="C22" s="123" t="s">
        <v>147</v>
      </c>
      <c r="D22" s="123"/>
      <c r="E22" s="123" t="s">
        <v>93</v>
      </c>
      <c r="F22" s="123" t="s">
        <v>94</v>
      </c>
      <c r="G22" s="123"/>
      <c r="H22" s="123"/>
      <c r="I22" s="2"/>
      <c r="J22" s="2"/>
      <c r="K22" s="2"/>
    </row>
    <row r="23" spans="1:11">
      <c r="A23" s="1"/>
      <c r="B23" s="1"/>
      <c r="C23" s="123" t="s">
        <v>97</v>
      </c>
      <c r="D23" s="123"/>
      <c r="E23" s="123" t="s">
        <v>95</v>
      </c>
      <c r="F23" s="123" t="s">
        <v>96</v>
      </c>
      <c r="G23" s="123"/>
      <c r="H23" s="123"/>
      <c r="I23" s="2"/>
      <c r="J23" s="2"/>
      <c r="K23" s="2"/>
    </row>
    <row r="24" spans="1:11">
      <c r="A24" s="1"/>
      <c r="B24" s="1"/>
      <c r="C24" s="154" t="s">
        <v>98</v>
      </c>
      <c r="D24" s="154"/>
      <c r="E24" s="145" t="s">
        <v>159</v>
      </c>
      <c r="F24" s="145" t="s">
        <v>137</v>
      </c>
      <c r="G24" s="146"/>
      <c r="H24" s="147"/>
      <c r="I24" s="2"/>
      <c r="J24" s="2"/>
      <c r="K24" s="2"/>
    </row>
    <row r="25" spans="1:11">
      <c r="A25" s="1"/>
      <c r="B25" s="1"/>
      <c r="C25" s="155"/>
      <c r="D25" s="155"/>
      <c r="E25" s="155"/>
      <c r="F25" s="148"/>
      <c r="G25" s="148"/>
      <c r="H25" s="149"/>
      <c r="I25" s="2"/>
      <c r="J25" s="2"/>
      <c r="K25" s="2"/>
    </row>
    <row r="26" spans="1:11">
      <c r="A26" s="1"/>
      <c r="B26" s="1"/>
      <c r="C26" s="123" t="s">
        <v>100</v>
      </c>
      <c r="D26" s="123"/>
      <c r="E26" s="123" t="s">
        <v>99</v>
      </c>
      <c r="F26" s="150" t="s">
        <v>135</v>
      </c>
      <c r="G26" s="151"/>
      <c r="H26" s="151"/>
      <c r="I26" s="2"/>
      <c r="J26" s="2"/>
      <c r="K26" s="2"/>
    </row>
    <row r="27" spans="1:11">
      <c r="A27" s="1"/>
      <c r="B27" s="1"/>
      <c r="C27" s="123" t="s">
        <v>102</v>
      </c>
      <c r="D27" s="123"/>
      <c r="E27" s="123" t="s">
        <v>101</v>
      </c>
      <c r="F27" s="150" t="s">
        <v>136</v>
      </c>
      <c r="G27" s="151"/>
      <c r="H27" s="151"/>
      <c r="I27" s="2"/>
      <c r="J27" s="2"/>
      <c r="K27" s="2"/>
    </row>
    <row r="28" spans="1:11">
      <c r="A28" s="1"/>
      <c r="B28" s="1"/>
      <c r="C28" s="123" t="s">
        <v>104</v>
      </c>
      <c r="D28" s="123"/>
      <c r="E28" s="123" t="s">
        <v>103</v>
      </c>
      <c r="F28" s="123" t="s">
        <v>105</v>
      </c>
      <c r="G28" s="123"/>
      <c r="H28" s="123"/>
      <c r="I28" s="2"/>
      <c r="J28" s="2"/>
      <c r="K28" s="2"/>
    </row>
    <row r="29" spans="1:11">
      <c r="A29" s="1"/>
      <c r="B29" s="1"/>
      <c r="C29" s="123" t="s">
        <v>107</v>
      </c>
      <c r="D29" s="123"/>
      <c r="E29" s="123" t="s">
        <v>106</v>
      </c>
      <c r="F29" s="123" t="s">
        <v>108</v>
      </c>
      <c r="G29" s="123"/>
      <c r="H29" s="123"/>
      <c r="I29" s="2"/>
      <c r="J29" s="2"/>
      <c r="K29" s="2"/>
    </row>
    <row r="30" spans="1:11">
      <c r="A30" s="1"/>
      <c r="B30" s="1"/>
      <c r="C30" s="119"/>
      <c r="D30" s="119"/>
      <c r="E30" s="119"/>
      <c r="F30" s="119"/>
      <c r="G30" s="119"/>
      <c r="H30" s="119"/>
      <c r="I30" s="2"/>
      <c r="J30" s="2"/>
      <c r="K30" s="2"/>
    </row>
    <row r="31" spans="1:11">
      <c r="A31" s="1"/>
      <c r="B31" s="1"/>
      <c r="C31" s="119" t="s">
        <v>148</v>
      </c>
      <c r="D31" s="119"/>
      <c r="E31" s="119"/>
      <c r="F31" s="119"/>
      <c r="G31" s="119"/>
      <c r="H31" s="119"/>
      <c r="I31" s="2"/>
      <c r="J31" s="2"/>
      <c r="K31" s="2"/>
    </row>
    <row r="32" spans="1:11">
      <c r="A32" s="1"/>
      <c r="B32" s="1"/>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sheetData>
  <sheetProtection password="C9F1" sheet="1" objects="1" scenarios="1" selectLockedCells="1" selectUnlockedCells="1"/>
  <mergeCells count="7">
    <mergeCell ref="F24:H25"/>
    <mergeCell ref="F26:H26"/>
    <mergeCell ref="F27:H27"/>
    <mergeCell ref="D5:E5"/>
    <mergeCell ref="C24:C25"/>
    <mergeCell ref="D24:D25"/>
    <mergeCell ref="E24:E25"/>
  </mergeCells>
  <phoneticPr fontId="2" type="noConversion"/>
  <pageMargins left="0.75" right="0.75" top="1" bottom="1" header="0.5" footer="0.5"/>
  <pageSetup paperSize="9" orientation="portrait" verticalDpi="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B1:G193"/>
  <sheetViews>
    <sheetView showGridLines="0" showRowColHeaders="0" workbookViewId="0">
      <selection activeCell="F3" sqref="F3"/>
    </sheetView>
  </sheetViews>
  <sheetFormatPr defaultRowHeight="15"/>
  <cols>
    <col min="3" max="3" width="27.81640625" customWidth="1"/>
    <col min="4" max="4" width="11.54296875" customWidth="1"/>
  </cols>
  <sheetData>
    <row r="1" spans="2:7" ht="15.6">
      <c r="B1" s="104" t="s">
        <v>168</v>
      </c>
      <c r="C1" s="104"/>
      <c r="D1" s="96"/>
      <c r="E1" s="96"/>
      <c r="F1" s="96"/>
    </row>
    <row r="2" spans="2:7" ht="16.2" thickBot="1">
      <c r="C2" s="97"/>
      <c r="D2" s="96"/>
      <c r="E2" s="96"/>
      <c r="F2" s="96"/>
    </row>
    <row r="3" spans="2:7" ht="69.599999999999994" thickBot="1">
      <c r="C3" s="101" t="s">
        <v>141</v>
      </c>
      <c r="D3" s="98" t="s">
        <v>161</v>
      </c>
      <c r="E3" s="96"/>
      <c r="F3" s="96"/>
    </row>
    <row r="4" spans="2:7" ht="15.6" thickBot="1">
      <c r="C4" s="102" t="s">
        <v>8</v>
      </c>
      <c r="D4" s="99">
        <v>27.51</v>
      </c>
      <c r="E4" s="96"/>
      <c r="F4" s="96"/>
    </row>
    <row r="5" spans="2:7" ht="15.6" thickBot="1">
      <c r="C5" s="103" t="s">
        <v>9</v>
      </c>
      <c r="D5" s="100">
        <v>14.95</v>
      </c>
      <c r="E5" s="96"/>
      <c r="F5" s="96"/>
    </row>
    <row r="6" spans="2:7" ht="15.6" thickBot="1">
      <c r="C6" s="103" t="s">
        <v>10</v>
      </c>
      <c r="D6" s="124">
        <v>16.66</v>
      </c>
      <c r="E6" s="96"/>
      <c r="F6" s="96"/>
    </row>
    <row r="7" spans="2:7" ht="15.6" thickBot="1">
      <c r="C7" s="103" t="s">
        <v>12</v>
      </c>
      <c r="D7" s="124">
        <v>12.57</v>
      </c>
      <c r="E7" s="96"/>
      <c r="F7" s="96"/>
    </row>
    <row r="8" spans="2:7" ht="15.6" thickBot="1">
      <c r="C8" s="103" t="s">
        <v>13</v>
      </c>
      <c r="D8" s="124">
        <v>19.23</v>
      </c>
      <c r="E8" s="96"/>
      <c r="F8" s="96"/>
    </row>
    <row r="9" spans="2:7" ht="15.6" thickBot="1">
      <c r="C9" s="103" t="s">
        <v>139</v>
      </c>
      <c r="D9" s="124">
        <v>19.71</v>
      </c>
      <c r="E9" s="96"/>
      <c r="F9" s="96"/>
    </row>
    <row r="10" spans="2:7" ht="15.6" thickBot="1">
      <c r="C10" s="103" t="s">
        <v>15</v>
      </c>
      <c r="D10" s="124">
        <v>13.84</v>
      </c>
      <c r="E10" s="96"/>
      <c r="F10" s="96"/>
    </row>
    <row r="11" spans="2:7" ht="15.6" thickBot="1">
      <c r="C11" s="103" t="s">
        <v>11</v>
      </c>
      <c r="D11" s="124">
        <v>11.63</v>
      </c>
      <c r="E11" s="96"/>
      <c r="F11" s="96"/>
    </row>
    <row r="12" spans="2:7" ht="15.6" thickBot="1">
      <c r="C12" s="103" t="s">
        <v>131</v>
      </c>
      <c r="D12" s="125">
        <v>15.12</v>
      </c>
      <c r="E12" s="126"/>
      <c r="F12" s="126"/>
      <c r="G12" s="127"/>
    </row>
    <row r="13" spans="2:7" ht="15.6" thickBot="1">
      <c r="C13" s="103" t="s">
        <v>132</v>
      </c>
      <c r="D13" s="125">
        <v>15.12</v>
      </c>
      <c r="E13" s="126"/>
      <c r="F13" s="126"/>
      <c r="G13" s="127"/>
    </row>
    <row r="14" spans="2:7" ht="15.6">
      <c r="C14" s="97"/>
      <c r="D14" s="96"/>
      <c r="E14" s="96"/>
      <c r="F14" s="96"/>
    </row>
    <row r="15" spans="2:7" ht="15.6">
      <c r="C15" s="104"/>
      <c r="D15" s="96"/>
      <c r="E15" s="96"/>
      <c r="F15" s="96"/>
    </row>
    <row r="16" spans="2:7" ht="16.2" thickBot="1">
      <c r="C16" s="97"/>
      <c r="D16" s="96"/>
      <c r="E16" s="96"/>
      <c r="F16" s="96"/>
    </row>
    <row r="17" spans="3:6" ht="97.2" thickBot="1">
      <c r="C17" s="101" t="s">
        <v>141</v>
      </c>
      <c r="D17" s="108" t="s">
        <v>160</v>
      </c>
      <c r="E17" s="96"/>
      <c r="F17" s="96"/>
    </row>
    <row r="18" spans="3:6" ht="15.6" thickBot="1">
      <c r="C18" s="102" t="s">
        <v>8</v>
      </c>
      <c r="D18" s="128">
        <v>0</v>
      </c>
      <c r="E18" s="96"/>
      <c r="F18" s="96"/>
    </row>
    <row r="19" spans="3:6" ht="15.6" thickBot="1">
      <c r="C19" s="103" t="s">
        <v>9</v>
      </c>
      <c r="D19" s="124">
        <v>0</v>
      </c>
      <c r="E19" s="96"/>
      <c r="F19" s="96"/>
    </row>
    <row r="20" spans="3:6" ht="15.6" thickBot="1">
      <c r="C20" s="103" t="s">
        <v>10</v>
      </c>
      <c r="D20" s="124">
        <v>0</v>
      </c>
      <c r="E20" s="96"/>
      <c r="F20" s="96"/>
    </row>
    <row r="21" spans="3:6" ht="15.6" thickBot="1">
      <c r="C21" s="103" t="s">
        <v>12</v>
      </c>
      <c r="D21" s="124" t="s">
        <v>143</v>
      </c>
      <c r="E21" s="96"/>
      <c r="F21" s="96"/>
    </row>
    <row r="22" spans="3:6" ht="15.6" thickBot="1">
      <c r="C22" s="103" t="s">
        <v>13</v>
      </c>
      <c r="D22" s="124">
        <v>0</v>
      </c>
      <c r="E22" s="96"/>
      <c r="F22" s="96"/>
    </row>
    <row r="23" spans="3:6" ht="15.6" thickBot="1">
      <c r="C23" s="103" t="s">
        <v>139</v>
      </c>
      <c r="D23" s="124" t="s">
        <v>142</v>
      </c>
      <c r="E23" s="96"/>
      <c r="F23" s="96"/>
    </row>
    <row r="24" spans="3:6" ht="15.6" thickBot="1">
      <c r="C24" s="103" t="s">
        <v>15</v>
      </c>
      <c r="D24" s="125" t="s">
        <v>163</v>
      </c>
      <c r="E24" s="96"/>
      <c r="F24" s="96"/>
    </row>
    <row r="25" spans="3:6" ht="15.6" thickBot="1">
      <c r="C25" s="103" t="s">
        <v>11</v>
      </c>
      <c r="D25" s="100">
        <v>0</v>
      </c>
      <c r="E25" s="96"/>
      <c r="F25" s="96"/>
    </row>
    <row r="26" spans="3:6" ht="15.6" thickBot="1">
      <c r="C26" s="105" t="s">
        <v>131</v>
      </c>
      <c r="D26" s="106">
        <v>0</v>
      </c>
      <c r="E26" s="96"/>
      <c r="F26" s="96"/>
    </row>
    <row r="27" spans="3:6" ht="15.6" thickBot="1">
      <c r="C27" s="105" t="s">
        <v>132</v>
      </c>
      <c r="D27" s="106">
        <v>0</v>
      </c>
      <c r="E27" s="96"/>
      <c r="F27" s="96"/>
    </row>
    <row r="28" spans="3:6" ht="15.6">
      <c r="C28" s="97"/>
      <c r="D28" s="96"/>
      <c r="E28" s="96"/>
      <c r="F28" s="96"/>
    </row>
    <row r="29" spans="3:6" ht="96.6">
      <c r="C29" s="107" t="s">
        <v>162</v>
      </c>
      <c r="D29" s="96"/>
      <c r="E29" s="96"/>
      <c r="F29" s="96"/>
    </row>
    <row r="30" spans="3:6" ht="15.6">
      <c r="C30" s="97"/>
      <c r="D30" s="96"/>
      <c r="E30" s="96"/>
      <c r="F30" s="96"/>
    </row>
    <row r="31" spans="3:6" ht="179.4">
      <c r="C31" s="107" t="s">
        <v>153</v>
      </c>
      <c r="D31" s="96"/>
      <c r="E31" s="96"/>
      <c r="F31" s="96"/>
    </row>
    <row r="32" spans="3:6">
      <c r="C32" s="96"/>
      <c r="D32" s="96"/>
      <c r="E32" s="96"/>
      <c r="F32" s="96"/>
    </row>
    <row r="33" spans="3:6">
      <c r="C33" s="96"/>
      <c r="D33" s="96"/>
      <c r="E33" s="96"/>
      <c r="F33" s="96"/>
    </row>
    <row r="34" spans="3:6">
      <c r="C34" s="96"/>
      <c r="D34" s="96"/>
      <c r="E34" s="96"/>
      <c r="F34" s="96"/>
    </row>
    <row r="35" spans="3:6">
      <c r="C35" s="96"/>
      <c r="D35" s="96"/>
      <c r="E35" s="96"/>
      <c r="F35" s="96"/>
    </row>
    <row r="36" spans="3:6">
      <c r="C36" s="96"/>
      <c r="D36" s="96"/>
      <c r="E36" s="96"/>
      <c r="F36" s="96"/>
    </row>
    <row r="37" spans="3:6">
      <c r="C37" s="96"/>
      <c r="D37" s="96"/>
      <c r="E37" s="96"/>
      <c r="F37" s="96"/>
    </row>
    <row r="38" spans="3:6">
      <c r="C38" s="96"/>
      <c r="D38" s="96"/>
      <c r="E38" s="96"/>
      <c r="F38" s="96"/>
    </row>
    <row r="39" spans="3:6">
      <c r="C39" s="96"/>
      <c r="D39" s="96"/>
      <c r="E39" s="96"/>
      <c r="F39" s="96"/>
    </row>
    <row r="40" spans="3:6">
      <c r="C40" s="96"/>
      <c r="D40" s="96"/>
      <c r="E40" s="96"/>
      <c r="F40" s="96"/>
    </row>
    <row r="41" spans="3:6">
      <c r="C41" s="96"/>
      <c r="D41" s="96"/>
      <c r="E41" s="96"/>
      <c r="F41" s="96"/>
    </row>
    <row r="42" spans="3:6">
      <c r="C42" s="96"/>
      <c r="D42" s="96"/>
      <c r="E42" s="96"/>
      <c r="F42" s="96"/>
    </row>
    <row r="43" spans="3:6">
      <c r="C43" s="96"/>
      <c r="D43" s="96"/>
      <c r="E43" s="96"/>
      <c r="F43" s="96"/>
    </row>
    <row r="44" spans="3:6">
      <c r="C44" s="96"/>
      <c r="D44" s="96"/>
      <c r="E44" s="96"/>
      <c r="F44" s="96"/>
    </row>
    <row r="45" spans="3:6">
      <c r="C45" s="96"/>
      <c r="D45" s="96"/>
      <c r="E45" s="96"/>
      <c r="F45" s="96"/>
    </row>
    <row r="46" spans="3:6">
      <c r="C46" s="96"/>
      <c r="D46" s="96"/>
      <c r="E46" s="96"/>
      <c r="F46" s="96"/>
    </row>
    <row r="47" spans="3:6">
      <c r="C47" s="96"/>
      <c r="D47" s="96"/>
      <c r="E47" s="96"/>
      <c r="F47" s="96"/>
    </row>
    <row r="48" spans="3:6">
      <c r="C48" s="96"/>
      <c r="D48" s="96"/>
      <c r="E48" s="96"/>
      <c r="F48" s="96"/>
    </row>
    <row r="49" spans="3:6">
      <c r="C49" s="96"/>
      <c r="D49" s="96"/>
      <c r="E49" s="96"/>
      <c r="F49" s="96"/>
    </row>
    <row r="50" spans="3:6">
      <c r="C50" s="96"/>
      <c r="D50" s="96"/>
      <c r="E50" s="96"/>
      <c r="F50" s="96"/>
    </row>
    <row r="51" spans="3:6">
      <c r="C51" s="96"/>
      <c r="D51" s="96"/>
      <c r="E51" s="96"/>
      <c r="F51" s="96"/>
    </row>
    <row r="52" spans="3:6">
      <c r="C52" s="96"/>
      <c r="D52" s="96"/>
      <c r="E52" s="96"/>
      <c r="F52" s="96"/>
    </row>
    <row r="53" spans="3:6">
      <c r="C53" s="96"/>
      <c r="D53" s="96"/>
      <c r="E53" s="96"/>
      <c r="F53" s="96"/>
    </row>
    <row r="54" spans="3:6">
      <c r="C54" s="96"/>
      <c r="D54" s="96"/>
      <c r="E54" s="96"/>
      <c r="F54" s="96"/>
    </row>
    <row r="55" spans="3:6">
      <c r="C55" s="96"/>
      <c r="D55" s="96"/>
      <c r="E55" s="96"/>
      <c r="F55" s="96"/>
    </row>
    <row r="56" spans="3:6">
      <c r="C56" s="96"/>
      <c r="D56" s="96"/>
      <c r="E56" s="96"/>
      <c r="F56" s="96"/>
    </row>
    <row r="57" spans="3:6">
      <c r="C57" s="96"/>
      <c r="D57" s="96"/>
      <c r="E57" s="96"/>
      <c r="F57" s="96"/>
    </row>
    <row r="58" spans="3:6">
      <c r="C58" s="96"/>
      <c r="D58" s="96"/>
      <c r="E58" s="96"/>
      <c r="F58" s="96"/>
    </row>
    <row r="59" spans="3:6">
      <c r="C59" s="96"/>
      <c r="D59" s="96"/>
      <c r="E59" s="96"/>
      <c r="F59" s="96"/>
    </row>
    <row r="60" spans="3:6">
      <c r="C60" s="96"/>
      <c r="D60" s="96"/>
      <c r="E60" s="96"/>
      <c r="F60" s="96"/>
    </row>
    <row r="61" spans="3:6">
      <c r="C61" s="96"/>
      <c r="D61" s="96"/>
      <c r="E61" s="96"/>
      <c r="F61" s="96"/>
    </row>
    <row r="62" spans="3:6">
      <c r="C62" s="96"/>
      <c r="D62" s="96"/>
      <c r="E62" s="96"/>
      <c r="F62" s="96"/>
    </row>
    <row r="63" spans="3:6">
      <c r="C63" s="96"/>
      <c r="D63" s="96"/>
      <c r="E63" s="96"/>
      <c r="F63" s="96"/>
    </row>
    <row r="64" spans="3:6">
      <c r="C64" s="96"/>
      <c r="D64" s="96"/>
      <c r="E64" s="96"/>
      <c r="F64" s="96"/>
    </row>
    <row r="65" spans="3:6">
      <c r="C65" s="96"/>
      <c r="D65" s="96"/>
      <c r="E65" s="96"/>
      <c r="F65" s="96"/>
    </row>
    <row r="66" spans="3:6">
      <c r="C66" s="96"/>
      <c r="D66" s="96"/>
      <c r="E66" s="96"/>
      <c r="F66" s="96"/>
    </row>
    <row r="67" spans="3:6">
      <c r="C67" s="96"/>
      <c r="D67" s="96"/>
      <c r="E67" s="96"/>
      <c r="F67" s="96"/>
    </row>
    <row r="68" spans="3:6">
      <c r="C68" s="96"/>
      <c r="D68" s="96"/>
      <c r="E68" s="96"/>
      <c r="F68" s="96"/>
    </row>
    <row r="69" spans="3:6">
      <c r="C69" s="96"/>
      <c r="D69" s="96"/>
      <c r="E69" s="96"/>
      <c r="F69" s="96"/>
    </row>
    <row r="70" spans="3:6">
      <c r="C70" s="96"/>
      <c r="D70" s="96"/>
      <c r="E70" s="96"/>
      <c r="F70" s="96"/>
    </row>
    <row r="71" spans="3:6">
      <c r="C71" s="96"/>
      <c r="D71" s="96"/>
      <c r="E71" s="96"/>
      <c r="F71" s="96"/>
    </row>
    <row r="72" spans="3:6">
      <c r="C72" s="96"/>
      <c r="D72" s="96"/>
      <c r="E72" s="96"/>
      <c r="F72" s="96"/>
    </row>
    <row r="73" spans="3:6">
      <c r="C73" s="96"/>
      <c r="D73" s="96"/>
      <c r="E73" s="96"/>
      <c r="F73" s="96"/>
    </row>
    <row r="74" spans="3:6">
      <c r="C74" s="96"/>
      <c r="D74" s="96"/>
      <c r="E74" s="96"/>
      <c r="F74" s="96"/>
    </row>
    <row r="75" spans="3:6">
      <c r="C75" s="96"/>
      <c r="D75" s="96"/>
      <c r="E75" s="96"/>
      <c r="F75" s="96"/>
    </row>
    <row r="76" spans="3:6">
      <c r="C76" s="96"/>
      <c r="D76" s="96"/>
      <c r="E76" s="96"/>
      <c r="F76" s="96"/>
    </row>
    <row r="77" spans="3:6">
      <c r="C77" s="96"/>
      <c r="D77" s="96"/>
      <c r="E77" s="96"/>
      <c r="F77" s="96"/>
    </row>
    <row r="78" spans="3:6">
      <c r="C78" s="96"/>
      <c r="D78" s="96"/>
      <c r="E78" s="96"/>
      <c r="F78" s="96"/>
    </row>
    <row r="79" spans="3:6">
      <c r="C79" s="96"/>
      <c r="D79" s="96"/>
      <c r="E79" s="96"/>
      <c r="F79" s="96"/>
    </row>
    <row r="80" spans="3:6">
      <c r="C80" s="96"/>
      <c r="D80" s="96"/>
      <c r="E80" s="96"/>
      <c r="F80" s="96"/>
    </row>
    <row r="81" spans="3:6">
      <c r="C81" s="96"/>
      <c r="D81" s="96"/>
      <c r="E81" s="96"/>
      <c r="F81" s="96"/>
    </row>
    <row r="82" spans="3:6">
      <c r="C82" s="96"/>
      <c r="D82" s="96"/>
      <c r="E82" s="96"/>
      <c r="F82" s="96"/>
    </row>
    <row r="83" spans="3:6">
      <c r="C83" s="96"/>
      <c r="D83" s="96"/>
      <c r="E83" s="96"/>
      <c r="F83" s="96"/>
    </row>
    <row r="84" spans="3:6">
      <c r="C84" s="96"/>
      <c r="D84" s="96"/>
      <c r="E84" s="96"/>
      <c r="F84" s="96"/>
    </row>
    <row r="85" spans="3:6">
      <c r="C85" s="96"/>
      <c r="D85" s="96"/>
      <c r="E85" s="96"/>
      <c r="F85" s="96"/>
    </row>
    <row r="86" spans="3:6">
      <c r="C86" s="96"/>
      <c r="D86" s="96"/>
      <c r="E86" s="96"/>
      <c r="F86" s="96"/>
    </row>
    <row r="87" spans="3:6">
      <c r="C87" s="96"/>
      <c r="D87" s="96"/>
      <c r="E87" s="96"/>
      <c r="F87" s="96"/>
    </row>
    <row r="88" spans="3:6">
      <c r="C88" s="96"/>
      <c r="D88" s="96"/>
      <c r="E88" s="96"/>
      <c r="F88" s="96"/>
    </row>
    <row r="89" spans="3:6">
      <c r="C89" s="96"/>
      <c r="D89" s="96"/>
      <c r="E89" s="96"/>
      <c r="F89" s="96"/>
    </row>
    <row r="90" spans="3:6">
      <c r="C90" s="96"/>
      <c r="D90" s="96"/>
      <c r="E90" s="96"/>
      <c r="F90" s="96"/>
    </row>
    <row r="91" spans="3:6">
      <c r="C91" s="96"/>
      <c r="D91" s="96"/>
      <c r="E91" s="96"/>
      <c r="F91" s="96"/>
    </row>
    <row r="92" spans="3:6">
      <c r="C92" s="96"/>
      <c r="D92" s="96"/>
      <c r="E92" s="96"/>
      <c r="F92" s="96"/>
    </row>
    <row r="93" spans="3:6">
      <c r="C93" s="96"/>
      <c r="D93" s="96"/>
      <c r="E93" s="96"/>
      <c r="F93" s="96"/>
    </row>
    <row r="94" spans="3:6">
      <c r="C94" s="96"/>
      <c r="D94" s="96"/>
      <c r="E94" s="96"/>
      <c r="F94" s="96"/>
    </row>
    <row r="95" spans="3:6">
      <c r="C95" s="96"/>
      <c r="D95" s="96"/>
      <c r="E95" s="96"/>
      <c r="F95" s="96"/>
    </row>
    <row r="96" spans="3:6">
      <c r="C96" s="96"/>
      <c r="D96" s="96"/>
      <c r="E96" s="96"/>
      <c r="F96" s="96"/>
    </row>
    <row r="97" spans="3:6">
      <c r="C97" s="96"/>
      <c r="D97" s="96"/>
      <c r="E97" s="96"/>
      <c r="F97" s="96"/>
    </row>
    <row r="98" spans="3:6">
      <c r="C98" s="96"/>
      <c r="D98" s="96"/>
      <c r="E98" s="96"/>
      <c r="F98" s="96"/>
    </row>
    <row r="99" spans="3:6">
      <c r="C99" s="96"/>
      <c r="D99" s="96"/>
      <c r="E99" s="96"/>
      <c r="F99" s="96"/>
    </row>
    <row r="100" spans="3:6">
      <c r="C100" s="96"/>
      <c r="D100" s="96"/>
      <c r="E100" s="96"/>
      <c r="F100" s="96"/>
    </row>
    <row r="101" spans="3:6">
      <c r="C101" s="96"/>
      <c r="D101" s="96"/>
      <c r="E101" s="96"/>
      <c r="F101" s="96"/>
    </row>
    <row r="102" spans="3:6">
      <c r="C102" s="96"/>
      <c r="D102" s="96"/>
      <c r="E102" s="96"/>
      <c r="F102" s="96"/>
    </row>
    <row r="103" spans="3:6">
      <c r="C103" s="96"/>
      <c r="D103" s="96"/>
      <c r="E103" s="96"/>
      <c r="F103" s="96"/>
    </row>
    <row r="104" spans="3:6">
      <c r="C104" s="96"/>
      <c r="D104" s="96"/>
      <c r="E104" s="96"/>
      <c r="F104" s="96"/>
    </row>
    <row r="105" spans="3:6">
      <c r="C105" s="96"/>
      <c r="D105" s="96"/>
      <c r="E105" s="96"/>
      <c r="F105" s="96"/>
    </row>
    <row r="106" spans="3:6">
      <c r="C106" s="96"/>
      <c r="D106" s="96"/>
      <c r="E106" s="96"/>
      <c r="F106" s="96"/>
    </row>
    <row r="107" spans="3:6">
      <c r="C107" s="96"/>
      <c r="D107" s="96"/>
      <c r="E107" s="96"/>
      <c r="F107" s="96"/>
    </row>
    <row r="108" spans="3:6">
      <c r="C108" s="96"/>
      <c r="D108" s="96"/>
      <c r="E108" s="96"/>
      <c r="F108" s="96"/>
    </row>
    <row r="109" spans="3:6">
      <c r="C109" s="96"/>
      <c r="D109" s="96"/>
      <c r="E109" s="96"/>
      <c r="F109" s="96"/>
    </row>
    <row r="110" spans="3:6">
      <c r="C110" s="96"/>
      <c r="D110" s="96"/>
      <c r="E110" s="96"/>
      <c r="F110" s="96"/>
    </row>
    <row r="111" spans="3:6">
      <c r="C111" s="96"/>
      <c r="D111" s="96"/>
      <c r="E111" s="96"/>
      <c r="F111" s="96"/>
    </row>
    <row r="112" spans="3:6">
      <c r="C112" s="96"/>
      <c r="D112" s="96"/>
      <c r="E112" s="96"/>
      <c r="F112" s="96"/>
    </row>
    <row r="113" spans="3:6">
      <c r="C113" s="96"/>
      <c r="D113" s="96"/>
      <c r="E113" s="96"/>
      <c r="F113" s="96"/>
    </row>
    <row r="114" spans="3:6">
      <c r="C114" s="96"/>
      <c r="D114" s="96"/>
      <c r="E114" s="96"/>
      <c r="F114" s="96"/>
    </row>
    <row r="115" spans="3:6">
      <c r="C115" s="96"/>
      <c r="D115" s="96"/>
      <c r="E115" s="96"/>
      <c r="F115" s="96"/>
    </row>
    <row r="116" spans="3:6">
      <c r="C116" s="96"/>
      <c r="D116" s="96"/>
      <c r="E116" s="96"/>
      <c r="F116" s="96"/>
    </row>
    <row r="117" spans="3:6">
      <c r="C117" s="96"/>
      <c r="D117" s="96"/>
      <c r="E117" s="96"/>
      <c r="F117" s="96"/>
    </row>
    <row r="118" spans="3:6">
      <c r="C118" s="96"/>
      <c r="D118" s="96"/>
      <c r="E118" s="96"/>
      <c r="F118" s="96"/>
    </row>
    <row r="119" spans="3:6">
      <c r="C119" s="96"/>
      <c r="D119" s="96"/>
      <c r="E119" s="96"/>
      <c r="F119" s="96"/>
    </row>
    <row r="120" spans="3:6">
      <c r="C120" s="96"/>
      <c r="D120" s="96"/>
      <c r="E120" s="96"/>
      <c r="F120" s="96"/>
    </row>
    <row r="121" spans="3:6">
      <c r="C121" s="96"/>
      <c r="D121" s="96"/>
      <c r="E121" s="96"/>
      <c r="F121" s="96"/>
    </row>
    <row r="122" spans="3:6">
      <c r="C122" s="96"/>
      <c r="D122" s="96"/>
      <c r="E122" s="96"/>
      <c r="F122" s="96"/>
    </row>
    <row r="123" spans="3:6">
      <c r="C123" s="96"/>
      <c r="D123" s="96"/>
      <c r="E123" s="96"/>
      <c r="F123" s="96"/>
    </row>
    <row r="124" spans="3:6">
      <c r="C124" s="96"/>
      <c r="D124" s="96"/>
      <c r="E124" s="96"/>
      <c r="F124" s="96"/>
    </row>
    <row r="125" spans="3:6">
      <c r="C125" s="96"/>
      <c r="D125" s="96"/>
      <c r="E125" s="96"/>
      <c r="F125" s="96"/>
    </row>
    <row r="126" spans="3:6">
      <c r="C126" s="96"/>
      <c r="D126" s="96"/>
      <c r="E126" s="96"/>
      <c r="F126" s="96"/>
    </row>
    <row r="127" spans="3:6">
      <c r="C127" s="96"/>
      <c r="D127" s="96"/>
      <c r="E127" s="96"/>
      <c r="F127" s="96"/>
    </row>
    <row r="128" spans="3:6">
      <c r="C128" s="96"/>
      <c r="D128" s="96"/>
      <c r="E128" s="96"/>
      <c r="F128" s="96"/>
    </row>
    <row r="129" spans="3:6">
      <c r="C129" s="96"/>
      <c r="D129" s="96"/>
      <c r="E129" s="96"/>
      <c r="F129" s="96"/>
    </row>
    <row r="130" spans="3:6">
      <c r="C130" s="96"/>
      <c r="D130" s="96"/>
      <c r="E130" s="96"/>
      <c r="F130" s="96"/>
    </row>
    <row r="131" spans="3:6">
      <c r="C131" s="96"/>
      <c r="D131" s="96"/>
      <c r="E131" s="96"/>
      <c r="F131" s="96"/>
    </row>
    <row r="132" spans="3:6">
      <c r="C132" s="96"/>
      <c r="D132" s="96"/>
      <c r="E132" s="96"/>
      <c r="F132" s="96"/>
    </row>
    <row r="133" spans="3:6">
      <c r="C133" s="96"/>
      <c r="D133" s="96"/>
      <c r="E133" s="96"/>
      <c r="F133" s="96"/>
    </row>
    <row r="134" spans="3:6">
      <c r="C134" s="96"/>
      <c r="D134" s="96"/>
      <c r="E134" s="96"/>
      <c r="F134" s="96"/>
    </row>
    <row r="135" spans="3:6">
      <c r="C135" s="96"/>
      <c r="D135" s="96"/>
      <c r="E135" s="96"/>
      <c r="F135" s="96"/>
    </row>
    <row r="136" spans="3:6">
      <c r="C136" s="96"/>
      <c r="D136" s="96"/>
      <c r="E136" s="96"/>
      <c r="F136" s="96"/>
    </row>
    <row r="137" spans="3:6">
      <c r="C137" s="96"/>
      <c r="D137" s="96"/>
      <c r="E137" s="96"/>
      <c r="F137" s="96"/>
    </row>
    <row r="138" spans="3:6">
      <c r="C138" s="96"/>
      <c r="D138" s="96"/>
      <c r="E138" s="96"/>
      <c r="F138" s="96"/>
    </row>
    <row r="139" spans="3:6">
      <c r="C139" s="96"/>
      <c r="D139" s="96"/>
      <c r="E139" s="96"/>
      <c r="F139" s="96"/>
    </row>
    <row r="140" spans="3:6">
      <c r="C140" s="96"/>
      <c r="D140" s="96"/>
      <c r="E140" s="96"/>
      <c r="F140" s="96"/>
    </row>
    <row r="141" spans="3:6">
      <c r="C141" s="96"/>
      <c r="D141" s="96"/>
      <c r="E141" s="96"/>
      <c r="F141" s="96"/>
    </row>
    <row r="142" spans="3:6">
      <c r="C142" s="96"/>
      <c r="D142" s="96"/>
      <c r="E142" s="96"/>
      <c r="F142" s="96"/>
    </row>
    <row r="143" spans="3:6">
      <c r="C143" s="96"/>
      <c r="D143" s="96"/>
      <c r="E143" s="96"/>
      <c r="F143" s="96"/>
    </row>
    <row r="144" spans="3:6">
      <c r="C144" s="96"/>
      <c r="D144" s="96"/>
      <c r="E144" s="96"/>
      <c r="F144" s="96"/>
    </row>
    <row r="145" spans="3:6">
      <c r="C145" s="96"/>
      <c r="D145" s="96"/>
      <c r="E145" s="96"/>
      <c r="F145" s="96"/>
    </row>
    <row r="146" spans="3:6">
      <c r="C146" s="96"/>
      <c r="D146" s="96"/>
      <c r="E146" s="96"/>
      <c r="F146" s="96"/>
    </row>
    <row r="147" spans="3:6">
      <c r="C147" s="96"/>
      <c r="D147" s="96"/>
      <c r="E147" s="96"/>
      <c r="F147" s="96"/>
    </row>
    <row r="148" spans="3:6">
      <c r="C148" s="96"/>
      <c r="D148" s="96"/>
      <c r="E148" s="96"/>
      <c r="F148" s="96"/>
    </row>
    <row r="149" spans="3:6">
      <c r="C149" s="96"/>
      <c r="D149" s="96"/>
      <c r="E149" s="96"/>
      <c r="F149" s="96"/>
    </row>
    <row r="150" spans="3:6">
      <c r="C150" s="96"/>
      <c r="D150" s="96"/>
      <c r="E150" s="96"/>
      <c r="F150" s="96"/>
    </row>
    <row r="151" spans="3:6">
      <c r="C151" s="96"/>
      <c r="D151" s="96"/>
      <c r="E151" s="96"/>
      <c r="F151" s="96"/>
    </row>
    <row r="152" spans="3:6">
      <c r="C152" s="96"/>
      <c r="D152" s="96"/>
      <c r="E152" s="96"/>
      <c r="F152" s="96"/>
    </row>
    <row r="153" spans="3:6">
      <c r="C153" s="96"/>
      <c r="D153" s="96"/>
      <c r="E153" s="96"/>
      <c r="F153" s="96"/>
    </row>
    <row r="154" spans="3:6">
      <c r="C154" s="96"/>
      <c r="D154" s="96"/>
      <c r="E154" s="96"/>
      <c r="F154" s="96"/>
    </row>
    <row r="155" spans="3:6">
      <c r="C155" s="96"/>
      <c r="D155" s="96"/>
      <c r="E155" s="96"/>
      <c r="F155" s="96"/>
    </row>
    <row r="156" spans="3:6">
      <c r="C156" s="96"/>
      <c r="D156" s="96"/>
      <c r="E156" s="96"/>
      <c r="F156" s="96"/>
    </row>
    <row r="157" spans="3:6">
      <c r="C157" s="96"/>
      <c r="D157" s="96"/>
      <c r="E157" s="96"/>
      <c r="F157" s="96"/>
    </row>
    <row r="158" spans="3:6">
      <c r="C158" s="96"/>
      <c r="D158" s="96"/>
      <c r="E158" s="96"/>
      <c r="F158" s="96"/>
    </row>
    <row r="159" spans="3:6">
      <c r="C159" s="96"/>
      <c r="D159" s="96"/>
      <c r="E159" s="96"/>
      <c r="F159" s="96"/>
    </row>
    <row r="160" spans="3:6">
      <c r="C160" s="96"/>
      <c r="D160" s="96"/>
      <c r="E160" s="96"/>
      <c r="F160" s="96"/>
    </row>
    <row r="161" spans="3:6">
      <c r="C161" s="96"/>
      <c r="D161" s="96"/>
      <c r="E161" s="96"/>
      <c r="F161" s="96"/>
    </row>
    <row r="162" spans="3:6">
      <c r="C162" s="96"/>
      <c r="D162" s="96"/>
      <c r="E162" s="96"/>
      <c r="F162" s="96"/>
    </row>
    <row r="163" spans="3:6">
      <c r="C163" s="96"/>
      <c r="D163" s="96"/>
      <c r="E163" s="96"/>
      <c r="F163" s="96"/>
    </row>
    <row r="164" spans="3:6">
      <c r="C164" s="96"/>
      <c r="D164" s="96"/>
      <c r="E164" s="96"/>
      <c r="F164" s="96"/>
    </row>
    <row r="165" spans="3:6">
      <c r="C165" s="96"/>
      <c r="D165" s="96"/>
      <c r="E165" s="96"/>
      <c r="F165" s="96"/>
    </row>
    <row r="166" spans="3:6">
      <c r="C166" s="96"/>
      <c r="D166" s="96"/>
      <c r="E166" s="96"/>
      <c r="F166" s="96"/>
    </row>
    <row r="167" spans="3:6">
      <c r="C167" s="96"/>
      <c r="D167" s="96"/>
      <c r="E167" s="96"/>
      <c r="F167" s="96"/>
    </row>
    <row r="168" spans="3:6">
      <c r="C168" s="96"/>
      <c r="D168" s="96"/>
      <c r="E168" s="96"/>
      <c r="F168" s="96"/>
    </row>
    <row r="169" spans="3:6">
      <c r="C169" s="96"/>
      <c r="D169" s="96"/>
      <c r="E169" s="96"/>
      <c r="F169" s="96"/>
    </row>
    <row r="170" spans="3:6">
      <c r="C170" s="96"/>
      <c r="D170" s="96"/>
      <c r="E170" s="96"/>
      <c r="F170" s="96"/>
    </row>
    <row r="171" spans="3:6">
      <c r="C171" s="96"/>
      <c r="D171" s="96"/>
      <c r="E171" s="96"/>
      <c r="F171" s="96"/>
    </row>
    <row r="172" spans="3:6">
      <c r="C172" s="96"/>
      <c r="D172" s="96"/>
      <c r="E172" s="96"/>
      <c r="F172" s="96"/>
    </row>
    <row r="173" spans="3:6">
      <c r="C173" s="96"/>
      <c r="D173" s="96"/>
      <c r="E173" s="96"/>
      <c r="F173" s="96"/>
    </row>
    <row r="174" spans="3:6">
      <c r="C174" s="96"/>
      <c r="D174" s="96"/>
      <c r="E174" s="96"/>
      <c r="F174" s="96"/>
    </row>
    <row r="175" spans="3:6">
      <c r="C175" s="96"/>
      <c r="D175" s="96"/>
      <c r="E175" s="96"/>
      <c r="F175" s="96"/>
    </row>
    <row r="176" spans="3:6">
      <c r="C176" s="96"/>
      <c r="D176" s="96"/>
      <c r="E176" s="96"/>
      <c r="F176" s="96"/>
    </row>
    <row r="177" spans="3:6">
      <c r="C177" s="96"/>
      <c r="D177" s="96"/>
      <c r="E177" s="96"/>
      <c r="F177" s="96"/>
    </row>
    <row r="178" spans="3:6">
      <c r="C178" s="96"/>
      <c r="D178" s="96"/>
      <c r="E178" s="96"/>
      <c r="F178" s="96"/>
    </row>
    <row r="179" spans="3:6">
      <c r="C179" s="96"/>
      <c r="D179" s="96"/>
      <c r="E179" s="96"/>
      <c r="F179" s="96"/>
    </row>
    <row r="180" spans="3:6">
      <c r="C180" s="96"/>
      <c r="D180" s="96"/>
      <c r="E180" s="96"/>
      <c r="F180" s="96"/>
    </row>
    <row r="181" spans="3:6">
      <c r="C181" s="96"/>
      <c r="D181" s="96"/>
      <c r="E181" s="96"/>
      <c r="F181" s="96"/>
    </row>
    <row r="182" spans="3:6">
      <c r="C182" s="96"/>
      <c r="D182" s="96"/>
      <c r="E182" s="96"/>
      <c r="F182" s="96"/>
    </row>
    <row r="183" spans="3:6">
      <c r="C183" s="96"/>
      <c r="D183" s="96"/>
      <c r="E183" s="96"/>
      <c r="F183" s="96"/>
    </row>
    <row r="184" spans="3:6">
      <c r="C184" s="96"/>
      <c r="D184" s="96"/>
      <c r="E184" s="96"/>
      <c r="F184" s="96"/>
    </row>
    <row r="185" spans="3:6">
      <c r="C185" s="96"/>
      <c r="D185" s="96"/>
      <c r="E185" s="96"/>
      <c r="F185" s="96"/>
    </row>
    <row r="186" spans="3:6">
      <c r="C186" s="96"/>
      <c r="D186" s="96"/>
      <c r="E186" s="96"/>
      <c r="F186" s="96"/>
    </row>
    <row r="187" spans="3:6">
      <c r="C187" s="96"/>
      <c r="D187" s="96"/>
      <c r="E187" s="96"/>
      <c r="F187" s="96"/>
    </row>
    <row r="188" spans="3:6">
      <c r="C188" s="96"/>
      <c r="D188" s="96"/>
      <c r="E188" s="96"/>
      <c r="F188" s="96"/>
    </row>
    <row r="189" spans="3:6">
      <c r="C189" s="96"/>
      <c r="D189" s="96"/>
      <c r="E189" s="96"/>
      <c r="F189" s="96"/>
    </row>
    <row r="190" spans="3:6">
      <c r="C190" s="96"/>
      <c r="D190" s="96"/>
      <c r="E190" s="96"/>
      <c r="F190" s="96"/>
    </row>
    <row r="191" spans="3:6">
      <c r="C191" s="96"/>
      <c r="D191" s="96"/>
      <c r="E191" s="96"/>
      <c r="F191" s="96"/>
    </row>
    <row r="192" spans="3:6">
      <c r="C192" s="96"/>
      <c r="D192" s="96"/>
      <c r="E192" s="96"/>
      <c r="F192" s="96"/>
    </row>
    <row r="193" spans="3:6">
      <c r="C193" s="96"/>
      <c r="D193" s="96"/>
      <c r="E193" s="96"/>
      <c r="F193" s="96"/>
    </row>
  </sheetData>
  <sheetProtection password="C9F1" sheet="1" objects="1" scenarios="1" selectLockedCells="1" selectUnlockedCells="1"/>
  <pageMargins left="0.7" right="0.7" top="0.75" bottom="0.75" header="0.3" footer="0.3"/>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Abstraction Charge Calculator</vt:lpstr>
      <vt:lpstr>Supported Sources</vt:lpstr>
      <vt:lpstr>SUC &amp; EIUC</vt:lpstr>
      <vt:lpstr>'SUC &amp; EIUC'!_GoBack</vt:lpstr>
    </vt:vector>
  </TitlesOfParts>
  <Company>Environment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Abstraction charges calculator</dc:title>
  <dc:creator>TWALLIS</dc:creator>
  <cp:lastModifiedBy>Registered User</cp:lastModifiedBy>
  <dcterms:created xsi:type="dcterms:W3CDTF">2009-08-11T14:41:21Z</dcterms:created>
  <dcterms:modified xsi:type="dcterms:W3CDTF">2020-04-16T07:43:55Z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