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90" windowWidth="15480" windowHeight="10875" tabRatio="828" activeTab="0"/>
  </bookViews>
  <sheets>
    <sheet name="REPORT1 16 &amp; Under ALL" sheetId="1" r:id="rId1"/>
    <sheet name="REPORT2 16 &amp; Under Quarterly" sheetId="2" r:id="rId2"/>
    <sheet name="REPORT3 16 &amp; Under Regions" sheetId="3" r:id="rId3"/>
    <sheet name="REPORT4 60+ ALL" sheetId="4" r:id="rId4"/>
    <sheet name="REPORT5 60+ Quarterly" sheetId="5" r:id="rId5"/>
    <sheet name="REPORT6 60+ Regions" sheetId="6" r:id="rId6"/>
    <sheet name="REPORT 7 All Monthly" sheetId="7" r:id="rId7"/>
    <sheet name="REPORT 8 All Quarterly" sheetId="8" r:id="rId8"/>
    <sheet name="REPORT 9 All Regions" sheetId="9" r:id="rId9"/>
    <sheet name="REPORT 10 All per head pop'n" sheetId="10" r:id="rId10"/>
  </sheets>
  <definedNames>
    <definedName name="_xlnm._FilterDatabase" localSheetId="9" hidden="1">'REPORT 10 All per head pop''n'!$A$4:$K$261</definedName>
    <definedName name="_xlnm._FilterDatabase" localSheetId="7" hidden="1">'REPORT 8 All Quarterly'!$A$4:$M$261</definedName>
    <definedName name="_xlnm._FilterDatabase" localSheetId="0" hidden="1">'REPORT1 16 &amp; Under ALL'!$A$3:$X$260</definedName>
    <definedName name="_xlnm._FilterDatabase" localSheetId="1" hidden="1">'REPORT2 16 &amp; Under Quarterly'!$A$3:$Z$260</definedName>
    <definedName name="_xlnm._FilterDatabase" localSheetId="3" hidden="1">'REPORT4 60+ ALL'!$A$3:$Z$260</definedName>
    <definedName name="_xlnm._FilterDatabase" localSheetId="4" hidden="1">'REPORT5 60+ Quarterly'!$A$3:$Y$260</definedName>
    <definedName name="_Sort" hidden="1">#REF!</definedName>
    <definedName name="AVON">#REF!</definedName>
    <definedName name="BEDS">#REF!</definedName>
    <definedName name="BERKS">#REF!</definedName>
    <definedName name="BUCKS">#REF!</definedName>
    <definedName name="CAMBS">#REF!</definedName>
    <definedName name="CHESHIRE">#REF!</definedName>
    <definedName name="CLEVELAND">#REF!</definedName>
    <definedName name="CLWYD">#REF!</definedName>
    <definedName name="CORNWALL">#REF!</definedName>
    <definedName name="CUMBRIA">#REF!</definedName>
    <definedName name="DERBYSHIRE">#REF!</definedName>
    <definedName name="DEVON">#REF!</definedName>
    <definedName name="DORSET">#REF!</definedName>
    <definedName name="DURHAM">#REF!</definedName>
    <definedName name="DYFED">#REF!</definedName>
    <definedName name="E_SUSSEX">#REF!</definedName>
    <definedName name="ESSEX">#REF!</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KENT">#REF!</definedName>
    <definedName name="LANCS">#REF!</definedName>
    <definedName name="LEICS">#REF!</definedName>
    <definedName name="LINCS">#REF!</definedName>
    <definedName name="LONDON">#REF!</definedName>
    <definedName name="M_GLAM">#REF!</definedName>
    <definedName name="MERSEYSIDE">#REF!</definedName>
    <definedName name="N_YORKS">#REF!</definedName>
    <definedName name="NORFOLK">#REF!</definedName>
    <definedName name="NORTHANTS">#REF!</definedName>
    <definedName name="NORTHUMBERLAND">#REF!</definedName>
    <definedName name="NOTTS">#REF!</definedName>
    <definedName name="OXON">#REF!</definedName>
    <definedName name="POWYS">#REF!</definedName>
    <definedName name="_xlnm.Print_Area" localSheetId="9">'REPORT 10 All per head pop''n'!$A$5:$K$275</definedName>
    <definedName name="_xlnm.Print_Area" localSheetId="6">'REPORT 7 All Monthly'!$A$5:$W$261</definedName>
    <definedName name="_xlnm.Print_Area" localSheetId="7">'REPORT 8 All Quarterly'!$A$5:$K$261</definedName>
    <definedName name="_xlnm.Print_Area" localSheetId="0">'REPORT1 16 &amp; Under ALL'!$A$4:$W$274</definedName>
    <definedName name="_xlnm.Print_Area" localSheetId="1">'REPORT2 16 &amp; Under Quarterly'!$A$4:$M$274</definedName>
    <definedName name="_xlnm.Print_Area" localSheetId="3">'REPORT4 60+ ALL'!$A$3:$X$276</definedName>
    <definedName name="_xlnm.Print_Area" localSheetId="4">'REPORT5 60+ Quarterly'!$A$4:$M$274</definedName>
    <definedName name="_xlnm.Print_Titles" localSheetId="9">'REPORT 10 All per head pop''n'!$3:$4</definedName>
    <definedName name="_xlnm.Print_Titles" localSheetId="6">'REPORT 7 All Monthly'!$1:$4</definedName>
    <definedName name="_xlnm.Print_Titles" localSheetId="7">'REPORT 8 All Quarterly'!$1:$4</definedName>
    <definedName name="_xlnm.Print_Titles" localSheetId="0">'REPORT1 16 &amp; Under ALL'!$1:$3</definedName>
    <definedName name="_xlnm.Print_Titles" localSheetId="1">'REPORT2 16 &amp; Under Quarterly'!$1:$3</definedName>
    <definedName name="_xlnm.Print_Titles" localSheetId="3">'REPORT4 60+ ALL'!$1:$3</definedName>
    <definedName name="_xlnm.Print_Titles" localSheetId="4">'REPORT5 60+ Quarterly'!$1:$3</definedName>
    <definedName name="S_GLAM">#REF!</definedName>
    <definedName name="S_YORKS">#REF!</definedName>
    <definedName name="SHROPS">#REF!</definedName>
    <definedName name="SOMERSET">#REF!</definedName>
    <definedName name="STAFFS">#REF!</definedName>
    <definedName name="SUFFOLK">#REF!</definedName>
    <definedName name="SURREY">#REF!</definedName>
    <definedName name="TYNE_WEAR">#REF!</definedName>
    <definedName name="W_GLAM">#REF!</definedName>
    <definedName name="W_MIDS">#REF!</definedName>
    <definedName name="W_SUSSEX">#REF!</definedName>
    <definedName name="W_YORKS">#REF!</definedName>
    <definedName name="WARWICKS">#REF!</definedName>
    <definedName name="WILTS">#REF!</definedName>
  </definedNames>
  <calcPr fullCalcOnLoad="1"/>
</workbook>
</file>

<file path=xl/sharedStrings.xml><?xml version="1.0" encoding="utf-8"?>
<sst xmlns="http://schemas.openxmlformats.org/spreadsheetml/2006/main" count="9856" uniqueCount="776">
  <si>
    <t>LAName</t>
  </si>
  <si>
    <t>County</t>
  </si>
  <si>
    <t>Region</t>
  </si>
  <si>
    <t>Offer</t>
  </si>
  <si>
    <t>ALLERDALE</t>
  </si>
  <si>
    <t>CUMBRIA COUNTY</t>
  </si>
  <si>
    <t>North West</t>
  </si>
  <si>
    <t>Both</t>
  </si>
  <si>
    <t>AMBER VALLEY</t>
  </si>
  <si>
    <t>DERBYSHIRE COUNTY</t>
  </si>
  <si>
    <t>East Midlands</t>
  </si>
  <si>
    <t>ASHFIELD</t>
  </si>
  <si>
    <t>NOTTINGHAMSHIRE COUNTY</t>
  </si>
  <si>
    <t>AYLESBURY VALE</t>
  </si>
  <si>
    <t>BUCKINGHAMSHIRE COUNTY</t>
  </si>
  <si>
    <t>South East</t>
  </si>
  <si>
    <t>Just 60+</t>
  </si>
  <si>
    <t>BABERGH</t>
  </si>
  <si>
    <t>SUFFOLK COUNTY</t>
  </si>
  <si>
    <t>East of England</t>
  </si>
  <si>
    <t>BARKING &amp; DAGENHAM</t>
  </si>
  <si>
    <t>GREATER LONDON AUTHORITY</t>
  </si>
  <si>
    <t>London</t>
  </si>
  <si>
    <t>BARNSLEY</t>
  </si>
  <si>
    <t>BARNSLEY DISTRICT</t>
  </si>
  <si>
    <t>Yorkshire and the Humber</t>
  </si>
  <si>
    <t>BARROW-IN-FURNESS</t>
  </si>
  <si>
    <t>BASSETLAW</t>
  </si>
  <si>
    <t>BATH &amp; NORTH EAST SOMERSET UA</t>
  </si>
  <si>
    <t>BATH AND NORTH EAST SOMERSET</t>
  </si>
  <si>
    <t>South West</t>
  </si>
  <si>
    <t>BEDFORD</t>
  </si>
  <si>
    <t>BEDFORDSHIRE COUNTY</t>
  </si>
  <si>
    <t>BEXLEY</t>
  </si>
  <si>
    <t>BIRMINGHAM</t>
  </si>
  <si>
    <t>BIRMINGHAM DISTRICT</t>
  </si>
  <si>
    <t>West Midlands</t>
  </si>
  <si>
    <t>BLABY</t>
  </si>
  <si>
    <t>LEICESTERSHIRE COUNTY</t>
  </si>
  <si>
    <t>BLACKBURN WITH DARWEN UA</t>
  </si>
  <si>
    <t>BLACKBURN WITH DARWEN</t>
  </si>
  <si>
    <t>BLACKPOOL UA</t>
  </si>
  <si>
    <t>BLACKPOOL</t>
  </si>
  <si>
    <t>BOLSOVER</t>
  </si>
  <si>
    <t>BOLTON</t>
  </si>
  <si>
    <t>BOLTON DISTRICT</t>
  </si>
  <si>
    <t>LINCOLNSHIRE COUNTY</t>
  </si>
  <si>
    <t>BRADFORD</t>
  </si>
  <si>
    <t>BRADFORD DISTRICT</t>
  </si>
  <si>
    <t>BRAINTREE</t>
  </si>
  <si>
    <t>ESSEX COUNTY</t>
  </si>
  <si>
    <t>BRECKLAND</t>
  </si>
  <si>
    <t>NORFOLK COUNTY</t>
  </si>
  <si>
    <t>BRENT</t>
  </si>
  <si>
    <t>BRIGHTON AND HOVE UA</t>
  </si>
  <si>
    <t>THE CITY OF BRIGHTON AND HOVE</t>
  </si>
  <si>
    <t>BRISTOL, CITY OF UA</t>
  </si>
  <si>
    <t>CITY OF BRISTOL</t>
  </si>
  <si>
    <t>BROMSGROVE</t>
  </si>
  <si>
    <t>WORCESTERSHIRE COUNTY</t>
  </si>
  <si>
    <t>BROXBOURNE</t>
  </si>
  <si>
    <t>HERTFORDSHIRE COUNTY</t>
  </si>
  <si>
    <t>BURNLEY</t>
  </si>
  <si>
    <t>LANCASHIRE COUNTY</t>
  </si>
  <si>
    <t>BURY</t>
  </si>
  <si>
    <t>BURY DISTRICT</t>
  </si>
  <si>
    <t>CALDERDALE</t>
  </si>
  <si>
    <t>CALDERDALE DISTRICT</t>
  </si>
  <si>
    <t>CAMBRIDGE</t>
  </si>
  <si>
    <t>CAMBRIDGESHIRE COUNTY</t>
  </si>
  <si>
    <t>CAMDEN</t>
  </si>
  <si>
    <t>CANNOCK CHASE</t>
  </si>
  <si>
    <t>STAFFORDSHIRE COUNTY</t>
  </si>
  <si>
    <t>CANTERBURY</t>
  </si>
  <si>
    <t>KENT COUNTY</t>
  </si>
  <si>
    <t>CARLISLE</t>
  </si>
  <si>
    <t>CASTLE POINT</t>
  </si>
  <si>
    <t>CENTRAL BEDFORDSHIRE</t>
  </si>
  <si>
    <t>BEDFORDSHIRE</t>
  </si>
  <si>
    <t>CHARNWOOD</t>
  </si>
  <si>
    <t>CHESHIRE EAST</t>
  </si>
  <si>
    <t>CHESHIRE</t>
  </si>
  <si>
    <t>CHESTERFIELD</t>
  </si>
  <si>
    <t>CHICHESTER</t>
  </si>
  <si>
    <t>WEST SUSSEX COUNTY</t>
  </si>
  <si>
    <t>CHILTERN</t>
  </si>
  <si>
    <t>CHORLEY</t>
  </si>
  <si>
    <t>CITY OF LONDON</t>
  </si>
  <si>
    <t>COLCHESTER</t>
  </si>
  <si>
    <t>COPELAND</t>
  </si>
  <si>
    <t>CORBY</t>
  </si>
  <si>
    <t>NORTHAMPTONSHIRE COUNTY</t>
  </si>
  <si>
    <t>CORNWALL</t>
  </si>
  <si>
    <t>CORNWALL AND ISLES OF SCILLY</t>
  </si>
  <si>
    <t>COTSWOLD</t>
  </si>
  <si>
    <t>GLOUCESTERSHIRE COUNTY</t>
  </si>
  <si>
    <t>COVENTRY</t>
  </si>
  <si>
    <t>COVENTRY DISTRICT</t>
  </si>
  <si>
    <t>CRAVEN</t>
  </si>
  <si>
    <t>NORTH YORKSHIRE COUNTY</t>
  </si>
  <si>
    <t>DARLINGTON UA</t>
  </si>
  <si>
    <t>DARLINGTON</t>
  </si>
  <si>
    <t>North East</t>
  </si>
  <si>
    <t>DAVENTRY</t>
  </si>
  <si>
    <t>DERBY UA</t>
  </si>
  <si>
    <t>CITY OF DERBY</t>
  </si>
  <si>
    <t>DERBYSHIRE DALES</t>
  </si>
  <si>
    <t>DONCASTER</t>
  </si>
  <si>
    <t>DONCASTER DISTRICT</t>
  </si>
  <si>
    <t>DOVER</t>
  </si>
  <si>
    <t>DUDLEY</t>
  </si>
  <si>
    <t>DUDLEY DISTRICT</t>
  </si>
  <si>
    <t>DURHAM</t>
  </si>
  <si>
    <t>DURHAM COUNTY</t>
  </si>
  <si>
    <t>EALING</t>
  </si>
  <si>
    <t>EAST CAMBRIDGESHIRE</t>
  </si>
  <si>
    <t>HAMPSHIRE COUNTY</t>
  </si>
  <si>
    <t>EAST HERTFORDSHIRE</t>
  </si>
  <si>
    <t>EAST LINDSEY</t>
  </si>
  <si>
    <t>EAST STAFFORDSHIRE</t>
  </si>
  <si>
    <t>EASTBOURNE</t>
  </si>
  <si>
    <t>EAST SUSSEX COUNTY</t>
  </si>
  <si>
    <t>EASTLEIGH</t>
  </si>
  <si>
    <t>ELMBRIDGE</t>
  </si>
  <si>
    <t>SURREY COUNTY</t>
  </si>
  <si>
    <t>ENFIELD</t>
  </si>
  <si>
    <t>EPPING FOREST</t>
  </si>
  <si>
    <t>EREWASH</t>
  </si>
  <si>
    <t>EXETER</t>
  </si>
  <si>
    <t>DEVON COUNTY</t>
  </si>
  <si>
    <t>FENLAND</t>
  </si>
  <si>
    <t>FOREST HEATH</t>
  </si>
  <si>
    <t>FYLDE</t>
  </si>
  <si>
    <t>GATESHEAD</t>
  </si>
  <si>
    <t>GATESHEAD DISTRICT</t>
  </si>
  <si>
    <t>GEDLING</t>
  </si>
  <si>
    <t>GOSPORT</t>
  </si>
  <si>
    <t>GRAVESHAM</t>
  </si>
  <si>
    <t>GREAT YARMOUTH</t>
  </si>
  <si>
    <t>GREENWICH</t>
  </si>
  <si>
    <t>GUILDFORD</t>
  </si>
  <si>
    <t>HACKNEY</t>
  </si>
  <si>
    <t>HALTON UA</t>
  </si>
  <si>
    <t>HALTON</t>
  </si>
  <si>
    <t>HAMMERSMITH &amp; FULHAM</t>
  </si>
  <si>
    <t>HARBOROUGH</t>
  </si>
  <si>
    <t>HARINGEY</t>
  </si>
  <si>
    <t>HARROW</t>
  </si>
  <si>
    <t>HART</t>
  </si>
  <si>
    <t>HARTLEPOOL UA</t>
  </si>
  <si>
    <t>HARTLEPOOL</t>
  </si>
  <si>
    <t>HASTINGS</t>
  </si>
  <si>
    <t>HAVERING</t>
  </si>
  <si>
    <t>HEREFORDSHIRE UA</t>
  </si>
  <si>
    <t>COUNTY OF HEREFORDSHIRE</t>
  </si>
  <si>
    <t>HIGH PEAK</t>
  </si>
  <si>
    <t>HILLINGDON</t>
  </si>
  <si>
    <t>HINCKLEY &amp; BOSWORTH</t>
  </si>
  <si>
    <t>HOUNSLOW</t>
  </si>
  <si>
    <t>HUNTINGDONSHIRE</t>
  </si>
  <si>
    <t>HYNDBURN</t>
  </si>
  <si>
    <t>ISLES OF SCILLY</t>
  </si>
  <si>
    <t>ISLINGTON</t>
  </si>
  <si>
    <t>KENSINGTON &amp; CHELSEA</t>
  </si>
  <si>
    <t>KETTERING</t>
  </si>
  <si>
    <t>KINGS LYNN &amp; WEST NORFOLK</t>
  </si>
  <si>
    <t>KINGSTON UPON THAMES</t>
  </si>
  <si>
    <t>KIRKLEES</t>
  </si>
  <si>
    <t>KIRKLEES DISTRICT</t>
  </si>
  <si>
    <t>KNOWSLEY</t>
  </si>
  <si>
    <t>KNOWSLEY DISTRICT</t>
  </si>
  <si>
    <t>LAMBETH</t>
  </si>
  <si>
    <t>LANCASTER</t>
  </si>
  <si>
    <t>LEEDS</t>
  </si>
  <si>
    <t>LEEDS DISTRICT</t>
  </si>
  <si>
    <t>LEICESTER UA</t>
  </si>
  <si>
    <t>CITY OF LEICESTER</t>
  </si>
  <si>
    <t>LEWISHAM</t>
  </si>
  <si>
    <t>LINCOLN</t>
  </si>
  <si>
    <t>LIVERPOOL</t>
  </si>
  <si>
    <t>LIVERPOOL DISTRICT</t>
  </si>
  <si>
    <t>LUTON UA</t>
  </si>
  <si>
    <t>LUTON</t>
  </si>
  <si>
    <t>MALVERN HILLS</t>
  </si>
  <si>
    <t>MANCHESTER</t>
  </si>
  <si>
    <t>MANCHESTER DISTRICT</t>
  </si>
  <si>
    <t>MEDWAY UA</t>
  </si>
  <si>
    <t>MEDWAY</t>
  </si>
  <si>
    <t>MELTON</t>
  </si>
  <si>
    <t>MERTON</t>
  </si>
  <si>
    <t>MID DEVON</t>
  </si>
  <si>
    <t>MID SUFFOLK</t>
  </si>
  <si>
    <t>MIDDLESBROUGH UA</t>
  </si>
  <si>
    <t>MIDDLESBROUGH</t>
  </si>
  <si>
    <t>MILTON KEYNES UA</t>
  </si>
  <si>
    <t>MILTON KEYNES</t>
  </si>
  <si>
    <t>NEW FOREST</t>
  </si>
  <si>
    <t>NEWARK &amp; SHERWOOD</t>
  </si>
  <si>
    <t>NEWCASTLE UPON TYNE</t>
  </si>
  <si>
    <t>NEWCASTLE UPON TYNE DISTRICT</t>
  </si>
  <si>
    <t>NEWCASTLE-UNDER-LYME</t>
  </si>
  <si>
    <t>NEWHAM</t>
  </si>
  <si>
    <t>NORTH DEVON</t>
  </si>
  <si>
    <t>NORTH DORSET</t>
  </si>
  <si>
    <t>DORSET COUNTY</t>
  </si>
  <si>
    <t>NORTH EAST DERBYSHIRE</t>
  </si>
  <si>
    <t>NORTH EAST LINCOLNSHIRE UA</t>
  </si>
  <si>
    <t>NORTH EAST LINCOLNSHIRE</t>
  </si>
  <si>
    <t>NORTH KESTEVEN</t>
  </si>
  <si>
    <t>NORTH LINCOLNSHIRE UA</t>
  </si>
  <si>
    <t>NORTH LINCOLNSHIRE</t>
  </si>
  <si>
    <t>NORTH NORFOLK</t>
  </si>
  <si>
    <t>NORTH SOMERSET UA</t>
  </si>
  <si>
    <t>NORTH SOMERSET</t>
  </si>
  <si>
    <t>NORTH TYNESIDE</t>
  </si>
  <si>
    <t>NORTH TYNESIDE DISTRICT</t>
  </si>
  <si>
    <t>NORTH WARWICKSHIRE</t>
  </si>
  <si>
    <t>WARWICKSHIRE COUNTY</t>
  </si>
  <si>
    <t>NORTH WEST LEICESTERSHIRE</t>
  </si>
  <si>
    <t>NORTHAMPTON</t>
  </si>
  <si>
    <t>NORTHUMBERLAND</t>
  </si>
  <si>
    <t>NOTTINGHAM UA</t>
  </si>
  <si>
    <t>CITY OF NOTTINGHAM</t>
  </si>
  <si>
    <t>OADBY &amp; WIGSTON</t>
  </si>
  <si>
    <t>OLDHAM</t>
  </si>
  <si>
    <t>OLDHAM DISTRICT</t>
  </si>
  <si>
    <t>OXFORD</t>
  </si>
  <si>
    <t>OXFORDSHIRE COUNTY</t>
  </si>
  <si>
    <t>PENDLE</t>
  </si>
  <si>
    <t>PETERBOROUGH UA</t>
  </si>
  <si>
    <t>CITY OF PETERBOROUGH</t>
  </si>
  <si>
    <t>CITY OF PLYMOUTH</t>
  </si>
  <si>
    <t>PORTSMOUTH UA</t>
  </si>
  <si>
    <t>CITY OF PORTSMOUTH</t>
  </si>
  <si>
    <t>PRESTON</t>
  </si>
  <si>
    <t>PURBECK</t>
  </si>
  <si>
    <t>READING</t>
  </si>
  <si>
    <t>REDBRIDGE</t>
  </si>
  <si>
    <t>REDCAR &amp; CLEVELAND UA</t>
  </si>
  <si>
    <t>REDCAR AND CLEVELAND</t>
  </si>
  <si>
    <t>REDDITCH</t>
  </si>
  <si>
    <t>RIBBLE VALLEY</t>
  </si>
  <si>
    <t>RICHMOND UPON THAMES</t>
  </si>
  <si>
    <t>RICHMONDSHIRE</t>
  </si>
  <si>
    <t>ROCHDALE</t>
  </si>
  <si>
    <t>ROCHDALE DISTRICT</t>
  </si>
  <si>
    <t>ROTHER</t>
  </si>
  <si>
    <t>ROTHERHAM</t>
  </si>
  <si>
    <t>ROTHERHAM DISTRICT</t>
  </si>
  <si>
    <t>RUGBY</t>
  </si>
  <si>
    <t>RUSHCLIFFE</t>
  </si>
  <si>
    <t>RUSHMOOR</t>
  </si>
  <si>
    <t>RUTLAND UA</t>
  </si>
  <si>
    <t>RUTLAND</t>
  </si>
  <si>
    <t>RYEDALE</t>
  </si>
  <si>
    <t>SALFORD</t>
  </si>
  <si>
    <t>SALFORD DISTRICT</t>
  </si>
  <si>
    <t>SANDWELL</t>
  </si>
  <si>
    <t>SANDWELL DISTRICT</t>
  </si>
  <si>
    <t>SEFTON</t>
  </si>
  <si>
    <t>SEFTON DISTRICT</t>
  </si>
  <si>
    <t>SELBY</t>
  </si>
  <si>
    <t>SHEPWAY</t>
  </si>
  <si>
    <t>SHROPSHIRE</t>
  </si>
  <si>
    <t>SLOUGH UA</t>
  </si>
  <si>
    <t>SLOUGH</t>
  </si>
  <si>
    <t>SOLIHULL</t>
  </si>
  <si>
    <t>SOLIHULL DISTRICT</t>
  </si>
  <si>
    <t>SOUTH CAMBRIDGESHIRE</t>
  </si>
  <si>
    <t>SOUTH DERBYSHIRE</t>
  </si>
  <si>
    <t>SOUTH GLOUCESTERSHIRE UA</t>
  </si>
  <si>
    <t>SOUTH GLOUCESTERSHIRE</t>
  </si>
  <si>
    <t>SOUTH HAMS</t>
  </si>
  <si>
    <t>SOUTH HOLLAND</t>
  </si>
  <si>
    <t>SOUTH LAKELAND</t>
  </si>
  <si>
    <t>SOUTH NORFOLK</t>
  </si>
  <si>
    <t>SOUTH RIBBLE</t>
  </si>
  <si>
    <t>SOUTH SOMERSET</t>
  </si>
  <si>
    <t>SOMERSET COUNTY</t>
  </si>
  <si>
    <t>SOUTH STAFFORDSHIRE</t>
  </si>
  <si>
    <t>SOUTH TYNESIDE</t>
  </si>
  <si>
    <t>SOUTH TYNESIDE DISTRICT</t>
  </si>
  <si>
    <t>SOUTHAMPTON UA</t>
  </si>
  <si>
    <t>CITY OF SOUTHAMPTON</t>
  </si>
  <si>
    <t>SOUTHEND-ON-SEA UA</t>
  </si>
  <si>
    <t>SOUTHEND-ON-SEA</t>
  </si>
  <si>
    <t>SOUTHWARK</t>
  </si>
  <si>
    <t>SPELTHORNE</t>
  </si>
  <si>
    <t>ST ALBANS</t>
  </si>
  <si>
    <t>ST EDMUNDSBURY</t>
  </si>
  <si>
    <t>ST HELENS</t>
  </si>
  <si>
    <t>ST HELENS DISTRICT</t>
  </si>
  <si>
    <t>STAFFORD</t>
  </si>
  <si>
    <t>Staffordshire County</t>
  </si>
  <si>
    <t>STAFFORDSHIRE MOORLANDS</t>
  </si>
  <si>
    <t>STEVENAGE</t>
  </si>
  <si>
    <t>STOCKPORT</t>
  </si>
  <si>
    <t>STOCKPORT DISTRICT</t>
  </si>
  <si>
    <t>STOCKTON-ON-TEES UA</t>
  </si>
  <si>
    <t>STOCKTON-ON-TEES</t>
  </si>
  <si>
    <t>CITY OF STOKE-ON-TRENT</t>
  </si>
  <si>
    <t>STRATFORD-ON-AVON</t>
  </si>
  <si>
    <t>STROUD</t>
  </si>
  <si>
    <t>SUFFOLK COASTAL</t>
  </si>
  <si>
    <t>SUNDERLAND</t>
  </si>
  <si>
    <t>SUNDERLAND DISTRICT</t>
  </si>
  <si>
    <t>SUTTON</t>
  </si>
  <si>
    <t>SWINDON UA</t>
  </si>
  <si>
    <t>SWINDON</t>
  </si>
  <si>
    <t>TAMESIDE</t>
  </si>
  <si>
    <t>TAMESIDE DISTRICT</t>
  </si>
  <si>
    <t>TAMWORTH</t>
  </si>
  <si>
    <t>TAUNTON DEANE</t>
  </si>
  <si>
    <t>TELFORD AND WREKIN UA</t>
  </si>
  <si>
    <t>TELFORD AND WREKIN</t>
  </si>
  <si>
    <t>TENDRING</t>
  </si>
  <si>
    <t>TEWKESBURY</t>
  </si>
  <si>
    <t>THANET</t>
  </si>
  <si>
    <t>THREE RIVERS</t>
  </si>
  <si>
    <t>THURROCK UA</t>
  </si>
  <si>
    <t>THURROCK</t>
  </si>
  <si>
    <t>TORBAY UA</t>
  </si>
  <si>
    <t>TORBAY</t>
  </si>
  <si>
    <t>TOWER HAMLETS</t>
  </si>
  <si>
    <t>UTTLESFORD</t>
  </si>
  <si>
    <t>WAKEFIELD</t>
  </si>
  <si>
    <t>WAKEFIELD DISTRICT</t>
  </si>
  <si>
    <t>WALSALL</t>
  </si>
  <si>
    <t>WALSALL DISTRICT</t>
  </si>
  <si>
    <t>WALTHAM FOREST</t>
  </si>
  <si>
    <t>WANDSWORTH</t>
  </si>
  <si>
    <t>WARRINGTON UA</t>
  </si>
  <si>
    <t>WARRINGTON</t>
  </si>
  <si>
    <t>WAVENEY</t>
  </si>
  <si>
    <t>WAVERLEY</t>
  </si>
  <si>
    <t>WEALDEN</t>
  </si>
  <si>
    <t>WELLINGBOROUGH</t>
  </si>
  <si>
    <t>WELWYN HATFIELD</t>
  </si>
  <si>
    <t>WEST BERKSHIRE UA</t>
  </si>
  <si>
    <t>WEST BERKSHIRE</t>
  </si>
  <si>
    <t>WEST DEVON</t>
  </si>
  <si>
    <t>WEST DORSET</t>
  </si>
  <si>
    <t>WEST LANCASHIRE</t>
  </si>
  <si>
    <t>WIGAN</t>
  </si>
  <si>
    <t>WIGAN DISTRICT</t>
  </si>
  <si>
    <t>WILTSHIRE</t>
  </si>
  <si>
    <t>WINCHESTER</t>
  </si>
  <si>
    <t>WINDSOR AND MAIDENHEAD UA</t>
  </si>
  <si>
    <t>WINDSOR AND MAIDENHEAD</t>
  </si>
  <si>
    <t>WIRRAL</t>
  </si>
  <si>
    <t>WIRRAL DISTRICT</t>
  </si>
  <si>
    <t>WOKING</t>
  </si>
  <si>
    <t>WOLVERHAMPTON</t>
  </si>
  <si>
    <t>CITY OF WOLVERHAMPTON DISTRICT</t>
  </si>
  <si>
    <t>WORCESTER</t>
  </si>
  <si>
    <t>WYCHAVON</t>
  </si>
  <si>
    <t>WYRE</t>
  </si>
  <si>
    <t>WYRE FOREST</t>
  </si>
  <si>
    <t>YORK UA</t>
  </si>
  <si>
    <t>YORK</t>
  </si>
  <si>
    <t>Free Swimming Programme - 16 And Under By Month</t>
  </si>
  <si>
    <t>Free Swimming Programme - 16 And Under by Quarter</t>
  </si>
  <si>
    <t>Free Swimming 16 And Under By Region</t>
  </si>
  <si>
    <t>SURREY HEATH</t>
  </si>
  <si>
    <t>WOKINGHAM</t>
  </si>
  <si>
    <t>BERKSHIRE</t>
  </si>
  <si>
    <t>BARNET*</t>
  </si>
  <si>
    <t>BROXTOWE*</t>
  </si>
  <si>
    <t>EAST HAMPSHIRE*</t>
  </si>
  <si>
    <t>MANSFIELD*</t>
  </si>
  <si>
    <t>READING UA*</t>
  </si>
  <si>
    <t>Local authorities participating in the Free Swimming Programme, but without any pools:</t>
  </si>
  <si>
    <t>BROADLAND</t>
  </si>
  <si>
    <t>Non-metropolitan district</t>
  </si>
  <si>
    <t>East</t>
  </si>
  <si>
    <t>LEWES</t>
  </si>
  <si>
    <t>RUNNYMEDE</t>
  </si>
  <si>
    <t>SOUTH BUCKS</t>
  </si>
  <si>
    <t>TEIGNBRIDGE</t>
  </si>
  <si>
    <t>CHESHIRE WEST AND CHESTER**</t>
  </si>
  <si>
    <t>WARWICK*</t>
  </si>
  <si>
    <t>Total</t>
  </si>
  <si>
    <t>Free Swimming Programme - free swims by people of both ages by month by local authority</t>
  </si>
  <si>
    <t>Local Authority Name</t>
  </si>
  <si>
    <t>Current offer</t>
  </si>
  <si>
    <t>April 2009</t>
  </si>
  <si>
    <t>May 2009</t>
  </si>
  <si>
    <t>June 2009</t>
  </si>
  <si>
    <t>July 2009</t>
  </si>
  <si>
    <t>November 2009</t>
  </si>
  <si>
    <t>December 2009</t>
  </si>
  <si>
    <t>Free Swimming Programme - free swims by people of both ages by month by quarter</t>
  </si>
  <si>
    <t>January 2010</t>
  </si>
  <si>
    <t>February 2010</t>
  </si>
  <si>
    <t>March 2010</t>
  </si>
  <si>
    <t>Free Swimming Programme - free swims by people of both ages by month by region</t>
  </si>
  <si>
    <t>August 2009</t>
  </si>
  <si>
    <t>September 2009</t>
  </si>
  <si>
    <t>October 2009</t>
  </si>
  <si>
    <t>16 and under</t>
  </si>
  <si>
    <t>Type of authority</t>
  </si>
  <si>
    <t>London borough</t>
  </si>
  <si>
    <t>Metropolitan district</t>
  </si>
  <si>
    <t>Yorkshire</t>
  </si>
  <si>
    <t>Unitary authority</t>
  </si>
  <si>
    <t>BOSTON*</t>
  </si>
  <si>
    <t>GLOUCESTER*</t>
  </si>
  <si>
    <t>MOLE VALLEY*</t>
  </si>
  <si>
    <t>WEST LINDSEY*</t>
  </si>
  <si>
    <t>PLYMOUTH UA*</t>
  </si>
  <si>
    <t>00KB</t>
  </si>
  <si>
    <t>00KC</t>
  </si>
  <si>
    <t>00EQ</t>
  </si>
  <si>
    <t>00EW</t>
  </si>
  <si>
    <t>00HE</t>
  </si>
  <si>
    <t>00EJ</t>
  </si>
  <si>
    <t>00HF</t>
  </si>
  <si>
    <t>00EM</t>
  </si>
  <si>
    <t>00GG</t>
  </si>
  <si>
    <t>00KF</t>
  </si>
  <si>
    <t>00HY</t>
  </si>
  <si>
    <t>33UE</t>
  </si>
  <si>
    <t>LA Code</t>
  </si>
  <si>
    <t>00MF</t>
  </si>
  <si>
    <t>16UB</t>
  </si>
  <si>
    <t>17UB</t>
  </si>
  <si>
    <t>37UB</t>
  </si>
  <si>
    <t>11UB</t>
  </si>
  <si>
    <t>42UB</t>
  </si>
  <si>
    <t>00AB</t>
  </si>
  <si>
    <t>00AC</t>
  </si>
  <si>
    <t>00CC</t>
  </si>
  <si>
    <t>16UC</t>
  </si>
  <si>
    <t>37UC</t>
  </si>
  <si>
    <t>00HA</t>
  </si>
  <si>
    <t>00AD</t>
  </si>
  <si>
    <t>00CN</t>
  </si>
  <si>
    <t>31UB</t>
  </si>
  <si>
    <t>00EX</t>
  </si>
  <si>
    <t>00EY</t>
  </si>
  <si>
    <t>17UC</t>
  </si>
  <si>
    <t>00BL</t>
  </si>
  <si>
    <t>32UB</t>
  </si>
  <si>
    <t>00CX</t>
  </si>
  <si>
    <t>22UC</t>
  </si>
  <si>
    <t>33UB</t>
  </si>
  <si>
    <t>00AE</t>
  </si>
  <si>
    <t>00ML</t>
  </si>
  <si>
    <t>00HB</t>
  </si>
  <si>
    <t>47UB</t>
  </si>
  <si>
    <t>26UB</t>
  </si>
  <si>
    <t>37UD</t>
  </si>
  <si>
    <t>30UD</t>
  </si>
  <si>
    <t>00BM</t>
  </si>
  <si>
    <t>00CY</t>
  </si>
  <si>
    <t>12UB</t>
  </si>
  <si>
    <t>00AG</t>
  </si>
  <si>
    <t>41UB</t>
  </si>
  <si>
    <t>29UC</t>
  </si>
  <si>
    <t>16UD</t>
  </si>
  <si>
    <t>22UE</t>
  </si>
  <si>
    <t>31UC</t>
  </si>
  <si>
    <t>17UD</t>
  </si>
  <si>
    <t>45UD</t>
  </si>
  <si>
    <t>11UC</t>
  </si>
  <si>
    <t>30UE</t>
  </si>
  <si>
    <t>00AA</t>
  </si>
  <si>
    <t>22UG</t>
  </si>
  <si>
    <t>16UE</t>
  </si>
  <si>
    <t>34UB</t>
  </si>
  <si>
    <t>23UC</t>
  </si>
  <si>
    <t>00CQ</t>
  </si>
  <si>
    <t>36UB</t>
  </si>
  <si>
    <t>00AH</t>
  </si>
  <si>
    <t>00EH</t>
  </si>
  <si>
    <t>34UC</t>
  </si>
  <si>
    <t>00FK</t>
  </si>
  <si>
    <t>17UF</t>
  </si>
  <si>
    <t>00CE</t>
  </si>
  <si>
    <t>29UE</t>
  </si>
  <si>
    <t>00CR</t>
  </si>
  <si>
    <t>00AJ</t>
  </si>
  <si>
    <t>12UC</t>
  </si>
  <si>
    <t>24UC</t>
  </si>
  <si>
    <t>26UD</t>
  </si>
  <si>
    <t>32UC</t>
  </si>
  <si>
    <t>41UC</t>
  </si>
  <si>
    <t>21UC</t>
  </si>
  <si>
    <t>24UD</t>
  </si>
  <si>
    <t>16UF</t>
  </si>
  <si>
    <t>43UB</t>
  </si>
  <si>
    <t>00AK</t>
  </si>
  <si>
    <t>22UH</t>
  </si>
  <si>
    <t>17UG</t>
  </si>
  <si>
    <t>18UC</t>
  </si>
  <si>
    <t>12UD</t>
  </si>
  <si>
    <t>42UC</t>
  </si>
  <si>
    <t>30UF</t>
  </si>
  <si>
    <t>00CH</t>
  </si>
  <si>
    <t>37UE</t>
  </si>
  <si>
    <t>23UE</t>
  </si>
  <si>
    <t>24UF</t>
  </si>
  <si>
    <t>29UG</t>
  </si>
  <si>
    <t>33UD</t>
  </si>
  <si>
    <t>00AL</t>
  </si>
  <si>
    <t>43UD</t>
  </si>
  <si>
    <t>00AM</t>
  </si>
  <si>
    <t>00ET</t>
  </si>
  <si>
    <t>00AN</t>
  </si>
  <si>
    <t>31UD</t>
  </si>
  <si>
    <t>00AP</t>
  </si>
  <si>
    <t>00AQ</t>
  </si>
  <si>
    <t>24UG</t>
  </si>
  <si>
    <t>00EB</t>
  </si>
  <si>
    <t>21UD</t>
  </si>
  <si>
    <t>00AR</t>
  </si>
  <si>
    <t>00GA</t>
  </si>
  <si>
    <t>17UH</t>
  </si>
  <si>
    <t>00AS</t>
  </si>
  <si>
    <t>31UE</t>
  </si>
  <si>
    <t>00AT</t>
  </si>
  <si>
    <t>12UE</t>
  </si>
  <si>
    <t>30UG</t>
  </si>
  <si>
    <t>00AU</t>
  </si>
  <si>
    <t>00AW</t>
  </si>
  <si>
    <t>34UE</t>
  </si>
  <si>
    <t>00AX</t>
  </si>
  <si>
    <t>00CZ</t>
  </si>
  <si>
    <t>00BX</t>
  </si>
  <si>
    <t>00AY</t>
  </si>
  <si>
    <t>30UH</t>
  </si>
  <si>
    <t>00DA</t>
  </si>
  <si>
    <t>00FN</t>
  </si>
  <si>
    <t>00AZ</t>
  </si>
  <si>
    <t>32UD</t>
  </si>
  <si>
    <t>00BY</t>
  </si>
  <si>
    <t>00KA</t>
  </si>
  <si>
    <t>47UC</t>
  </si>
  <si>
    <t>00BN</t>
  </si>
  <si>
    <t>37UF</t>
  </si>
  <si>
    <t>00LC</t>
  </si>
  <si>
    <t>31UG</t>
  </si>
  <si>
    <t>00BA</t>
  </si>
  <si>
    <t>18UD</t>
  </si>
  <si>
    <t>42UE</t>
  </si>
  <si>
    <t>00EC</t>
  </si>
  <si>
    <t>00MG</t>
  </si>
  <si>
    <t>43UE</t>
  </si>
  <si>
    <t>24UJ</t>
  </si>
  <si>
    <t>37UG</t>
  </si>
  <si>
    <t>00CJ</t>
  </si>
  <si>
    <t>41UE</t>
  </si>
  <si>
    <t>00BB</t>
  </si>
  <si>
    <t>18UE</t>
  </si>
  <si>
    <t>19UE</t>
  </si>
  <si>
    <t>17UJ</t>
  </si>
  <si>
    <t>00FC</t>
  </si>
  <si>
    <t>32UE</t>
  </si>
  <si>
    <t>00FD</t>
  </si>
  <si>
    <t>33UF</t>
  </si>
  <si>
    <t>00HC</t>
  </si>
  <si>
    <t>00CK</t>
  </si>
  <si>
    <t>44UB</t>
  </si>
  <si>
    <t>31UH</t>
  </si>
  <si>
    <t>34UF</t>
  </si>
  <si>
    <t>00FY</t>
  </si>
  <si>
    <t>31UJ</t>
  </si>
  <si>
    <t>00BP</t>
  </si>
  <si>
    <t>38UC</t>
  </si>
  <si>
    <t>30UJ</t>
  </si>
  <si>
    <t>00JA</t>
  </si>
  <si>
    <t>00HG</t>
  </si>
  <si>
    <t>00MR</t>
  </si>
  <si>
    <t>30UK</t>
  </si>
  <si>
    <t>19UG</t>
  </si>
  <si>
    <t>00MC</t>
  </si>
  <si>
    <t>00BC</t>
  </si>
  <si>
    <t>00EE</t>
  </si>
  <si>
    <t>47UD</t>
  </si>
  <si>
    <t>30UL</t>
  </si>
  <si>
    <t>00BD</t>
  </si>
  <si>
    <t>36UE</t>
  </si>
  <si>
    <t>00BQ</t>
  </si>
  <si>
    <t>21UG</t>
  </si>
  <si>
    <t>00CF</t>
  </si>
  <si>
    <t>44UD</t>
  </si>
  <si>
    <t>37UJ</t>
  </si>
  <si>
    <t>24UL</t>
  </si>
  <si>
    <t>00FP</t>
  </si>
  <si>
    <t>36UF</t>
  </si>
  <si>
    <t>00BR</t>
  </si>
  <si>
    <t>00CS</t>
  </si>
  <si>
    <t>00CA</t>
  </si>
  <si>
    <t>36UH</t>
  </si>
  <si>
    <t>29UL</t>
  </si>
  <si>
    <t>00MD</t>
  </si>
  <si>
    <t>00CT</t>
  </si>
  <si>
    <t>12UG</t>
  </si>
  <si>
    <t>17UK</t>
  </si>
  <si>
    <t>00HD</t>
  </si>
  <si>
    <t>18UG</t>
  </si>
  <si>
    <t>32UF</t>
  </si>
  <si>
    <t>32UG</t>
  </si>
  <si>
    <t>16UG</t>
  </si>
  <si>
    <t>33UH</t>
  </si>
  <si>
    <t>30UN</t>
  </si>
  <si>
    <t>40UD</t>
  </si>
  <si>
    <t>41UF</t>
  </si>
  <si>
    <t>00CL</t>
  </si>
  <si>
    <t>00MS</t>
  </si>
  <si>
    <t>00BE</t>
  </si>
  <si>
    <t>43UH</t>
  </si>
  <si>
    <t>26UG</t>
  </si>
  <si>
    <t>42UF</t>
  </si>
  <si>
    <t>00BZ</t>
  </si>
  <si>
    <t>41UG</t>
  </si>
  <si>
    <t>41UH</t>
  </si>
  <si>
    <t>26UH</t>
  </si>
  <si>
    <t>00BS</t>
  </si>
  <si>
    <t>00EF</t>
  </si>
  <si>
    <t>00GL</t>
  </si>
  <si>
    <t>44UE</t>
  </si>
  <si>
    <t>23UF</t>
  </si>
  <si>
    <t>42UG</t>
  </si>
  <si>
    <t>00CM</t>
  </si>
  <si>
    <t>43UJ</t>
  </si>
  <si>
    <t>00BF</t>
  </si>
  <si>
    <t>00HX</t>
  </si>
  <si>
    <t>00BT</t>
  </si>
  <si>
    <t>41UK</t>
  </si>
  <si>
    <t>40UE</t>
  </si>
  <si>
    <t>00GF</t>
  </si>
  <si>
    <t>22UN</t>
  </si>
  <si>
    <t>23UG</t>
  </si>
  <si>
    <t>29UN</t>
  </si>
  <si>
    <t>26UJ</t>
  </si>
  <si>
    <t>00KG</t>
  </si>
  <si>
    <t>00HH</t>
  </si>
  <si>
    <t>00BG</t>
  </si>
  <si>
    <t>22UQ</t>
  </si>
  <si>
    <t>00DB</t>
  </si>
  <si>
    <t>00CU</t>
  </si>
  <si>
    <t>00BH</t>
  </si>
  <si>
    <t>00BJ</t>
  </si>
  <si>
    <t>00EU</t>
  </si>
  <si>
    <t>44UF</t>
  </si>
  <si>
    <t>42UH</t>
  </si>
  <si>
    <t>43UL</t>
  </si>
  <si>
    <t>21UH</t>
  </si>
  <si>
    <t>34UH</t>
  </si>
  <si>
    <t>26UL</t>
  </si>
  <si>
    <t>00MB</t>
  </si>
  <si>
    <t>18UL</t>
  </si>
  <si>
    <t>19UH</t>
  </si>
  <si>
    <t>30UP</t>
  </si>
  <si>
    <t>32UH</t>
  </si>
  <si>
    <t>00BW</t>
  </si>
  <si>
    <t>24UP</t>
  </si>
  <si>
    <t>00ME</t>
  </si>
  <si>
    <t>00CB</t>
  </si>
  <si>
    <t>43UM</t>
  </si>
  <si>
    <t>00CW</t>
  </si>
  <si>
    <t>47UE</t>
  </si>
  <si>
    <t>47UF</t>
  </si>
  <si>
    <t>30UQ</t>
  </si>
  <si>
    <t>47UG</t>
  </si>
  <si>
    <t>00FF</t>
  </si>
  <si>
    <t>33UC</t>
  </si>
  <si>
    <t>21UF</t>
  </si>
  <si>
    <t>43UG</t>
  </si>
  <si>
    <t>11UE</t>
  </si>
  <si>
    <t>18UH</t>
  </si>
  <si>
    <t>LA Name</t>
  </si>
  <si>
    <t>April 2010</t>
  </si>
  <si>
    <t>May 2010</t>
  </si>
  <si>
    <t>June 2010</t>
  </si>
  <si>
    <t>July 2010</t>
  </si>
  <si>
    <t>16 and under May 2009</t>
  </si>
  <si>
    <t>16 and under June 2009</t>
  </si>
  <si>
    <t>16 and under July 2009</t>
  </si>
  <si>
    <t>16 and under August 2009</t>
  </si>
  <si>
    <t>16 and under September 2009</t>
  </si>
  <si>
    <t>16 and under October 2009</t>
  </si>
  <si>
    <t>16 and under November 2009</t>
  </si>
  <si>
    <t>16 and under December 2009</t>
  </si>
  <si>
    <t>16 and under January 2010</t>
  </si>
  <si>
    <t>16 and under February 2010</t>
  </si>
  <si>
    <t>16 and under March 2010</t>
  </si>
  <si>
    <t>16 and under April 2010</t>
  </si>
  <si>
    <t>16 and under May 2010</t>
  </si>
  <si>
    <t>16 and under June 2010</t>
  </si>
  <si>
    <t>16 and under July 2010</t>
  </si>
  <si>
    <t>16 and under April 2009</t>
  </si>
  <si>
    <t>Free Swimming Programme - 60 and over By Month</t>
  </si>
  <si>
    <t>Free Swimming Programme - 60 and over by Quarter</t>
  </si>
  <si>
    <t>Free Swimming 60 and over By Region</t>
  </si>
  <si>
    <t>60 and over June 2010</t>
  </si>
  <si>
    <t>60 and over April 2009</t>
  </si>
  <si>
    <t>60 and over May 2009</t>
  </si>
  <si>
    <t>60 and over June 2009</t>
  </si>
  <si>
    <t>60 and over July 2009</t>
  </si>
  <si>
    <t>60 and over August 2009</t>
  </si>
  <si>
    <t>60 and over September 2009</t>
  </si>
  <si>
    <t>60 and over October 2009</t>
  </si>
  <si>
    <t>60 and over November 2009</t>
  </si>
  <si>
    <t>60 and over December 2009</t>
  </si>
  <si>
    <t>60 and over January 2010</t>
  </si>
  <si>
    <t>60 and over February 2010</t>
  </si>
  <si>
    <t>60 and over March 2010</t>
  </si>
  <si>
    <t>60 and over April 2010</t>
  </si>
  <si>
    <t>16 and under Quarter 1 Year 2</t>
  </si>
  <si>
    <t>16 and under Quarter 1 Year 1</t>
  </si>
  <si>
    <t>16 and under Quarter 2 Year 1</t>
  </si>
  <si>
    <t>16 and under Quarter 3 Year 1</t>
  </si>
  <si>
    <t>16 and under Quarter 4 Year 1</t>
  </si>
  <si>
    <t>60 and over Quarter 1 Year 1</t>
  </si>
  <si>
    <t>60 and over Quarter 2 Year 1</t>
  </si>
  <si>
    <t>60 and over Quarter 3 Year 1</t>
  </si>
  <si>
    <t>60 and over Quarter 4 Year 1</t>
  </si>
  <si>
    <t>60 and over Quarter 1 Year 2</t>
  </si>
  <si>
    <t>Quarter 1 Year 2</t>
  </si>
  <si>
    <t>Quarter 4 Year 1</t>
  </si>
  <si>
    <t>Quarter 1 Year 1</t>
  </si>
  <si>
    <t>Quarter 2 Year 1</t>
  </si>
  <si>
    <t>Quarter 3 Year 1</t>
  </si>
  <si>
    <t>60 and over 
April 2010</t>
  </si>
  <si>
    <t>60 and over 
May 2010</t>
  </si>
  <si>
    <t>60 and over
July 2010</t>
  </si>
  <si>
    <t>60 and over 
July 2010</t>
  </si>
  <si>
    <t>Total (April 2009 to July 2010)</t>
  </si>
  <si>
    <t>16 and under total (Quarter 1 to Quarter 4 Year 1 and Quarter 1  Year 2)</t>
  </si>
  <si>
    <t>60 and over Total
(Quarter 1 to Quarter 4 Year 1 and Quarter 1  Year 2)</t>
  </si>
  <si>
    <t>Total (Quarter 1 to Quarter 4 Year 1 and Quarter 1  Year 2)</t>
  </si>
  <si>
    <t>16 and under total (April 2009 to July 2010)</t>
  </si>
  <si>
    <t>60 and over total (April 2009 to July 2010)</t>
  </si>
  <si>
    <t>60 and over</t>
  </si>
  <si>
    <t>East Sussex County</t>
  </si>
  <si>
    <t>Norfolk County</t>
  </si>
  <si>
    <t>Surrey County</t>
  </si>
  <si>
    <t>Buckinghamshire County</t>
  </si>
  <si>
    <t>Devon County</t>
  </si>
  <si>
    <t>Free swims to date 
(April 2009 - July 2010)</t>
  </si>
  <si>
    <t>LA population ('000)</t>
  </si>
  <si>
    <t>Free swims per 1,000 residents</t>
  </si>
  <si>
    <t>Free swims to date  
(April 2009 - July 2010)</t>
  </si>
  <si>
    <t>Surrey Heath joined the Free Swimming Programme in November 2009 and Wokingham joined the Programme in January 2010.</t>
  </si>
  <si>
    <t>n/s</t>
  </si>
  <si>
    <t>n/s denotes a local authority which has not submitted monitoring data.</t>
  </si>
  <si>
    <t>n/a denotes that the change in the number of swims cannot be calculated because not all the required data have been submitted</t>
  </si>
  <si>
    <t>EDEN*</t>
  </si>
  <si>
    <t>CROYDON*</t>
  </si>
  <si>
    <t>STOKE-ON-TRENT UA*</t>
  </si>
  <si>
    <t>SOUTH KESTEVEN*</t>
  </si>
  <si>
    <t>* Asterisk denotes that the local authority joined the 16 and under element of the Programme late.</t>
  </si>
  <si>
    <t>** Double asterisk denotes that the local authority withdrew from the 16 and under element of the Programme after 1 April 2009.</t>
  </si>
  <si>
    <t>Not participating</t>
  </si>
  <si>
    <t>n/a</t>
  </si>
  <si>
    <t>16 and under Year 2 to date (April 2010 to July 2010)</t>
  </si>
  <si>
    <t>60 and over Year 2 to date (April 2010 to July 2010)</t>
  </si>
  <si>
    <t>60 and over (change between April to July 2009 and April to July 2010)#</t>
  </si>
  <si>
    <t>% change between April to July 2009 and April to July 2010#</t>
  </si>
  <si>
    <t>% change Quarter 1 Year 1 to Quarter 1 Year 2#</t>
  </si>
  <si>
    <t>Change Quarter 1  Year 1 to Quarter 1  Year 2#</t>
  </si>
  <si>
    <t>Change between April to July 2009 and April to July 2010)#</t>
  </si>
  <si>
    <t>60 and over (% change between April to July 2009 and April to July 2010)#</t>
  </si>
  <si>
    <t>60 and over (change Quarter 1  Year 1 to Quarter 1  Year 2)#</t>
  </si>
  <si>
    <t>60 and over (% change Quarter 1  Year 1 to Quarter 1  Year 2)#</t>
  </si>
  <si>
    <t>60 and over ( change between April to July 2009 and April to July 2010)#</t>
  </si>
  <si>
    <t>16 and under (change between April to July 2009 and April to July 2010)#</t>
  </si>
  <si>
    <t>16 and under (% change between April to July 2009 and April to July 2010)#</t>
  </si>
  <si>
    <t>16 and under (change Quarter 1  Year 1 to Quarter 1  Year 2)#</t>
  </si>
  <si>
    <t>16 and under (% change Quarter 1  Year 1 to Quarter 1  Year 2)#</t>
  </si>
  <si>
    <t>16 and under ( change between April to July 2009 and April to July 2010)#</t>
  </si>
  <si>
    <t># The change in the number of free swims recorded by local authorities has only been calculated for those local authorities which participated in the Programme throughout the period and which have provided data on the number of swims for all the period.</t>
  </si>
  <si>
    <t>Year 2 to date (April 2010 to July 2010)</t>
  </si>
  <si>
    <t>Change between April to July 2009 and April to July 2010#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</si>
</sst>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_-* #,##0.0_-;\-* #,##0.0_-;_-* &quot;-&quot;??_-;_-@_-"/>
    <numFmt numFmtId="168" formatCode="#,##0.0_ ;\-#,##0.0\ "/>
    <numFmt numFmtId="169" formatCode="0.00000000000000000%"/>
  </numFmts>
  <fonts count="39">
    <font>
      <sz val="10"/>
      <name val="Arial"/>
      <family val="0"/>
    </font>
    <font>
      <sz val="12"/>
      <color indexed="8"/>
      <name val="Calibri"/>
      <family val="2"/>
    </font>
    <font>
      <sz val="8"/>
      <name val="Arial"/>
      <family val="2"/>
    </font>
    <font>
      <b/>
      <sz val="10"/>
      <name val="Arial"/>
      <family val="2"/>
    </font>
    <font>
      <b/>
      <sz val="14"/>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indexed="44"/>
        <bgColor indexed="64"/>
      </patternFill>
    </fill>
    <fill>
      <patternFill patternType="solid">
        <fgColor theme="0" tint="-0.34997999668121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medium"/>
    </border>
    <border>
      <left style="medium"/>
      <right style="thin"/>
      <top style="thin"/>
      <bottom/>
    </border>
    <border>
      <left style="thin"/>
      <right style="thin"/>
      <top style="thin"/>
      <bottom/>
    </border>
    <border>
      <left style="double"/>
      <right/>
      <top style="medium"/>
      <bottom style="double"/>
    </border>
    <border>
      <left style="medium"/>
      <right/>
      <top style="medium"/>
      <bottom style="double"/>
    </border>
    <border>
      <left/>
      <right/>
      <top style="medium"/>
      <bottom style="double"/>
    </border>
    <border>
      <left style="thin"/>
      <right style="thin"/>
      <top style="medium"/>
      <bottom style="medium"/>
    </border>
    <border>
      <left/>
      <right style="thin"/>
      <top style="thin"/>
      <bottom style="thin"/>
    </border>
    <border>
      <left/>
      <right style="thin"/>
      <top style="thin"/>
      <bottom/>
    </border>
    <border>
      <left style="thin"/>
      <right/>
      <top style="medium"/>
      <bottom style="medium"/>
    </border>
    <border>
      <left style="thin"/>
      <right/>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top style="thin"/>
      <bottom/>
    </border>
    <border>
      <left style="thin"/>
      <right style="thin"/>
      <top style="medium"/>
      <bottom style="double"/>
    </border>
    <border>
      <left/>
      <right style="medium"/>
      <top style="thin"/>
      <bottom style="thin"/>
    </border>
    <border>
      <left/>
      <right style="medium"/>
      <top style="thin"/>
      <bottom/>
    </border>
    <border>
      <left style="thin"/>
      <right style="thin"/>
      <top/>
      <bottom style="thin"/>
    </border>
    <border>
      <left style="thin"/>
      <right style="medium"/>
      <top/>
      <bottom style="thin"/>
    </border>
    <border>
      <left style="medium"/>
      <right style="thin"/>
      <top/>
      <bottom style="thin"/>
    </border>
    <border>
      <left/>
      <right style="thin"/>
      <top/>
      <bottom style="thin"/>
    </border>
    <border>
      <left style="thin"/>
      <right/>
      <top/>
      <bottom style="thin"/>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n"/>
      <bottom style="medium"/>
    </border>
    <border>
      <left/>
      <right style="medium"/>
      <top/>
      <bottom style="thin"/>
    </border>
    <border>
      <left style="thin"/>
      <right style="thin"/>
      <top style="medium"/>
      <bottom style="thin"/>
    </border>
    <border>
      <left style="thin"/>
      <right style="medium"/>
      <top style="medium"/>
      <bottom style="thin"/>
    </border>
    <border>
      <left style="thin"/>
      <right style="medium"/>
      <top style="thin"/>
      <bottom/>
    </border>
    <border>
      <left/>
      <right style="thin"/>
      <top style="medium"/>
      <bottom style="medium"/>
    </border>
    <border>
      <left/>
      <right style="medium"/>
      <top style="medium"/>
      <bottom style="medium"/>
    </border>
    <border>
      <left style="medium"/>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2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1">
    <xf numFmtId="0" fontId="0" fillId="0" borderId="0" xfId="0" applyAlignment="1">
      <alignment/>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3"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0" fillId="0" borderId="0" xfId="0" applyFill="1" applyAlignment="1">
      <alignment/>
    </xf>
    <xf numFmtId="6" fontId="0" fillId="0" borderId="0" xfId="0" applyNumberFormat="1" applyFill="1" applyAlignment="1">
      <alignment/>
    </xf>
    <xf numFmtId="0" fontId="0" fillId="0" borderId="0" xfId="0" applyFont="1" applyFill="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Border="1" applyAlignment="1">
      <alignment/>
    </xf>
    <xf numFmtId="0" fontId="0" fillId="0" borderId="13" xfId="0" applyFill="1" applyBorder="1" applyAlignment="1">
      <alignment/>
    </xf>
    <xf numFmtId="6" fontId="0" fillId="33" borderId="11" xfId="0" applyNumberFormat="1" applyFill="1" applyBorder="1" applyAlignment="1">
      <alignment/>
    </xf>
    <xf numFmtId="6" fontId="0" fillId="33" borderId="10" xfId="0" applyNumberFormat="1" applyFill="1" applyBorder="1" applyAlignment="1">
      <alignment/>
    </xf>
    <xf numFmtId="0" fontId="0" fillId="33" borderId="10" xfId="0" applyFill="1" applyBorder="1" applyAlignment="1">
      <alignment/>
    </xf>
    <xf numFmtId="0" fontId="0" fillId="33" borderId="11" xfId="0" applyFill="1" applyBorder="1" applyAlignment="1">
      <alignment/>
    </xf>
    <xf numFmtId="6" fontId="0" fillId="33" borderId="10" xfId="0" applyNumberFormat="1" applyFill="1" applyBorder="1" applyAlignment="1">
      <alignment wrapText="1"/>
    </xf>
    <xf numFmtId="0" fontId="0" fillId="33" borderId="11" xfId="0" applyFont="1" applyFill="1" applyBorder="1" applyAlignment="1">
      <alignment/>
    </xf>
    <xf numFmtId="0" fontId="0" fillId="33" borderId="10" xfId="0" applyFont="1" applyFill="1" applyBorder="1" applyAlignment="1">
      <alignment/>
    </xf>
    <xf numFmtId="0" fontId="0" fillId="0" borderId="10" xfId="0" applyFont="1" applyFill="1" applyBorder="1" applyAlignment="1">
      <alignment/>
    </xf>
    <xf numFmtId="0" fontId="0" fillId="33" borderId="10" xfId="0" applyFill="1" applyBorder="1" applyAlignment="1">
      <alignment wrapText="1"/>
    </xf>
    <xf numFmtId="0" fontId="0" fillId="33" borderId="11" xfId="0" applyFill="1" applyBorder="1" applyAlignment="1">
      <alignment horizontal="left"/>
    </xf>
    <xf numFmtId="165" fontId="0" fillId="0" borderId="0" xfId="0" applyNumberFormat="1" applyAlignment="1">
      <alignment/>
    </xf>
    <xf numFmtId="0" fontId="0" fillId="33" borderId="13" xfId="0" applyFont="1" applyFill="1" applyBorder="1" applyAlignment="1">
      <alignment/>
    </xf>
    <xf numFmtId="0" fontId="0" fillId="33"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0" fillId="0" borderId="14" xfId="0" applyBorder="1" applyAlignment="1">
      <alignment/>
    </xf>
    <xf numFmtId="0" fontId="0" fillId="0" borderId="0" xfId="0" applyFill="1" applyAlignment="1">
      <alignment wrapText="1"/>
    </xf>
    <xf numFmtId="0" fontId="3" fillId="0" borderId="12" xfId="0" applyFont="1" applyFill="1" applyBorder="1" applyAlignment="1">
      <alignment/>
    </xf>
    <xf numFmtId="3" fontId="0" fillId="0" borderId="0" xfId="0" applyNumberFormat="1" applyAlignment="1">
      <alignment/>
    </xf>
    <xf numFmtId="3" fontId="0" fillId="0" borderId="10" xfId="0" applyNumberFormat="1" applyFill="1" applyBorder="1" applyAlignment="1">
      <alignment/>
    </xf>
    <xf numFmtId="3" fontId="0" fillId="0" borderId="18" xfId="0" applyNumberFormat="1" applyFill="1" applyBorder="1" applyAlignment="1">
      <alignment/>
    </xf>
    <xf numFmtId="3" fontId="0" fillId="0" borderId="0" xfId="0" applyNumberFormat="1" applyFill="1" applyAlignment="1">
      <alignment/>
    </xf>
    <xf numFmtId="3" fontId="3" fillId="0" borderId="0" xfId="0" applyNumberFormat="1" applyFont="1" applyAlignment="1">
      <alignment/>
    </xf>
    <xf numFmtId="3" fontId="0" fillId="0" borderId="14" xfId="0" applyNumberFormat="1" applyFill="1" applyBorder="1" applyAlignment="1">
      <alignment/>
    </xf>
    <xf numFmtId="3" fontId="0" fillId="0" borderId="18" xfId="0" applyNumberFormat="1" applyFont="1" applyBorder="1" applyAlignment="1">
      <alignment/>
    </xf>
    <xf numFmtId="3" fontId="0" fillId="0" borderId="10" xfId="0" applyNumberFormat="1" applyBorder="1" applyAlignment="1">
      <alignment/>
    </xf>
    <xf numFmtId="0" fontId="0" fillId="0" borderId="12" xfId="0" applyFont="1" applyFill="1" applyBorder="1" applyAlignment="1">
      <alignment/>
    </xf>
    <xf numFmtId="0" fontId="0" fillId="0" borderId="19" xfId="0" applyBorder="1" applyAlignment="1">
      <alignment/>
    </xf>
    <xf numFmtId="6" fontId="0" fillId="33" borderId="19" xfId="0" applyNumberFormat="1" applyFill="1" applyBorder="1" applyAlignment="1">
      <alignment/>
    </xf>
    <xf numFmtId="0" fontId="0" fillId="33" borderId="19" xfId="0" applyFill="1" applyBorder="1" applyAlignment="1">
      <alignment/>
    </xf>
    <xf numFmtId="0" fontId="0" fillId="33" borderId="19" xfId="0" applyFont="1" applyFill="1" applyBorder="1" applyAlignment="1">
      <alignment/>
    </xf>
    <xf numFmtId="0" fontId="0" fillId="0" borderId="19" xfId="0" applyFill="1" applyBorder="1" applyAlignment="1">
      <alignment/>
    </xf>
    <xf numFmtId="0" fontId="0" fillId="33" borderId="19" xfId="0" applyFill="1" applyBorder="1" applyAlignment="1">
      <alignment horizontal="left"/>
    </xf>
    <xf numFmtId="0" fontId="0" fillId="33" borderId="20" xfId="0" applyFont="1" applyFill="1" applyBorder="1" applyAlignment="1">
      <alignment/>
    </xf>
    <xf numFmtId="0" fontId="0" fillId="0" borderId="20" xfId="0" applyBorder="1" applyAlignment="1">
      <alignment/>
    </xf>
    <xf numFmtId="3" fontId="0" fillId="0" borderId="21" xfId="0" applyNumberFormat="1" applyFont="1" applyBorder="1" applyAlignment="1">
      <alignment/>
    </xf>
    <xf numFmtId="166" fontId="0" fillId="0" borderId="0" xfId="0" applyNumberFormat="1" applyAlignment="1">
      <alignment/>
    </xf>
    <xf numFmtId="0" fontId="0" fillId="0" borderId="0" xfId="0" applyAlignment="1">
      <alignment wrapText="1"/>
    </xf>
    <xf numFmtId="3" fontId="0" fillId="0" borderId="0" xfId="0" applyNumberFormat="1" applyFill="1" applyBorder="1" applyAlignment="1">
      <alignment/>
    </xf>
    <xf numFmtId="0" fontId="0" fillId="0" borderId="0" xfId="0" applyBorder="1" applyAlignment="1">
      <alignment/>
    </xf>
    <xf numFmtId="0" fontId="0" fillId="0" borderId="0" xfId="0" applyFont="1" applyFill="1" applyBorder="1" applyAlignment="1">
      <alignment/>
    </xf>
    <xf numFmtId="0" fontId="0" fillId="0" borderId="20" xfId="0" applyFill="1" applyBorder="1" applyAlignment="1">
      <alignment/>
    </xf>
    <xf numFmtId="0" fontId="0" fillId="0" borderId="14" xfId="0" applyFill="1" applyBorder="1" applyAlignment="1">
      <alignment/>
    </xf>
    <xf numFmtId="164" fontId="0" fillId="0" borderId="0" xfId="59" applyNumberFormat="1" applyFont="1" applyFill="1" applyAlignment="1">
      <alignment/>
    </xf>
    <xf numFmtId="3" fontId="0" fillId="34" borderId="22" xfId="0" applyNumberFormat="1" applyFont="1" applyFill="1" applyBorder="1" applyAlignment="1">
      <alignment horizontal="right" wrapText="1"/>
    </xf>
    <xf numFmtId="9" fontId="0" fillId="34" borderId="23" xfId="0" applyNumberFormat="1" applyFont="1" applyFill="1" applyBorder="1" applyAlignment="1">
      <alignment horizontal="right" wrapText="1"/>
    </xf>
    <xf numFmtId="9" fontId="0" fillId="34" borderId="24" xfId="0" applyNumberFormat="1" applyFont="1" applyFill="1" applyBorder="1" applyAlignment="1">
      <alignment horizontal="right" wrapText="1"/>
    </xf>
    <xf numFmtId="9" fontId="0" fillId="0" borderId="0" xfId="0" applyNumberFormat="1" applyAlignment="1">
      <alignment/>
    </xf>
    <xf numFmtId="9" fontId="0" fillId="0" borderId="0" xfId="0" applyNumberFormat="1" applyFill="1" applyBorder="1" applyAlignment="1">
      <alignment/>
    </xf>
    <xf numFmtId="9" fontId="3" fillId="0" borderId="0" xfId="0" applyNumberFormat="1" applyFont="1" applyAlignment="1">
      <alignment/>
    </xf>
    <xf numFmtId="9" fontId="0" fillId="0" borderId="0" xfId="0" applyNumberFormat="1" applyFill="1" applyAlignment="1">
      <alignment/>
    </xf>
    <xf numFmtId="9" fontId="3" fillId="0" borderId="0" xfId="0" applyNumberFormat="1" applyFont="1" applyFill="1" applyBorder="1" applyAlignment="1">
      <alignment/>
    </xf>
    <xf numFmtId="9" fontId="0" fillId="0" borderId="0" xfId="0" applyNumberFormat="1" applyAlignment="1">
      <alignment horizontal="right"/>
    </xf>
    <xf numFmtId="9" fontId="0" fillId="0" borderId="0" xfId="0" applyNumberFormat="1" applyFill="1" applyAlignment="1">
      <alignment horizontal="right"/>
    </xf>
    <xf numFmtId="166" fontId="0" fillId="0" borderId="10" xfId="42" applyNumberFormat="1" applyFont="1" applyFill="1" applyBorder="1" applyAlignment="1">
      <alignment horizontal="right"/>
    </xf>
    <xf numFmtId="167" fontId="0" fillId="0" borderId="10" xfId="42" applyNumberFormat="1" applyFont="1" applyBorder="1" applyAlignment="1">
      <alignment horizontal="right"/>
    </xf>
    <xf numFmtId="167" fontId="0" fillId="0" borderId="10" xfId="42" applyNumberFormat="1" applyFont="1" applyFill="1" applyBorder="1" applyAlignment="1">
      <alignment horizontal="right"/>
    </xf>
    <xf numFmtId="166" fontId="0" fillId="0" borderId="10" xfId="42" applyNumberFormat="1" applyFont="1" applyBorder="1" applyAlignment="1">
      <alignment horizontal="right"/>
    </xf>
    <xf numFmtId="167" fontId="0" fillId="0" borderId="22" xfId="0" applyNumberFormat="1" applyBorder="1" applyAlignment="1">
      <alignment horizontal="right"/>
    </xf>
    <xf numFmtId="167" fontId="0" fillId="0" borderId="23" xfId="0" applyNumberFormat="1" applyBorder="1" applyAlignment="1">
      <alignment horizontal="right"/>
    </xf>
    <xf numFmtId="167" fontId="0" fillId="0" borderId="10" xfId="42" applyNumberFormat="1" applyFont="1" applyFill="1" applyBorder="1" applyAlignment="1">
      <alignment horizontal="right"/>
    </xf>
    <xf numFmtId="167" fontId="0" fillId="0" borderId="22" xfId="0" applyNumberFormat="1" applyFill="1" applyBorder="1" applyAlignment="1">
      <alignment horizontal="right"/>
    </xf>
    <xf numFmtId="167" fontId="0" fillId="0" borderId="23" xfId="0" applyNumberFormat="1" applyFont="1" applyBorder="1" applyAlignment="1">
      <alignment horizontal="right"/>
    </xf>
    <xf numFmtId="166" fontId="0" fillId="0" borderId="25" xfId="42" applyNumberFormat="1" applyFont="1" applyFill="1" applyBorder="1" applyAlignment="1">
      <alignment horizontal="right"/>
    </xf>
    <xf numFmtId="167" fontId="0" fillId="0" borderId="14" xfId="42" applyNumberFormat="1" applyFont="1" applyBorder="1" applyAlignment="1">
      <alignment horizontal="right"/>
    </xf>
    <xf numFmtId="167" fontId="0" fillId="0" borderId="25" xfId="42" applyNumberFormat="1" applyFont="1" applyFill="1" applyBorder="1" applyAlignment="1">
      <alignment horizontal="right"/>
    </xf>
    <xf numFmtId="166" fontId="0" fillId="0" borderId="25" xfId="42" applyNumberFormat="1" applyFont="1" applyBorder="1" applyAlignment="1">
      <alignment horizontal="right"/>
    </xf>
    <xf numFmtId="167" fontId="0" fillId="0" borderId="26" xfId="0" applyNumberFormat="1" applyBorder="1" applyAlignment="1">
      <alignment horizontal="right"/>
    </xf>
    <xf numFmtId="167" fontId="0" fillId="0" borderId="24" xfId="0" applyNumberFormat="1" applyBorder="1" applyAlignment="1">
      <alignment horizontal="right"/>
    </xf>
    <xf numFmtId="166" fontId="0" fillId="0" borderId="27" xfId="42" applyNumberFormat="1" applyFont="1" applyFill="1" applyBorder="1" applyAlignment="1">
      <alignment horizontal="right"/>
    </xf>
    <xf numFmtId="168" fontId="0" fillId="0" borderId="27" xfId="42" applyNumberFormat="1" applyFont="1" applyFill="1" applyBorder="1" applyAlignment="1">
      <alignment horizontal="right"/>
    </xf>
    <xf numFmtId="3" fontId="0" fillId="0" borderId="10" xfId="0" applyNumberFormat="1" applyFill="1" applyBorder="1" applyAlignment="1">
      <alignment horizontal="right" wrapText="1"/>
    </xf>
    <xf numFmtId="3" fontId="0" fillId="34" borderId="10" xfId="0" applyNumberFormat="1" applyFont="1" applyFill="1" applyBorder="1" applyAlignment="1">
      <alignment horizontal="right" wrapText="1"/>
    </xf>
    <xf numFmtId="3" fontId="0" fillId="0" borderId="22" xfId="0" applyNumberFormat="1" applyFill="1" applyBorder="1" applyAlignment="1">
      <alignment horizontal="right" wrapText="1"/>
    </xf>
    <xf numFmtId="3" fontId="0" fillId="0" borderId="10" xfId="0" applyNumberFormat="1" applyFont="1" applyFill="1" applyBorder="1" applyAlignment="1">
      <alignment horizontal="right" wrapText="1"/>
    </xf>
    <xf numFmtId="3" fontId="0" fillId="0" borderId="14" xfId="0" applyNumberFormat="1" applyFill="1" applyBorder="1" applyAlignment="1">
      <alignment horizontal="right" wrapText="1"/>
    </xf>
    <xf numFmtId="3" fontId="0" fillId="0" borderId="26" xfId="0" applyNumberFormat="1" applyFill="1" applyBorder="1" applyAlignment="1">
      <alignment horizontal="right" wrapText="1"/>
    </xf>
    <xf numFmtId="3" fontId="0" fillId="0" borderId="10" xfId="0" applyNumberFormat="1" applyFill="1" applyBorder="1" applyAlignment="1">
      <alignment horizontal="right"/>
    </xf>
    <xf numFmtId="3" fontId="0" fillId="0" borderId="22" xfId="0" applyNumberFormat="1" applyFill="1" applyBorder="1" applyAlignment="1">
      <alignment horizontal="right"/>
    </xf>
    <xf numFmtId="3" fontId="0" fillId="34" borderId="22" xfId="0" applyNumberFormat="1" applyFont="1" applyFill="1" applyBorder="1" applyAlignment="1">
      <alignment horizontal="right"/>
    </xf>
    <xf numFmtId="3" fontId="0" fillId="0" borderId="14" xfId="0" applyNumberFormat="1" applyFill="1" applyBorder="1" applyAlignment="1">
      <alignment horizontal="right"/>
    </xf>
    <xf numFmtId="3" fontId="0" fillId="0" borderId="26" xfId="0" applyNumberFormat="1" applyFill="1" applyBorder="1" applyAlignment="1">
      <alignment horizontal="right"/>
    </xf>
    <xf numFmtId="3" fontId="0" fillId="34" borderId="26" xfId="0" applyNumberFormat="1" applyFont="1" applyFill="1" applyBorder="1" applyAlignment="1">
      <alignment horizontal="right"/>
    </xf>
    <xf numFmtId="3" fontId="0" fillId="0" borderId="10" xfId="0" applyNumberFormat="1" applyBorder="1" applyAlignment="1">
      <alignment horizontal="right"/>
    </xf>
    <xf numFmtId="3" fontId="0" fillId="0" borderId="14" xfId="0" applyNumberFormat="1" applyBorder="1" applyAlignment="1">
      <alignment horizontal="right"/>
    </xf>
    <xf numFmtId="3" fontId="0" fillId="0" borderId="22" xfId="0" applyNumberFormat="1" applyBorder="1" applyAlignment="1">
      <alignment horizontal="right"/>
    </xf>
    <xf numFmtId="3" fontId="0" fillId="0" borderId="10" xfId="0" applyNumberFormat="1" applyFont="1" applyFill="1" applyBorder="1" applyAlignment="1">
      <alignment horizontal="right"/>
    </xf>
    <xf numFmtId="9" fontId="0" fillId="34" borderId="28" xfId="0" applyNumberFormat="1" applyFont="1" applyFill="1" applyBorder="1" applyAlignment="1">
      <alignment horizontal="right" wrapText="1"/>
    </xf>
    <xf numFmtId="9" fontId="0" fillId="34" borderId="29" xfId="0" applyNumberFormat="1" applyFont="1" applyFill="1" applyBorder="1" applyAlignment="1">
      <alignment horizontal="right"/>
    </xf>
    <xf numFmtId="3" fontId="0" fillId="34" borderId="14" xfId="0" applyNumberFormat="1" applyFont="1" applyFill="1" applyBorder="1" applyAlignment="1">
      <alignment horizontal="right"/>
    </xf>
    <xf numFmtId="3" fontId="0" fillId="34" borderId="25" xfId="0" applyNumberFormat="1" applyFont="1" applyFill="1" applyBorder="1" applyAlignment="1">
      <alignment horizontal="right" wrapText="1"/>
    </xf>
    <xf numFmtId="3" fontId="0" fillId="34" borderId="30" xfId="0" applyNumberFormat="1" applyFont="1" applyFill="1" applyBorder="1" applyAlignment="1">
      <alignment horizontal="right" wrapText="1"/>
    </xf>
    <xf numFmtId="9" fontId="0" fillId="34" borderId="31" xfId="0" applyNumberFormat="1" applyFont="1" applyFill="1" applyBorder="1" applyAlignment="1">
      <alignment horizontal="right" wrapText="1"/>
    </xf>
    <xf numFmtId="0" fontId="0" fillId="0" borderId="32" xfId="0" applyBorder="1" applyAlignment="1">
      <alignment/>
    </xf>
    <xf numFmtId="0" fontId="0" fillId="0" borderId="33" xfId="0" applyBorder="1" applyAlignment="1">
      <alignment/>
    </xf>
    <xf numFmtId="0" fontId="0" fillId="0" borderId="30" xfId="0" applyBorder="1" applyAlignment="1">
      <alignment/>
    </xf>
    <xf numFmtId="3" fontId="0" fillId="0" borderId="30" xfId="0" applyNumberFormat="1" applyFill="1" applyBorder="1" applyAlignment="1">
      <alignment horizontal="right" wrapText="1"/>
    </xf>
    <xf numFmtId="3" fontId="0" fillId="0" borderId="34" xfId="0" applyNumberFormat="1" applyFill="1" applyBorder="1" applyAlignment="1">
      <alignment horizontal="right" wrapText="1"/>
    </xf>
    <xf numFmtId="3" fontId="0" fillId="34" borderId="34" xfId="0" applyNumberFormat="1" applyFont="1" applyFill="1" applyBorder="1" applyAlignment="1">
      <alignment horizontal="right" wrapText="1"/>
    </xf>
    <xf numFmtId="0" fontId="3" fillId="35" borderId="12" xfId="0" applyFont="1" applyFill="1" applyBorder="1" applyAlignment="1">
      <alignment wrapText="1"/>
    </xf>
    <xf numFmtId="0" fontId="3" fillId="35" borderId="18" xfId="0" applyFont="1" applyFill="1" applyBorder="1" applyAlignment="1">
      <alignment wrapText="1"/>
    </xf>
    <xf numFmtId="3" fontId="3" fillId="35" borderId="18" xfId="0" applyNumberFormat="1" applyFont="1" applyFill="1" applyBorder="1" applyAlignment="1">
      <alignment wrapText="1"/>
    </xf>
    <xf numFmtId="3" fontId="3" fillId="35" borderId="35" xfId="0" applyNumberFormat="1" applyFont="1" applyFill="1" applyBorder="1" applyAlignment="1">
      <alignment wrapText="1"/>
    </xf>
    <xf numFmtId="3" fontId="0" fillId="0" borderId="30" xfId="0" applyNumberFormat="1" applyFill="1" applyBorder="1" applyAlignment="1">
      <alignment/>
    </xf>
    <xf numFmtId="9" fontId="3" fillId="36" borderId="35" xfId="0" applyNumberFormat="1" applyFont="1" applyFill="1" applyBorder="1" applyAlignment="1">
      <alignment wrapText="1"/>
    </xf>
    <xf numFmtId="0" fontId="3" fillId="35" borderId="12" xfId="0" applyFont="1" applyFill="1" applyBorder="1" applyAlignment="1">
      <alignment/>
    </xf>
    <xf numFmtId="9" fontId="3" fillId="35" borderId="35" xfId="0" applyNumberFormat="1" applyFont="1" applyFill="1" applyBorder="1" applyAlignment="1">
      <alignment wrapText="1"/>
    </xf>
    <xf numFmtId="3" fontId="0" fillId="0" borderId="30" xfId="0" applyNumberFormat="1" applyFill="1" applyBorder="1" applyAlignment="1">
      <alignment horizontal="right"/>
    </xf>
    <xf numFmtId="3" fontId="0" fillId="0" borderId="34" xfId="0" applyNumberFormat="1" applyFill="1" applyBorder="1" applyAlignment="1">
      <alignment horizontal="right"/>
    </xf>
    <xf numFmtId="3" fontId="3" fillId="35" borderId="18" xfId="0" applyNumberFormat="1" applyFont="1" applyFill="1" applyBorder="1" applyAlignment="1">
      <alignment horizontal="right" wrapText="1"/>
    </xf>
    <xf numFmtId="0" fontId="0" fillId="0" borderId="32" xfId="0" applyFill="1" applyBorder="1" applyAlignment="1">
      <alignment/>
    </xf>
    <xf numFmtId="0" fontId="0" fillId="0" borderId="33" xfId="0" applyFill="1" applyBorder="1" applyAlignment="1">
      <alignment/>
    </xf>
    <xf numFmtId="0" fontId="0" fillId="0" borderId="30" xfId="0" applyFill="1" applyBorder="1" applyAlignment="1">
      <alignment/>
    </xf>
    <xf numFmtId="0" fontId="0" fillId="0" borderId="33" xfId="0" applyFont="1" applyBorder="1" applyAlignment="1">
      <alignment/>
    </xf>
    <xf numFmtId="3" fontId="0" fillId="0" borderId="30" xfId="0" applyNumberFormat="1" applyBorder="1" applyAlignment="1">
      <alignment horizontal="right"/>
    </xf>
    <xf numFmtId="3" fontId="3" fillId="35" borderId="18" xfId="0" applyNumberFormat="1" applyFont="1" applyFill="1" applyBorder="1" applyAlignment="1" quotePrefix="1">
      <alignment horizontal="right" wrapText="1"/>
    </xf>
    <xf numFmtId="9" fontId="3" fillId="35" borderId="35" xfId="0" applyNumberFormat="1" applyFont="1" applyFill="1" applyBorder="1" applyAlignment="1">
      <alignment horizontal="left" wrapText="1"/>
    </xf>
    <xf numFmtId="6" fontId="0" fillId="33" borderId="33" xfId="0" applyNumberFormat="1" applyFill="1" applyBorder="1" applyAlignment="1">
      <alignment/>
    </xf>
    <xf numFmtId="3" fontId="0" fillId="34" borderId="34" xfId="0" applyNumberFormat="1" applyFont="1" applyFill="1" applyBorder="1" applyAlignment="1">
      <alignment horizontal="right"/>
    </xf>
    <xf numFmtId="3" fontId="0" fillId="0" borderId="30" xfId="0" applyNumberFormat="1" applyBorder="1" applyAlignment="1">
      <alignment/>
    </xf>
    <xf numFmtId="6" fontId="0" fillId="33" borderId="32" xfId="0" applyNumberFormat="1" applyFill="1" applyBorder="1" applyAlignment="1">
      <alignment/>
    </xf>
    <xf numFmtId="6" fontId="0" fillId="33" borderId="30" xfId="0" applyNumberFormat="1" applyFill="1" applyBorder="1" applyAlignment="1">
      <alignment/>
    </xf>
    <xf numFmtId="0" fontId="0" fillId="33" borderId="30" xfId="0" applyFill="1" applyBorder="1" applyAlignment="1">
      <alignment/>
    </xf>
    <xf numFmtId="166" fontId="0" fillId="0" borderId="30" xfId="42" applyNumberFormat="1" applyFont="1" applyFill="1" applyBorder="1" applyAlignment="1">
      <alignment horizontal="right"/>
    </xf>
    <xf numFmtId="167" fontId="0" fillId="0" borderId="30" xfId="42" applyNumberFormat="1" applyFont="1" applyBorder="1" applyAlignment="1">
      <alignment horizontal="right"/>
    </xf>
    <xf numFmtId="167" fontId="0" fillId="0" borderId="30" xfId="42" applyNumberFormat="1" applyFont="1" applyFill="1" applyBorder="1" applyAlignment="1">
      <alignment horizontal="right"/>
    </xf>
    <xf numFmtId="166" fontId="0" fillId="0" borderId="30" xfId="42" applyNumberFormat="1" applyFont="1" applyBorder="1" applyAlignment="1">
      <alignment horizontal="right"/>
    </xf>
    <xf numFmtId="0" fontId="3" fillId="35" borderId="36" xfId="0" applyFont="1" applyFill="1" applyBorder="1" applyAlignment="1">
      <alignment horizontal="left" vertical="top"/>
    </xf>
    <xf numFmtId="0" fontId="3" fillId="35" borderId="37" xfId="0" applyFont="1" applyFill="1" applyBorder="1" applyAlignment="1">
      <alignment horizontal="left" vertical="top"/>
    </xf>
    <xf numFmtId="0" fontId="3" fillId="35" borderId="38" xfId="0" applyFont="1" applyFill="1" applyBorder="1" applyAlignment="1">
      <alignment horizontal="left" vertical="top"/>
    </xf>
    <xf numFmtId="0" fontId="3" fillId="35" borderId="39" xfId="0" applyFont="1" applyFill="1" applyBorder="1" applyAlignment="1">
      <alignment horizontal="center" wrapText="1"/>
    </xf>
    <xf numFmtId="0" fontId="3" fillId="35" borderId="40" xfId="0" applyFont="1" applyFill="1" applyBorder="1" applyAlignment="1">
      <alignment horizontal="center" wrapText="1"/>
    </xf>
    <xf numFmtId="0" fontId="3" fillId="35" borderId="41" xfId="0" applyFont="1" applyFill="1" applyBorder="1" applyAlignment="1">
      <alignment horizontal="center" wrapText="1"/>
    </xf>
    <xf numFmtId="0" fontId="3" fillId="35" borderId="42" xfId="0" applyFont="1" applyFill="1" applyBorder="1" applyAlignment="1">
      <alignment horizontal="center" wrapText="1"/>
    </xf>
    <xf numFmtId="165" fontId="3" fillId="35" borderId="25" xfId="0" applyNumberFormat="1" applyFont="1" applyFill="1" applyBorder="1" applyAlignment="1">
      <alignment horizontal="center" wrapText="1"/>
    </xf>
    <xf numFmtId="165" fontId="3" fillId="35" borderId="24" xfId="0" applyNumberFormat="1" applyFont="1" applyFill="1" applyBorder="1" applyAlignment="1">
      <alignment horizontal="center" wrapText="1"/>
    </xf>
    <xf numFmtId="49" fontId="3" fillId="35" borderId="18" xfId="0" applyNumberFormat="1" applyFont="1" applyFill="1" applyBorder="1" applyAlignment="1">
      <alignment horizontal="right" wrapText="1"/>
    </xf>
    <xf numFmtId="0" fontId="3" fillId="35" borderId="18" xfId="0" applyFont="1" applyFill="1" applyBorder="1" applyAlignment="1">
      <alignment horizontal="center" wrapText="1"/>
    </xf>
    <xf numFmtId="9" fontId="0" fillId="34" borderId="43" xfId="0" applyNumberFormat="1" applyFont="1" applyFill="1" applyBorder="1" applyAlignment="1">
      <alignment horizontal="right" wrapText="1"/>
    </xf>
    <xf numFmtId="3" fontId="0" fillId="2" borderId="44" xfId="0" applyNumberFormat="1" applyFont="1" applyFill="1" applyBorder="1" applyAlignment="1">
      <alignment/>
    </xf>
    <xf numFmtId="9" fontId="0" fillId="2" borderId="45" xfId="0" applyNumberFormat="1" applyFont="1" applyFill="1" applyBorder="1" applyAlignment="1">
      <alignment/>
    </xf>
    <xf numFmtId="3" fontId="0" fillId="2" borderId="10" xfId="0" applyNumberFormat="1" applyFont="1" applyFill="1" applyBorder="1" applyAlignment="1">
      <alignment/>
    </xf>
    <xf numFmtId="9" fontId="0" fillId="2" borderId="23" xfId="0" applyNumberFormat="1" applyFont="1" applyFill="1" applyBorder="1" applyAlignment="1">
      <alignment/>
    </xf>
    <xf numFmtId="3" fontId="0" fillId="2" borderId="18" xfId="0" applyNumberFormat="1" applyFont="1" applyFill="1" applyBorder="1" applyAlignment="1">
      <alignment/>
    </xf>
    <xf numFmtId="9" fontId="0" fillId="2" borderId="35" xfId="0" applyNumberFormat="1" applyFont="1" applyFill="1" applyBorder="1" applyAlignment="1">
      <alignment/>
    </xf>
    <xf numFmtId="3" fontId="0" fillId="2" borderId="44" xfId="0" applyNumberFormat="1" applyFont="1" applyFill="1" applyBorder="1" applyAlignment="1">
      <alignment horizontal="right"/>
    </xf>
    <xf numFmtId="3" fontId="0" fillId="2" borderId="44" xfId="0" applyNumberFormat="1" applyFont="1" applyFill="1" applyBorder="1" applyAlignment="1">
      <alignment horizontal="right"/>
    </xf>
    <xf numFmtId="9" fontId="0" fillId="2" borderId="45" xfId="0" applyNumberFormat="1" applyFont="1" applyFill="1" applyBorder="1" applyAlignment="1">
      <alignment horizontal="right"/>
    </xf>
    <xf numFmtId="3" fontId="0" fillId="2" borderId="10" xfId="0" applyNumberFormat="1" applyFont="1" applyFill="1" applyBorder="1" applyAlignment="1">
      <alignment horizontal="right"/>
    </xf>
    <xf numFmtId="9" fontId="0" fillId="2" borderId="23" xfId="0" applyNumberFormat="1" applyFont="1" applyFill="1" applyBorder="1" applyAlignment="1">
      <alignment horizontal="right"/>
    </xf>
    <xf numFmtId="3" fontId="0" fillId="2" borderId="18" xfId="0" applyNumberFormat="1" applyFont="1" applyFill="1" applyBorder="1" applyAlignment="1">
      <alignment horizontal="right"/>
    </xf>
    <xf numFmtId="9" fontId="0" fillId="2" borderId="35" xfId="0" applyNumberFormat="1" applyFont="1" applyFill="1" applyBorder="1" applyAlignment="1">
      <alignment horizontal="right"/>
    </xf>
    <xf numFmtId="3" fontId="0" fillId="2" borderId="44" xfId="0" applyNumberFormat="1" applyFill="1" applyBorder="1" applyAlignment="1">
      <alignment horizontal="right"/>
    </xf>
    <xf numFmtId="9" fontId="0" fillId="2" borderId="45" xfId="0" applyNumberFormat="1" applyFill="1" applyBorder="1" applyAlignment="1">
      <alignment horizontal="right"/>
    </xf>
    <xf numFmtId="3" fontId="0" fillId="2" borderId="10" xfId="0" applyNumberFormat="1" applyFill="1" applyBorder="1" applyAlignment="1">
      <alignment horizontal="right"/>
    </xf>
    <xf numFmtId="3" fontId="0" fillId="2" borderId="10" xfId="0" applyNumberFormat="1" applyFont="1" applyFill="1" applyBorder="1" applyAlignment="1">
      <alignment horizontal="right" wrapText="1"/>
    </xf>
    <xf numFmtId="9" fontId="0" fillId="2" borderId="23" xfId="0" applyNumberFormat="1" applyFont="1" applyFill="1" applyBorder="1" applyAlignment="1">
      <alignment horizontal="right" wrapText="1"/>
    </xf>
    <xf numFmtId="3" fontId="0" fillId="2" borderId="14" xfId="0" applyNumberFormat="1" applyFont="1" applyFill="1" applyBorder="1" applyAlignment="1">
      <alignment horizontal="right"/>
    </xf>
    <xf numFmtId="3" fontId="0" fillId="2" borderId="18" xfId="0" applyNumberFormat="1" applyFill="1" applyBorder="1" applyAlignment="1">
      <alignment horizontal="right" wrapText="1"/>
    </xf>
    <xf numFmtId="9" fontId="0" fillId="2" borderId="35" xfId="0" applyNumberFormat="1" applyFont="1" applyFill="1" applyBorder="1" applyAlignment="1">
      <alignment horizontal="right" wrapText="1"/>
    </xf>
    <xf numFmtId="3" fontId="0" fillId="2" borderId="14" xfId="0" applyNumberFormat="1" applyFont="1" applyFill="1" applyBorder="1" applyAlignment="1">
      <alignment/>
    </xf>
    <xf numFmtId="9" fontId="0" fillId="2" borderId="46" xfId="0" applyNumberFormat="1" applyFont="1" applyFill="1" applyBorder="1" applyAlignment="1">
      <alignment/>
    </xf>
    <xf numFmtId="3" fontId="0" fillId="2" borderId="10" xfId="0" applyNumberFormat="1" applyFont="1" applyFill="1" applyBorder="1" applyAlignment="1">
      <alignment horizontal="right"/>
    </xf>
    <xf numFmtId="9" fontId="0" fillId="2" borderId="23" xfId="0" applyNumberFormat="1" applyFont="1" applyFill="1" applyBorder="1" applyAlignment="1">
      <alignment horizontal="right"/>
    </xf>
    <xf numFmtId="3" fontId="0" fillId="2" borderId="25" xfId="0" applyNumberFormat="1" applyFont="1" applyFill="1" applyBorder="1" applyAlignment="1">
      <alignment horizontal="right"/>
    </xf>
    <xf numFmtId="9" fontId="0" fillId="2" borderId="24" xfId="0" applyNumberFormat="1" applyFont="1" applyFill="1" applyBorder="1" applyAlignment="1">
      <alignment horizontal="right"/>
    </xf>
    <xf numFmtId="3" fontId="0" fillId="2" borderId="44" xfId="0" applyNumberFormat="1" applyFont="1" applyFill="1" applyBorder="1" applyAlignment="1">
      <alignment horizontal="right" wrapText="1"/>
    </xf>
    <xf numFmtId="9" fontId="0" fillId="2" borderId="45" xfId="0" applyNumberFormat="1" applyFont="1" applyFill="1" applyBorder="1" applyAlignment="1">
      <alignment horizontal="right" wrapText="1"/>
    </xf>
    <xf numFmtId="169" fontId="0" fillId="0" borderId="0" xfId="0" applyNumberFormat="1" applyAlignment="1">
      <alignment/>
    </xf>
    <xf numFmtId="0" fontId="0" fillId="0" borderId="0" xfId="0" applyFont="1" applyAlignment="1">
      <alignment/>
    </xf>
    <xf numFmtId="3" fontId="0" fillId="37" borderId="10" xfId="0" applyNumberFormat="1" applyFill="1" applyBorder="1" applyAlignment="1">
      <alignment horizontal="right"/>
    </xf>
    <xf numFmtId="3" fontId="0" fillId="37" borderId="22" xfId="0" applyNumberFormat="1" applyFill="1" applyBorder="1" applyAlignment="1">
      <alignment horizontal="right"/>
    </xf>
    <xf numFmtId="3" fontId="0" fillId="37" borderId="22" xfId="0" applyNumberFormat="1" applyFont="1" applyFill="1" applyBorder="1" applyAlignment="1">
      <alignment horizontal="right"/>
    </xf>
    <xf numFmtId="3" fontId="0" fillId="37" borderId="10" xfId="0" applyNumberFormat="1" applyFill="1" applyBorder="1" applyAlignment="1">
      <alignment horizontal="right" wrapText="1"/>
    </xf>
    <xf numFmtId="3" fontId="0" fillId="37" borderId="10" xfId="0" applyNumberFormat="1" applyFont="1" applyFill="1" applyBorder="1" applyAlignment="1">
      <alignment horizontal="right" wrapText="1"/>
    </xf>
    <xf numFmtId="3" fontId="0" fillId="37" borderId="22" xfId="0" applyNumberFormat="1" applyFill="1" applyBorder="1" applyAlignment="1">
      <alignment horizontal="right" wrapText="1"/>
    </xf>
    <xf numFmtId="3" fontId="0" fillId="37" borderId="22" xfId="0" applyNumberFormat="1" applyFont="1" applyFill="1" applyBorder="1" applyAlignment="1">
      <alignment horizontal="right" wrapText="1"/>
    </xf>
    <xf numFmtId="166" fontId="0" fillId="37" borderId="10" xfId="42" applyNumberFormat="1" applyFont="1" applyFill="1" applyBorder="1" applyAlignment="1">
      <alignment horizontal="right"/>
    </xf>
    <xf numFmtId="167" fontId="0" fillId="37" borderId="10" xfId="42" applyNumberFormat="1" applyFont="1" applyFill="1" applyBorder="1" applyAlignment="1">
      <alignment horizontal="right"/>
    </xf>
    <xf numFmtId="0" fontId="0" fillId="0" borderId="18" xfId="0" applyFill="1" applyBorder="1" applyAlignment="1">
      <alignment/>
    </xf>
    <xf numFmtId="0" fontId="0" fillId="0" borderId="18" xfId="0" applyBorder="1" applyAlignment="1">
      <alignment/>
    </xf>
    <xf numFmtId="3" fontId="0" fillId="0" borderId="18" xfId="0" applyNumberFormat="1" applyFill="1" applyBorder="1" applyAlignment="1">
      <alignment horizontal="right"/>
    </xf>
    <xf numFmtId="3" fontId="0" fillId="2" borderId="47" xfId="0" applyNumberFormat="1" applyFill="1" applyBorder="1" applyAlignment="1">
      <alignment horizontal="right" wrapText="1"/>
    </xf>
    <xf numFmtId="0" fontId="0" fillId="0" borderId="18" xfId="0" applyFont="1" applyFill="1" applyBorder="1" applyAlignment="1">
      <alignment/>
    </xf>
    <xf numFmtId="3" fontId="0" fillId="0" borderId="18" xfId="0" applyNumberFormat="1" applyFill="1" applyBorder="1" applyAlignment="1">
      <alignment horizontal="right" wrapText="1"/>
    </xf>
    <xf numFmtId="3" fontId="0" fillId="0" borderId="35" xfId="0" applyNumberFormat="1" applyFill="1" applyBorder="1" applyAlignment="1">
      <alignment horizontal="right" wrapText="1"/>
    </xf>
    <xf numFmtId="3" fontId="0" fillId="34" borderId="18" xfId="0" applyNumberFormat="1" applyFill="1" applyBorder="1" applyAlignment="1">
      <alignment horizontal="right" wrapText="1"/>
    </xf>
    <xf numFmtId="9" fontId="0" fillId="34" borderId="35" xfId="0" applyNumberFormat="1" applyFont="1" applyFill="1" applyBorder="1" applyAlignment="1">
      <alignment horizontal="right" wrapText="1"/>
    </xf>
    <xf numFmtId="3" fontId="0" fillId="34" borderId="21" xfId="0" applyNumberFormat="1" applyFont="1" applyFill="1" applyBorder="1" applyAlignment="1">
      <alignment horizontal="right"/>
    </xf>
    <xf numFmtId="3" fontId="0" fillId="34" borderId="18" xfId="0" applyNumberFormat="1" applyFont="1" applyFill="1" applyBorder="1" applyAlignment="1">
      <alignment horizontal="right"/>
    </xf>
    <xf numFmtId="9" fontId="0" fillId="34" borderId="48" xfId="0" applyNumberFormat="1" applyFont="1" applyFill="1" applyBorder="1" applyAlignment="1">
      <alignment horizontal="right"/>
    </xf>
    <xf numFmtId="0" fontId="4" fillId="35" borderId="49" xfId="0" applyFont="1" applyFill="1" applyBorder="1" applyAlignment="1">
      <alignment horizontal="center"/>
    </xf>
    <xf numFmtId="0" fontId="4" fillId="35" borderId="44" xfId="0" applyFont="1" applyFill="1" applyBorder="1" applyAlignment="1">
      <alignment horizontal="center"/>
    </xf>
    <xf numFmtId="0" fontId="4" fillId="35" borderId="45"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297"/>
  <sheetViews>
    <sheetView tabSelected="1" zoomScale="70" zoomScaleNormal="70" zoomScalePageLayoutView="0" workbookViewId="0" topLeftCell="A1">
      <pane xSplit="5" ySplit="3" topLeftCell="P4" activePane="bottomRight" state="frozen"/>
      <selection pane="topLeft" activeCell="A1" sqref="A1"/>
      <selection pane="topRight" activeCell="F1" sqref="F1"/>
      <selection pane="bottomLeft" activeCell="A4" sqref="A4"/>
      <selection pane="bottomRight" activeCell="V4" sqref="V4"/>
    </sheetView>
  </sheetViews>
  <sheetFormatPr defaultColWidth="9.140625" defaultRowHeight="12.75"/>
  <cols>
    <col min="1" max="1" width="35.00390625" style="0" customWidth="1"/>
    <col min="2" max="2" width="8.7109375" style="0" customWidth="1"/>
    <col min="3" max="3" width="35.421875" style="0" customWidth="1"/>
    <col min="4" max="4" width="23.00390625" style="0" customWidth="1"/>
    <col min="5" max="5" width="9.8515625" style="0" customWidth="1"/>
    <col min="6" max="24" width="15.7109375" style="35" customWidth="1"/>
  </cols>
  <sheetData>
    <row r="1" spans="1:2" ht="18">
      <c r="A1" s="3" t="s">
        <v>360</v>
      </c>
      <c r="B1" s="3"/>
    </row>
    <row r="2" ht="13.5" thickBot="1"/>
    <row r="3" spans="1:24" ht="77.25" thickBot="1">
      <c r="A3" s="116" t="s">
        <v>672</v>
      </c>
      <c r="B3" s="117" t="s">
        <v>422</v>
      </c>
      <c r="C3" s="117" t="s">
        <v>1</v>
      </c>
      <c r="D3" s="117" t="s">
        <v>2</v>
      </c>
      <c r="E3" s="117" t="s">
        <v>3</v>
      </c>
      <c r="F3" s="118" t="s">
        <v>692</v>
      </c>
      <c r="G3" s="118" t="s">
        <v>677</v>
      </c>
      <c r="H3" s="118" t="s">
        <v>678</v>
      </c>
      <c r="I3" s="118" t="s">
        <v>679</v>
      </c>
      <c r="J3" s="118" t="s">
        <v>680</v>
      </c>
      <c r="K3" s="118" t="s">
        <v>681</v>
      </c>
      <c r="L3" s="118" t="s">
        <v>682</v>
      </c>
      <c r="M3" s="118" t="s">
        <v>683</v>
      </c>
      <c r="N3" s="118" t="s">
        <v>684</v>
      </c>
      <c r="O3" s="118" t="s">
        <v>685</v>
      </c>
      <c r="P3" s="118" t="s">
        <v>686</v>
      </c>
      <c r="Q3" s="118" t="s">
        <v>687</v>
      </c>
      <c r="R3" s="118" t="s">
        <v>688</v>
      </c>
      <c r="S3" s="126" t="s">
        <v>689</v>
      </c>
      <c r="T3" s="118" t="s">
        <v>690</v>
      </c>
      <c r="U3" s="118" t="s">
        <v>691</v>
      </c>
      <c r="V3" s="118" t="s">
        <v>733</v>
      </c>
      <c r="W3" s="118" t="s">
        <v>772</v>
      </c>
      <c r="X3" s="119" t="s">
        <v>769</v>
      </c>
    </row>
    <row r="4" spans="1:24" ht="12.75">
      <c r="A4" s="110" t="s">
        <v>4</v>
      </c>
      <c r="B4" s="111" t="s">
        <v>424</v>
      </c>
      <c r="C4" s="112" t="s">
        <v>5</v>
      </c>
      <c r="D4" s="112" t="s">
        <v>6</v>
      </c>
      <c r="E4" s="112" t="s">
        <v>7</v>
      </c>
      <c r="F4" s="113">
        <v>1348</v>
      </c>
      <c r="G4" s="113">
        <v>2363</v>
      </c>
      <c r="H4" s="113">
        <v>1220</v>
      </c>
      <c r="I4" s="113">
        <v>2068</v>
      </c>
      <c r="J4" s="113">
        <v>2888</v>
      </c>
      <c r="K4" s="113">
        <v>1289</v>
      </c>
      <c r="L4" s="113">
        <v>1530</v>
      </c>
      <c r="M4" s="113">
        <v>967</v>
      </c>
      <c r="N4" s="113">
        <v>673</v>
      </c>
      <c r="O4" s="114">
        <v>867</v>
      </c>
      <c r="P4" s="114">
        <v>1638</v>
      </c>
      <c r="Q4" s="114">
        <v>1475</v>
      </c>
      <c r="R4" s="114">
        <v>1383</v>
      </c>
      <c r="S4" s="114">
        <v>1251</v>
      </c>
      <c r="T4" s="114">
        <v>1134</v>
      </c>
      <c r="U4" s="114">
        <v>1708</v>
      </c>
      <c r="V4" s="115">
        <v>23802</v>
      </c>
      <c r="W4" s="108">
        <v>-1523</v>
      </c>
      <c r="X4" s="109">
        <v>-0.21760251464494929</v>
      </c>
    </row>
    <row r="5" spans="1:24" ht="12.75">
      <c r="A5" s="2" t="s">
        <v>8</v>
      </c>
      <c r="B5" s="44" t="s">
        <v>425</v>
      </c>
      <c r="C5" s="1" t="s">
        <v>9</v>
      </c>
      <c r="D5" s="1" t="s">
        <v>10</v>
      </c>
      <c r="E5" s="1" t="s">
        <v>7</v>
      </c>
      <c r="F5" s="88">
        <v>944</v>
      </c>
      <c r="G5" s="88">
        <v>3486</v>
      </c>
      <c r="H5" s="88">
        <v>2066</v>
      </c>
      <c r="I5" s="88">
        <v>3791</v>
      </c>
      <c r="J5" s="88">
        <v>4386</v>
      </c>
      <c r="K5" s="88">
        <v>3805</v>
      </c>
      <c r="L5" s="88">
        <v>4624</v>
      </c>
      <c r="M5" s="88">
        <v>4194</v>
      </c>
      <c r="N5" s="88">
        <v>2573</v>
      </c>
      <c r="O5" s="90">
        <v>3160</v>
      </c>
      <c r="P5" s="90">
        <v>4657</v>
      </c>
      <c r="Q5" s="90">
        <v>4689</v>
      </c>
      <c r="R5" s="90">
        <v>4715</v>
      </c>
      <c r="S5" s="90">
        <v>4213</v>
      </c>
      <c r="T5" s="90">
        <v>4276</v>
      </c>
      <c r="U5" s="90">
        <v>3761</v>
      </c>
      <c r="V5" s="61">
        <v>59340</v>
      </c>
      <c r="W5" s="89">
        <v>6678</v>
      </c>
      <c r="X5" s="62">
        <v>0.6491688538932633</v>
      </c>
    </row>
    <row r="6" spans="1:24" ht="12.75">
      <c r="A6" s="2" t="s">
        <v>11</v>
      </c>
      <c r="B6" s="44" t="s">
        <v>426</v>
      </c>
      <c r="C6" s="1" t="s">
        <v>12</v>
      </c>
      <c r="D6" s="1" t="s">
        <v>10</v>
      </c>
      <c r="E6" s="1" t="s">
        <v>7</v>
      </c>
      <c r="F6" s="88">
        <v>6906</v>
      </c>
      <c r="G6" s="88">
        <v>8787</v>
      </c>
      <c r="H6" s="88">
        <v>6496</v>
      </c>
      <c r="I6" s="88">
        <v>8397</v>
      </c>
      <c r="J6" s="88">
        <v>11129</v>
      </c>
      <c r="K6" s="88">
        <v>8801</v>
      </c>
      <c r="L6" s="88">
        <v>8604</v>
      </c>
      <c r="M6" s="88">
        <v>3074</v>
      </c>
      <c r="N6" s="88">
        <v>1756</v>
      </c>
      <c r="O6" s="90">
        <v>3052</v>
      </c>
      <c r="P6" s="90">
        <v>6768</v>
      </c>
      <c r="Q6" s="90">
        <v>4447</v>
      </c>
      <c r="R6" s="90">
        <v>4259</v>
      </c>
      <c r="S6" s="90">
        <v>4014</v>
      </c>
      <c r="T6" s="90">
        <v>3409</v>
      </c>
      <c r="U6" s="90">
        <v>3674</v>
      </c>
      <c r="V6" s="61">
        <v>93573</v>
      </c>
      <c r="W6" s="89">
        <v>-15230</v>
      </c>
      <c r="X6" s="62">
        <v>-0.49794023409402993</v>
      </c>
    </row>
    <row r="7" spans="1:24" ht="12.75">
      <c r="A7" s="2" t="s">
        <v>13</v>
      </c>
      <c r="B7" s="44" t="s">
        <v>427</v>
      </c>
      <c r="C7" s="1" t="s">
        <v>14</v>
      </c>
      <c r="D7" s="1" t="s">
        <v>15</v>
      </c>
      <c r="E7" s="1" t="s">
        <v>16</v>
      </c>
      <c r="F7" s="190"/>
      <c r="G7" s="190"/>
      <c r="H7" s="190"/>
      <c r="I7" s="190"/>
      <c r="J7" s="190"/>
      <c r="K7" s="190"/>
      <c r="L7" s="190"/>
      <c r="M7" s="190"/>
      <c r="N7" s="190"/>
      <c r="O7" s="192"/>
      <c r="P7" s="192"/>
      <c r="Q7" s="192"/>
      <c r="R7" s="192"/>
      <c r="S7" s="192"/>
      <c r="T7" s="192"/>
      <c r="U7" s="192"/>
      <c r="V7" s="193"/>
      <c r="W7" s="89" t="s">
        <v>755</v>
      </c>
      <c r="X7" s="62" t="s">
        <v>755</v>
      </c>
    </row>
    <row r="8" spans="1:24" ht="12.75">
      <c r="A8" s="2" t="s">
        <v>17</v>
      </c>
      <c r="B8" s="44" t="s">
        <v>428</v>
      </c>
      <c r="C8" s="1" t="s">
        <v>18</v>
      </c>
      <c r="D8" s="1" t="s">
        <v>19</v>
      </c>
      <c r="E8" s="1" t="s">
        <v>7</v>
      </c>
      <c r="F8" s="88">
        <v>4555</v>
      </c>
      <c r="G8" s="88">
        <v>4909</v>
      </c>
      <c r="H8" s="88">
        <v>854</v>
      </c>
      <c r="I8" s="88">
        <v>7400</v>
      </c>
      <c r="J8" s="88">
        <v>10328</v>
      </c>
      <c r="K8" s="88">
        <v>5548</v>
      </c>
      <c r="L8" s="88">
        <v>4271</v>
      </c>
      <c r="M8" s="88">
        <v>1492</v>
      </c>
      <c r="N8" s="88">
        <v>772</v>
      </c>
      <c r="O8" s="90">
        <v>1164</v>
      </c>
      <c r="P8" s="90">
        <v>1971</v>
      </c>
      <c r="Q8" s="90">
        <v>1753</v>
      </c>
      <c r="R8" s="90">
        <v>2305</v>
      </c>
      <c r="S8" s="90">
        <v>1553</v>
      </c>
      <c r="T8" s="90">
        <v>1525</v>
      </c>
      <c r="U8" s="90">
        <v>1821</v>
      </c>
      <c r="V8" s="61">
        <v>52221</v>
      </c>
      <c r="W8" s="89">
        <v>-10514</v>
      </c>
      <c r="X8" s="62">
        <v>-0.5934078338412914</v>
      </c>
    </row>
    <row r="9" spans="1:24" ht="12.75">
      <c r="A9" s="2" t="s">
        <v>20</v>
      </c>
      <c r="B9" s="44" t="s">
        <v>429</v>
      </c>
      <c r="C9" s="1" t="s">
        <v>21</v>
      </c>
      <c r="D9" s="1" t="s">
        <v>22</v>
      </c>
      <c r="E9" s="1" t="s">
        <v>7</v>
      </c>
      <c r="F9" s="88">
        <v>8763</v>
      </c>
      <c r="G9" s="88">
        <v>10281</v>
      </c>
      <c r="H9" s="88">
        <v>8335</v>
      </c>
      <c r="I9" s="88">
        <v>12859</v>
      </c>
      <c r="J9" s="88">
        <v>14947</v>
      </c>
      <c r="K9" s="88">
        <v>6261</v>
      </c>
      <c r="L9" s="88">
        <v>5829</v>
      </c>
      <c r="M9" s="88">
        <v>2908</v>
      </c>
      <c r="N9" s="88">
        <v>1859</v>
      </c>
      <c r="O9" s="90">
        <v>2871</v>
      </c>
      <c r="P9" s="90">
        <v>4867</v>
      </c>
      <c r="Q9" s="90">
        <v>5199</v>
      </c>
      <c r="R9" s="90">
        <v>8628</v>
      </c>
      <c r="S9" s="90">
        <v>5736</v>
      </c>
      <c r="T9" s="90">
        <v>7511</v>
      </c>
      <c r="U9" s="90">
        <v>8727</v>
      </c>
      <c r="V9" s="61">
        <v>115581</v>
      </c>
      <c r="W9" s="89">
        <v>-9636</v>
      </c>
      <c r="X9" s="62">
        <v>-0.23947512301804263</v>
      </c>
    </row>
    <row r="10" spans="1:24" ht="12.75">
      <c r="A10" s="2" t="s">
        <v>366</v>
      </c>
      <c r="B10" s="44" t="s">
        <v>430</v>
      </c>
      <c r="C10" s="1" t="s">
        <v>21</v>
      </c>
      <c r="D10" s="1" t="s">
        <v>22</v>
      </c>
      <c r="E10" s="1" t="s">
        <v>7</v>
      </c>
      <c r="F10" s="190"/>
      <c r="G10" s="190"/>
      <c r="H10" s="190"/>
      <c r="I10" s="190"/>
      <c r="J10" s="190"/>
      <c r="K10" s="190"/>
      <c r="L10" s="190"/>
      <c r="M10" s="88">
        <v>1328</v>
      </c>
      <c r="N10" s="88">
        <v>693</v>
      </c>
      <c r="O10" s="90">
        <v>841</v>
      </c>
      <c r="P10" s="90">
        <v>1184</v>
      </c>
      <c r="Q10" s="90">
        <v>1645</v>
      </c>
      <c r="R10" s="90">
        <v>2259</v>
      </c>
      <c r="S10" s="90">
        <v>1259</v>
      </c>
      <c r="T10" s="90">
        <v>1224</v>
      </c>
      <c r="U10" s="90">
        <v>2012</v>
      </c>
      <c r="V10" s="61">
        <v>12445</v>
      </c>
      <c r="W10" s="89" t="s">
        <v>756</v>
      </c>
      <c r="X10" s="62" t="s">
        <v>756</v>
      </c>
    </row>
    <row r="11" spans="1:24" ht="12.75">
      <c r="A11" s="2" t="s">
        <v>23</v>
      </c>
      <c r="B11" s="44" t="s">
        <v>431</v>
      </c>
      <c r="C11" s="1" t="s">
        <v>24</v>
      </c>
      <c r="D11" s="1" t="s">
        <v>25</v>
      </c>
      <c r="E11" s="1" t="s">
        <v>7</v>
      </c>
      <c r="F11" s="88">
        <v>3384</v>
      </c>
      <c r="G11" s="88">
        <v>21589</v>
      </c>
      <c r="H11" s="88">
        <v>15270</v>
      </c>
      <c r="I11" s="88">
        <v>18725</v>
      </c>
      <c r="J11" s="88">
        <v>19584</v>
      </c>
      <c r="K11" s="88">
        <v>9557</v>
      </c>
      <c r="L11" s="88">
        <v>10787</v>
      </c>
      <c r="M11" s="88">
        <v>8587</v>
      </c>
      <c r="N11" s="88">
        <v>4956</v>
      </c>
      <c r="O11" s="90">
        <v>7372</v>
      </c>
      <c r="P11" s="90">
        <v>10976</v>
      </c>
      <c r="Q11" s="90">
        <v>11394</v>
      </c>
      <c r="R11" s="90">
        <v>10851</v>
      </c>
      <c r="S11" s="90">
        <v>9165</v>
      </c>
      <c r="T11" s="90">
        <v>9591</v>
      </c>
      <c r="U11" s="90">
        <v>11101</v>
      </c>
      <c r="V11" s="61">
        <v>182889</v>
      </c>
      <c r="W11" s="89">
        <v>-18260</v>
      </c>
      <c r="X11" s="62">
        <v>-0.309659476326143</v>
      </c>
    </row>
    <row r="12" spans="1:24" ht="12.75">
      <c r="A12" s="2" t="s">
        <v>26</v>
      </c>
      <c r="B12" s="44" t="s">
        <v>432</v>
      </c>
      <c r="C12" s="1" t="s">
        <v>5</v>
      </c>
      <c r="D12" s="1" t="s">
        <v>6</v>
      </c>
      <c r="E12" s="1" t="s">
        <v>7</v>
      </c>
      <c r="F12" s="88">
        <v>7511</v>
      </c>
      <c r="G12" s="88">
        <v>7288</v>
      </c>
      <c r="H12" s="88">
        <v>5038</v>
      </c>
      <c r="I12" s="88">
        <v>8469</v>
      </c>
      <c r="J12" s="88">
        <v>10308</v>
      </c>
      <c r="K12" s="88">
        <v>3866</v>
      </c>
      <c r="L12" s="88">
        <v>4237</v>
      </c>
      <c r="M12" s="88">
        <v>3071</v>
      </c>
      <c r="N12" s="88">
        <v>2413</v>
      </c>
      <c r="O12" s="90">
        <v>3121</v>
      </c>
      <c r="P12" s="90">
        <v>4682</v>
      </c>
      <c r="Q12" s="90">
        <v>3701</v>
      </c>
      <c r="R12" s="90">
        <v>4189</v>
      </c>
      <c r="S12" s="90">
        <v>3384</v>
      </c>
      <c r="T12" s="90">
        <v>3607</v>
      </c>
      <c r="U12" s="90">
        <v>6428</v>
      </c>
      <c r="V12" s="61">
        <v>81313</v>
      </c>
      <c r="W12" s="89">
        <v>-10698</v>
      </c>
      <c r="X12" s="62">
        <v>-0.3779410725641207</v>
      </c>
    </row>
    <row r="13" spans="1:24" ht="12.75">
      <c r="A13" s="2" t="s">
        <v>27</v>
      </c>
      <c r="B13" s="44" t="s">
        <v>433</v>
      </c>
      <c r="C13" s="1" t="s">
        <v>12</v>
      </c>
      <c r="D13" s="1" t="s">
        <v>10</v>
      </c>
      <c r="E13" s="1" t="s">
        <v>7</v>
      </c>
      <c r="F13" s="88">
        <v>5248</v>
      </c>
      <c r="G13" s="88">
        <v>5295</v>
      </c>
      <c r="H13" s="88">
        <v>5278</v>
      </c>
      <c r="I13" s="88">
        <v>6654</v>
      </c>
      <c r="J13" s="88">
        <v>8451</v>
      </c>
      <c r="K13" s="88">
        <v>3905</v>
      </c>
      <c r="L13" s="88">
        <v>4071</v>
      </c>
      <c r="M13" s="88">
        <v>3277</v>
      </c>
      <c r="N13" s="88">
        <v>1674</v>
      </c>
      <c r="O13" s="90">
        <v>2881</v>
      </c>
      <c r="P13" s="90">
        <v>4568</v>
      </c>
      <c r="Q13" s="90">
        <v>4383</v>
      </c>
      <c r="R13" s="90">
        <v>4024</v>
      </c>
      <c r="S13" s="90">
        <v>3808</v>
      </c>
      <c r="T13" s="90">
        <v>3689</v>
      </c>
      <c r="U13" s="90">
        <v>4164</v>
      </c>
      <c r="V13" s="61">
        <v>71370</v>
      </c>
      <c r="W13" s="89">
        <v>-6790</v>
      </c>
      <c r="X13" s="62">
        <v>-0.3021134593993326</v>
      </c>
    </row>
    <row r="14" spans="1:24" ht="12.75">
      <c r="A14" s="2" t="s">
        <v>28</v>
      </c>
      <c r="B14" s="44" t="s">
        <v>434</v>
      </c>
      <c r="C14" s="1" t="s">
        <v>29</v>
      </c>
      <c r="D14" s="1" t="s">
        <v>30</v>
      </c>
      <c r="E14" s="1" t="s">
        <v>16</v>
      </c>
      <c r="F14" s="190"/>
      <c r="G14" s="190"/>
      <c r="H14" s="190"/>
      <c r="I14" s="190"/>
      <c r="J14" s="190"/>
      <c r="K14" s="190"/>
      <c r="L14" s="190"/>
      <c r="M14" s="190"/>
      <c r="N14" s="190"/>
      <c r="O14" s="192"/>
      <c r="P14" s="192"/>
      <c r="Q14" s="192"/>
      <c r="R14" s="192"/>
      <c r="S14" s="192"/>
      <c r="T14" s="192"/>
      <c r="U14" s="192"/>
      <c r="V14" s="193"/>
      <c r="W14" s="89" t="s">
        <v>755</v>
      </c>
      <c r="X14" s="62" t="s">
        <v>755</v>
      </c>
    </row>
    <row r="15" spans="1:24" ht="12.75">
      <c r="A15" s="2" t="s">
        <v>31</v>
      </c>
      <c r="B15" s="44" t="s">
        <v>410</v>
      </c>
      <c r="C15" s="1" t="s">
        <v>32</v>
      </c>
      <c r="D15" s="1" t="s">
        <v>19</v>
      </c>
      <c r="E15" s="1" t="s">
        <v>16</v>
      </c>
      <c r="F15" s="190"/>
      <c r="G15" s="190"/>
      <c r="H15" s="190"/>
      <c r="I15" s="190"/>
      <c r="J15" s="190"/>
      <c r="K15" s="190"/>
      <c r="L15" s="190"/>
      <c r="M15" s="190"/>
      <c r="N15" s="190"/>
      <c r="O15" s="192"/>
      <c r="P15" s="192"/>
      <c r="Q15" s="192"/>
      <c r="R15" s="192"/>
      <c r="S15" s="192"/>
      <c r="T15" s="192"/>
      <c r="U15" s="192"/>
      <c r="V15" s="193"/>
      <c r="W15" s="89" t="s">
        <v>755</v>
      </c>
      <c r="X15" s="62" t="s">
        <v>755</v>
      </c>
    </row>
    <row r="16" spans="1:24" ht="12.75">
      <c r="A16" s="2" t="s">
        <v>33</v>
      </c>
      <c r="B16" s="44" t="s">
        <v>435</v>
      </c>
      <c r="C16" s="1" t="s">
        <v>21</v>
      </c>
      <c r="D16" s="1" t="s">
        <v>22</v>
      </c>
      <c r="E16" s="1" t="s">
        <v>7</v>
      </c>
      <c r="F16" s="88">
        <v>2516</v>
      </c>
      <c r="G16" s="88">
        <v>1693</v>
      </c>
      <c r="H16" s="88">
        <v>1213</v>
      </c>
      <c r="I16" s="88">
        <v>1162</v>
      </c>
      <c r="J16" s="88">
        <v>1859</v>
      </c>
      <c r="K16" s="88">
        <v>1765</v>
      </c>
      <c r="L16" s="88">
        <v>1967</v>
      </c>
      <c r="M16" s="88">
        <v>1175</v>
      </c>
      <c r="N16" s="88">
        <v>626</v>
      </c>
      <c r="O16" s="90">
        <v>1368</v>
      </c>
      <c r="P16" s="90">
        <v>2545</v>
      </c>
      <c r="Q16" s="90">
        <v>2473</v>
      </c>
      <c r="R16" s="90">
        <v>3564</v>
      </c>
      <c r="S16" s="90">
        <v>2572</v>
      </c>
      <c r="T16" s="90">
        <v>3564</v>
      </c>
      <c r="U16" s="90">
        <v>13820</v>
      </c>
      <c r="V16" s="61">
        <v>43882</v>
      </c>
      <c r="W16" s="89">
        <v>16936</v>
      </c>
      <c r="X16" s="62">
        <v>2.572296476306197</v>
      </c>
    </row>
    <row r="17" spans="1:24" ht="12.75">
      <c r="A17" s="2" t="s">
        <v>34</v>
      </c>
      <c r="B17" s="44" t="s">
        <v>436</v>
      </c>
      <c r="C17" s="1" t="s">
        <v>35</v>
      </c>
      <c r="D17" s="1" t="s">
        <v>36</v>
      </c>
      <c r="E17" s="1" t="s">
        <v>7</v>
      </c>
      <c r="F17" s="88">
        <v>33764</v>
      </c>
      <c r="G17" s="88">
        <v>31515</v>
      </c>
      <c r="H17" s="88">
        <v>25039</v>
      </c>
      <c r="I17" s="88">
        <v>36786</v>
      </c>
      <c r="J17" s="88">
        <v>53499</v>
      </c>
      <c r="K17" s="88">
        <v>25652</v>
      </c>
      <c r="L17" s="88">
        <v>27364</v>
      </c>
      <c r="M17" s="88">
        <v>17534</v>
      </c>
      <c r="N17" s="88">
        <v>10092</v>
      </c>
      <c r="O17" s="90">
        <v>17225</v>
      </c>
      <c r="P17" s="90">
        <v>28951</v>
      </c>
      <c r="Q17" s="90">
        <v>22465</v>
      </c>
      <c r="R17" s="90">
        <v>32801</v>
      </c>
      <c r="S17" s="90">
        <v>27668</v>
      </c>
      <c r="T17" s="90">
        <v>30543</v>
      </c>
      <c r="U17" s="90">
        <v>32458</v>
      </c>
      <c r="V17" s="61">
        <v>453356</v>
      </c>
      <c r="W17" s="89">
        <v>-3634</v>
      </c>
      <c r="X17" s="62">
        <v>-0.02859076032225579</v>
      </c>
    </row>
    <row r="18" spans="1:24" ht="12.75">
      <c r="A18" s="2" t="s">
        <v>37</v>
      </c>
      <c r="B18" s="44" t="s">
        <v>437</v>
      </c>
      <c r="C18" s="1" t="s">
        <v>38</v>
      </c>
      <c r="D18" s="1" t="s">
        <v>10</v>
      </c>
      <c r="E18" s="1" t="s">
        <v>7</v>
      </c>
      <c r="F18" s="88">
        <v>2167</v>
      </c>
      <c r="G18" s="88">
        <v>2444</v>
      </c>
      <c r="H18" s="88">
        <v>2335</v>
      </c>
      <c r="I18" s="88">
        <v>3598</v>
      </c>
      <c r="J18" s="88">
        <v>5081</v>
      </c>
      <c r="K18" s="88">
        <v>2700</v>
      </c>
      <c r="L18" s="88">
        <v>2557</v>
      </c>
      <c r="M18" s="88">
        <v>1279</v>
      </c>
      <c r="N18" s="88">
        <v>853</v>
      </c>
      <c r="O18" s="90">
        <v>1832</v>
      </c>
      <c r="P18" s="90">
        <v>3235</v>
      </c>
      <c r="Q18" s="90">
        <v>1445</v>
      </c>
      <c r="R18" s="90">
        <v>1523</v>
      </c>
      <c r="S18" s="90">
        <v>1432</v>
      </c>
      <c r="T18" s="90">
        <v>1474</v>
      </c>
      <c r="U18" s="90">
        <v>1453</v>
      </c>
      <c r="V18" s="61">
        <v>35408</v>
      </c>
      <c r="W18" s="89">
        <v>-4662</v>
      </c>
      <c r="X18" s="62">
        <v>-0.4421471927162367</v>
      </c>
    </row>
    <row r="19" spans="1:24" ht="12.75">
      <c r="A19" s="2" t="s">
        <v>39</v>
      </c>
      <c r="B19" s="44" t="s">
        <v>438</v>
      </c>
      <c r="C19" s="1" t="s">
        <v>40</v>
      </c>
      <c r="D19" s="1" t="s">
        <v>6</v>
      </c>
      <c r="E19" s="1" t="s">
        <v>7</v>
      </c>
      <c r="F19" s="88">
        <v>3276</v>
      </c>
      <c r="G19" s="88">
        <v>3979</v>
      </c>
      <c r="H19" s="88">
        <v>3692</v>
      </c>
      <c r="I19" s="88">
        <v>6485</v>
      </c>
      <c r="J19" s="88">
        <v>7614</v>
      </c>
      <c r="K19" s="88">
        <v>2663</v>
      </c>
      <c r="L19" s="88">
        <v>4063</v>
      </c>
      <c r="M19" s="88">
        <v>2970</v>
      </c>
      <c r="N19" s="88">
        <v>429</v>
      </c>
      <c r="O19" s="90">
        <v>2529</v>
      </c>
      <c r="P19" s="90">
        <v>6359</v>
      </c>
      <c r="Q19" s="90">
        <v>5312</v>
      </c>
      <c r="R19" s="90">
        <v>4891</v>
      </c>
      <c r="S19" s="90">
        <v>5290</v>
      </c>
      <c r="T19" s="90">
        <v>5373</v>
      </c>
      <c r="U19" s="90">
        <v>3999</v>
      </c>
      <c r="V19" s="61">
        <v>68924</v>
      </c>
      <c r="W19" s="89">
        <v>2121</v>
      </c>
      <c r="X19" s="62">
        <v>0.12167278568150527</v>
      </c>
    </row>
    <row r="20" spans="1:24" ht="12.75">
      <c r="A20" s="2" t="s">
        <v>41</v>
      </c>
      <c r="B20" s="44" t="s">
        <v>439</v>
      </c>
      <c r="C20" s="1" t="s">
        <v>42</v>
      </c>
      <c r="D20" s="1" t="s">
        <v>6</v>
      </c>
      <c r="E20" s="1" t="s">
        <v>7</v>
      </c>
      <c r="F20" s="88">
        <v>4921</v>
      </c>
      <c r="G20" s="88">
        <v>4484</v>
      </c>
      <c r="H20" s="88">
        <v>4233</v>
      </c>
      <c r="I20" s="88">
        <v>6895</v>
      </c>
      <c r="J20" s="88">
        <v>9474</v>
      </c>
      <c r="K20" s="88">
        <v>3169</v>
      </c>
      <c r="L20" s="88">
        <v>3765</v>
      </c>
      <c r="M20" s="88">
        <v>2625</v>
      </c>
      <c r="N20" s="88">
        <v>1488</v>
      </c>
      <c r="O20" s="90">
        <v>2259</v>
      </c>
      <c r="P20" s="90">
        <v>3712</v>
      </c>
      <c r="Q20" s="90">
        <v>2574</v>
      </c>
      <c r="R20" s="90">
        <v>5091</v>
      </c>
      <c r="S20" s="90">
        <v>3408</v>
      </c>
      <c r="T20" s="90">
        <v>4077</v>
      </c>
      <c r="U20" s="90">
        <v>4667</v>
      </c>
      <c r="V20" s="61">
        <v>66842</v>
      </c>
      <c r="W20" s="89">
        <v>-3290</v>
      </c>
      <c r="X20" s="62">
        <v>-0.16022987386158866</v>
      </c>
    </row>
    <row r="21" spans="1:24" ht="12.75">
      <c r="A21" s="2" t="s">
        <v>43</v>
      </c>
      <c r="B21" s="44" t="s">
        <v>440</v>
      </c>
      <c r="C21" s="1" t="s">
        <v>9</v>
      </c>
      <c r="D21" s="1" t="s">
        <v>10</v>
      </c>
      <c r="E21" s="1" t="s">
        <v>7</v>
      </c>
      <c r="F21" s="88">
        <v>2105</v>
      </c>
      <c r="G21" s="88">
        <v>1843</v>
      </c>
      <c r="H21" s="88">
        <v>1077</v>
      </c>
      <c r="I21" s="88">
        <v>1147</v>
      </c>
      <c r="J21" s="88">
        <v>1258</v>
      </c>
      <c r="K21" s="88">
        <v>616</v>
      </c>
      <c r="L21" s="88">
        <v>584</v>
      </c>
      <c r="M21" s="88">
        <v>521</v>
      </c>
      <c r="N21" s="88">
        <v>259</v>
      </c>
      <c r="O21" s="90">
        <v>388</v>
      </c>
      <c r="P21" s="90">
        <v>895</v>
      </c>
      <c r="Q21" s="90">
        <v>735</v>
      </c>
      <c r="R21" s="90">
        <v>773</v>
      </c>
      <c r="S21" s="90">
        <v>631</v>
      </c>
      <c r="T21" s="90">
        <v>592</v>
      </c>
      <c r="U21" s="90">
        <v>551</v>
      </c>
      <c r="V21" s="61">
        <v>13975</v>
      </c>
      <c r="W21" s="89">
        <v>-3625</v>
      </c>
      <c r="X21" s="62">
        <v>-0.5873298768632534</v>
      </c>
    </row>
    <row r="22" spans="1:24" ht="12.75">
      <c r="A22" s="2" t="s">
        <v>44</v>
      </c>
      <c r="B22" s="44" t="s">
        <v>441</v>
      </c>
      <c r="C22" s="1" t="s">
        <v>45</v>
      </c>
      <c r="D22" s="1" t="s">
        <v>6</v>
      </c>
      <c r="E22" s="1" t="s">
        <v>7</v>
      </c>
      <c r="F22" s="88">
        <v>3790</v>
      </c>
      <c r="G22" s="88">
        <v>3017</v>
      </c>
      <c r="H22" s="88">
        <v>4149</v>
      </c>
      <c r="I22" s="88">
        <v>8505</v>
      </c>
      <c r="J22" s="88">
        <v>3192</v>
      </c>
      <c r="K22" s="88">
        <v>5490</v>
      </c>
      <c r="L22" s="88">
        <v>2089</v>
      </c>
      <c r="M22" s="88">
        <v>894</v>
      </c>
      <c r="N22" s="88">
        <v>332</v>
      </c>
      <c r="O22" s="90">
        <v>859</v>
      </c>
      <c r="P22" s="90">
        <v>2227</v>
      </c>
      <c r="Q22" s="90">
        <v>2327</v>
      </c>
      <c r="R22" s="90">
        <v>2403</v>
      </c>
      <c r="S22" s="90">
        <v>2389</v>
      </c>
      <c r="T22" s="90">
        <v>2140</v>
      </c>
      <c r="U22" s="90">
        <v>2775</v>
      </c>
      <c r="V22" s="61">
        <v>46578</v>
      </c>
      <c r="W22" s="89">
        <v>-9754</v>
      </c>
      <c r="X22" s="62">
        <v>-0.5012075432917116</v>
      </c>
    </row>
    <row r="23" spans="1:24" ht="12.75">
      <c r="A23" s="2" t="s">
        <v>405</v>
      </c>
      <c r="B23" s="44" t="s">
        <v>442</v>
      </c>
      <c r="C23" s="1" t="s">
        <v>46</v>
      </c>
      <c r="D23" s="1" t="s">
        <v>10</v>
      </c>
      <c r="E23" s="1" t="s">
        <v>7</v>
      </c>
      <c r="F23" s="191"/>
      <c r="G23" s="191"/>
      <c r="H23" s="88">
        <v>1058</v>
      </c>
      <c r="I23" s="88">
        <v>4079</v>
      </c>
      <c r="J23" s="88">
        <v>5855</v>
      </c>
      <c r="K23" s="88">
        <v>2459</v>
      </c>
      <c r="L23" s="88">
        <v>2232</v>
      </c>
      <c r="M23" s="88">
        <v>1968</v>
      </c>
      <c r="N23" s="88">
        <v>893</v>
      </c>
      <c r="O23" s="90">
        <v>1817</v>
      </c>
      <c r="P23" s="90">
        <v>2673</v>
      </c>
      <c r="Q23" s="90">
        <v>2351</v>
      </c>
      <c r="R23" s="90">
        <v>3210</v>
      </c>
      <c r="S23" s="90">
        <v>2102</v>
      </c>
      <c r="T23" s="90">
        <v>2291</v>
      </c>
      <c r="U23" s="90">
        <v>3787</v>
      </c>
      <c r="V23" s="61">
        <v>36775</v>
      </c>
      <c r="W23" s="89" t="s">
        <v>756</v>
      </c>
      <c r="X23" s="62" t="s">
        <v>756</v>
      </c>
    </row>
    <row r="24" spans="1:24" ht="12.75">
      <c r="A24" s="2" t="s">
        <v>47</v>
      </c>
      <c r="B24" s="44" t="s">
        <v>443</v>
      </c>
      <c r="C24" s="1" t="s">
        <v>48</v>
      </c>
      <c r="D24" s="1" t="s">
        <v>25</v>
      </c>
      <c r="E24" s="1" t="s">
        <v>7</v>
      </c>
      <c r="F24" s="88">
        <v>29920</v>
      </c>
      <c r="G24" s="88">
        <v>28202</v>
      </c>
      <c r="H24" s="88">
        <v>20325</v>
      </c>
      <c r="I24" s="88">
        <v>33619</v>
      </c>
      <c r="J24" s="88">
        <v>45802</v>
      </c>
      <c r="K24" s="88">
        <v>17271</v>
      </c>
      <c r="L24" s="88">
        <v>21254</v>
      </c>
      <c r="M24" s="88">
        <v>14960</v>
      </c>
      <c r="N24" s="88">
        <v>7140</v>
      </c>
      <c r="O24" s="90">
        <v>13475</v>
      </c>
      <c r="P24" s="90">
        <v>22054</v>
      </c>
      <c r="Q24" s="90">
        <v>18809</v>
      </c>
      <c r="R24" s="90">
        <v>26386</v>
      </c>
      <c r="S24" s="90">
        <v>21863</v>
      </c>
      <c r="T24" s="90">
        <v>22173</v>
      </c>
      <c r="U24" s="90">
        <v>25108</v>
      </c>
      <c r="V24" s="61">
        <v>368361</v>
      </c>
      <c r="W24" s="89">
        <v>-16536</v>
      </c>
      <c r="X24" s="62">
        <v>-0.14755590455624365</v>
      </c>
    </row>
    <row r="25" spans="1:24" ht="12.75">
      <c r="A25" s="2" t="s">
        <v>49</v>
      </c>
      <c r="B25" s="44" t="s">
        <v>444</v>
      </c>
      <c r="C25" s="1" t="s">
        <v>50</v>
      </c>
      <c r="D25" s="1" t="s">
        <v>19</v>
      </c>
      <c r="E25" s="1" t="s">
        <v>7</v>
      </c>
      <c r="F25" s="88">
        <v>7069</v>
      </c>
      <c r="G25" s="88">
        <v>5027</v>
      </c>
      <c r="H25" s="88">
        <v>7565</v>
      </c>
      <c r="I25" s="88">
        <v>8209</v>
      </c>
      <c r="J25" s="88">
        <v>9628</v>
      </c>
      <c r="K25" s="88">
        <v>5281</v>
      </c>
      <c r="L25" s="88">
        <v>4293</v>
      </c>
      <c r="M25" s="88">
        <v>3056</v>
      </c>
      <c r="N25" s="88">
        <v>1661</v>
      </c>
      <c r="O25" s="90">
        <v>3276</v>
      </c>
      <c r="P25" s="90">
        <v>4426</v>
      </c>
      <c r="Q25" s="90">
        <v>4458</v>
      </c>
      <c r="R25" s="90">
        <v>5359</v>
      </c>
      <c r="S25" s="90">
        <v>4407</v>
      </c>
      <c r="T25" s="90">
        <v>3383</v>
      </c>
      <c r="U25" s="90">
        <v>3664</v>
      </c>
      <c r="V25" s="61">
        <v>80762</v>
      </c>
      <c r="W25" s="89">
        <v>-11057</v>
      </c>
      <c r="X25" s="62">
        <v>-0.39673484033010403</v>
      </c>
    </row>
    <row r="26" spans="1:24" ht="12.75">
      <c r="A26" s="2" t="s">
        <v>51</v>
      </c>
      <c r="B26" s="44" t="s">
        <v>445</v>
      </c>
      <c r="C26" s="1" t="s">
        <v>52</v>
      </c>
      <c r="D26" s="1" t="s">
        <v>19</v>
      </c>
      <c r="E26" s="1" t="s">
        <v>16</v>
      </c>
      <c r="F26" s="190"/>
      <c r="G26" s="190"/>
      <c r="H26" s="190"/>
      <c r="I26" s="190"/>
      <c r="J26" s="190"/>
      <c r="K26" s="190"/>
      <c r="L26" s="190"/>
      <c r="M26" s="190"/>
      <c r="N26" s="190"/>
      <c r="O26" s="192"/>
      <c r="P26" s="192"/>
      <c r="Q26" s="192"/>
      <c r="R26" s="192"/>
      <c r="S26" s="192"/>
      <c r="T26" s="192"/>
      <c r="U26" s="192"/>
      <c r="V26" s="193"/>
      <c r="W26" s="89" t="s">
        <v>755</v>
      </c>
      <c r="X26" s="62" t="s">
        <v>755</v>
      </c>
    </row>
    <row r="27" spans="1:24" ht="12.75">
      <c r="A27" s="2" t="s">
        <v>53</v>
      </c>
      <c r="B27" s="44" t="s">
        <v>446</v>
      </c>
      <c r="C27" s="1" t="s">
        <v>21</v>
      </c>
      <c r="D27" s="1" t="s">
        <v>22</v>
      </c>
      <c r="E27" s="1" t="s">
        <v>7</v>
      </c>
      <c r="F27" s="88">
        <v>5863</v>
      </c>
      <c r="G27" s="88">
        <v>5728</v>
      </c>
      <c r="H27" s="88">
        <v>3494</v>
      </c>
      <c r="I27" s="88">
        <v>5853</v>
      </c>
      <c r="J27" s="88">
        <v>6715</v>
      </c>
      <c r="K27" s="88">
        <v>3348</v>
      </c>
      <c r="L27" s="88">
        <v>3584</v>
      </c>
      <c r="M27" s="88">
        <v>828</v>
      </c>
      <c r="N27" s="88">
        <v>723</v>
      </c>
      <c r="O27" s="90">
        <v>909</v>
      </c>
      <c r="P27" s="90">
        <v>1314</v>
      </c>
      <c r="Q27" s="90">
        <v>1140</v>
      </c>
      <c r="R27" s="90">
        <v>3435</v>
      </c>
      <c r="S27" s="90">
        <v>4753</v>
      </c>
      <c r="T27" s="90">
        <v>5943</v>
      </c>
      <c r="U27" s="90">
        <v>6164</v>
      </c>
      <c r="V27" s="61">
        <v>59794</v>
      </c>
      <c r="W27" s="89">
        <v>-643</v>
      </c>
      <c r="X27" s="62">
        <v>-0.03070971439488012</v>
      </c>
    </row>
    <row r="28" spans="1:24" ht="12.75">
      <c r="A28" s="2" t="s">
        <v>54</v>
      </c>
      <c r="B28" s="44" t="s">
        <v>447</v>
      </c>
      <c r="C28" s="1" t="s">
        <v>55</v>
      </c>
      <c r="D28" s="1" t="s">
        <v>15</v>
      </c>
      <c r="E28" s="1" t="s">
        <v>7</v>
      </c>
      <c r="F28" s="88">
        <v>2733</v>
      </c>
      <c r="G28" s="88">
        <v>3728</v>
      </c>
      <c r="H28" s="88">
        <v>3142</v>
      </c>
      <c r="I28" s="88">
        <v>5500</v>
      </c>
      <c r="J28" s="88">
        <v>8613</v>
      </c>
      <c r="K28" s="88">
        <v>3811</v>
      </c>
      <c r="L28" s="88">
        <v>6225</v>
      </c>
      <c r="M28" s="88">
        <v>4395</v>
      </c>
      <c r="N28" s="88">
        <v>2672</v>
      </c>
      <c r="O28" s="90">
        <v>3709</v>
      </c>
      <c r="P28" s="90">
        <v>6476</v>
      </c>
      <c r="Q28" s="90">
        <v>5060</v>
      </c>
      <c r="R28" s="90">
        <v>6761</v>
      </c>
      <c r="S28" s="90">
        <v>5595</v>
      </c>
      <c r="T28" s="90">
        <v>5393</v>
      </c>
      <c r="U28" s="90">
        <v>5862</v>
      </c>
      <c r="V28" s="61">
        <v>79675</v>
      </c>
      <c r="W28" s="89">
        <v>8508</v>
      </c>
      <c r="X28" s="62">
        <v>0.5633317883864133</v>
      </c>
    </row>
    <row r="29" spans="1:24" ht="12.75">
      <c r="A29" s="2" t="s">
        <v>56</v>
      </c>
      <c r="B29" s="44" t="s">
        <v>448</v>
      </c>
      <c r="C29" s="1" t="s">
        <v>57</v>
      </c>
      <c r="D29" s="1" t="s">
        <v>30</v>
      </c>
      <c r="E29" s="1" t="s">
        <v>7</v>
      </c>
      <c r="F29" s="88">
        <v>16123</v>
      </c>
      <c r="G29" s="88">
        <v>16831</v>
      </c>
      <c r="H29" s="88">
        <v>14899</v>
      </c>
      <c r="I29" s="88">
        <v>17607</v>
      </c>
      <c r="J29" s="88">
        <v>22866</v>
      </c>
      <c r="K29" s="88">
        <v>12632</v>
      </c>
      <c r="L29" s="88">
        <v>12014</v>
      </c>
      <c r="M29" s="88">
        <v>8642</v>
      </c>
      <c r="N29" s="88">
        <v>5049</v>
      </c>
      <c r="O29" s="90">
        <v>13072</v>
      </c>
      <c r="P29" s="90">
        <v>19537</v>
      </c>
      <c r="Q29" s="90">
        <v>9434</v>
      </c>
      <c r="R29" s="90">
        <v>12103</v>
      </c>
      <c r="S29" s="90">
        <v>10309</v>
      </c>
      <c r="T29" s="90">
        <v>10622</v>
      </c>
      <c r="U29" s="90">
        <v>11052</v>
      </c>
      <c r="V29" s="61">
        <v>212792</v>
      </c>
      <c r="W29" s="89">
        <v>-21374</v>
      </c>
      <c r="X29" s="62">
        <v>-0.3265200122212038</v>
      </c>
    </row>
    <row r="30" spans="1:24" ht="12.75">
      <c r="A30" s="2" t="s">
        <v>58</v>
      </c>
      <c r="B30" s="44" t="s">
        <v>449</v>
      </c>
      <c r="C30" s="1" t="s">
        <v>59</v>
      </c>
      <c r="D30" s="1" t="s">
        <v>36</v>
      </c>
      <c r="E30" s="1" t="s">
        <v>16</v>
      </c>
      <c r="F30" s="190"/>
      <c r="G30" s="190"/>
      <c r="H30" s="190"/>
      <c r="I30" s="190"/>
      <c r="J30" s="190"/>
      <c r="K30" s="190"/>
      <c r="L30" s="190"/>
      <c r="M30" s="190"/>
      <c r="N30" s="190"/>
      <c r="O30" s="192"/>
      <c r="P30" s="192"/>
      <c r="Q30" s="192"/>
      <c r="R30" s="192"/>
      <c r="S30" s="192"/>
      <c r="T30" s="192"/>
      <c r="U30" s="192"/>
      <c r="V30" s="193"/>
      <c r="W30" s="89" t="s">
        <v>755</v>
      </c>
      <c r="X30" s="62" t="s">
        <v>755</v>
      </c>
    </row>
    <row r="31" spans="1:24" ht="12.75">
      <c r="A31" s="2" t="s">
        <v>60</v>
      </c>
      <c r="B31" s="44" t="s">
        <v>450</v>
      </c>
      <c r="C31" s="1" t="s">
        <v>61</v>
      </c>
      <c r="D31" s="1" t="s">
        <v>19</v>
      </c>
      <c r="E31" s="1" t="s">
        <v>7</v>
      </c>
      <c r="F31" s="88">
        <v>3820</v>
      </c>
      <c r="G31" s="88">
        <v>1418</v>
      </c>
      <c r="H31" s="88">
        <v>1941</v>
      </c>
      <c r="I31" s="88">
        <v>6298</v>
      </c>
      <c r="J31" s="88">
        <v>7141</v>
      </c>
      <c r="K31" s="88">
        <v>2687</v>
      </c>
      <c r="L31" s="88">
        <v>2714</v>
      </c>
      <c r="M31" s="88">
        <v>1370</v>
      </c>
      <c r="N31" s="88">
        <v>833</v>
      </c>
      <c r="O31" s="90">
        <v>1407</v>
      </c>
      <c r="P31" s="90">
        <v>2076</v>
      </c>
      <c r="Q31" s="90">
        <v>2128</v>
      </c>
      <c r="R31" s="90">
        <v>3078</v>
      </c>
      <c r="S31" s="90">
        <v>2436</v>
      </c>
      <c r="T31" s="90">
        <v>2906</v>
      </c>
      <c r="U31" s="90">
        <v>3613</v>
      </c>
      <c r="V31" s="61">
        <v>45866</v>
      </c>
      <c r="W31" s="89">
        <v>-1444</v>
      </c>
      <c r="X31" s="62">
        <v>-0.10714550716034726</v>
      </c>
    </row>
    <row r="32" spans="1:24" ht="12.75">
      <c r="A32" s="2" t="s">
        <v>367</v>
      </c>
      <c r="B32" s="44" t="s">
        <v>451</v>
      </c>
      <c r="C32" s="1" t="s">
        <v>12</v>
      </c>
      <c r="D32" s="1" t="s">
        <v>10</v>
      </c>
      <c r="E32" s="1" t="s">
        <v>7</v>
      </c>
      <c r="F32" s="191"/>
      <c r="G32" s="191"/>
      <c r="H32" s="191"/>
      <c r="I32" s="191"/>
      <c r="J32" s="191"/>
      <c r="K32" s="191"/>
      <c r="L32" s="191"/>
      <c r="M32" s="88">
        <v>1994</v>
      </c>
      <c r="N32" s="88">
        <v>1218</v>
      </c>
      <c r="O32" s="90">
        <v>3048</v>
      </c>
      <c r="P32" s="90">
        <v>4736</v>
      </c>
      <c r="Q32" s="90">
        <v>4446</v>
      </c>
      <c r="R32" s="90">
        <v>4751</v>
      </c>
      <c r="S32" s="90">
        <v>4594</v>
      </c>
      <c r="T32" s="90">
        <v>4542</v>
      </c>
      <c r="U32" s="90">
        <v>4874</v>
      </c>
      <c r="V32" s="61">
        <v>34203</v>
      </c>
      <c r="W32" s="89" t="s">
        <v>756</v>
      </c>
      <c r="X32" s="62" t="s">
        <v>756</v>
      </c>
    </row>
    <row r="33" spans="1:24" ht="12.75">
      <c r="A33" s="2" t="s">
        <v>62</v>
      </c>
      <c r="B33" s="44" t="s">
        <v>452</v>
      </c>
      <c r="C33" s="1" t="s">
        <v>63</v>
      </c>
      <c r="D33" s="1" t="s">
        <v>6</v>
      </c>
      <c r="E33" s="1" t="s">
        <v>7</v>
      </c>
      <c r="F33" s="88">
        <v>4123</v>
      </c>
      <c r="G33" s="88">
        <v>4275</v>
      </c>
      <c r="H33" s="88">
        <v>4011</v>
      </c>
      <c r="I33" s="88">
        <v>4242</v>
      </c>
      <c r="J33" s="88">
        <v>4034</v>
      </c>
      <c r="K33" s="88">
        <v>1890</v>
      </c>
      <c r="L33" s="88">
        <v>2045</v>
      </c>
      <c r="M33" s="88">
        <v>1245</v>
      </c>
      <c r="N33" s="88">
        <v>831</v>
      </c>
      <c r="O33" s="90">
        <v>1048</v>
      </c>
      <c r="P33" s="90">
        <v>2121</v>
      </c>
      <c r="Q33" s="90">
        <v>2014</v>
      </c>
      <c r="R33" s="90">
        <v>2194</v>
      </c>
      <c r="S33" s="90">
        <v>2102</v>
      </c>
      <c r="T33" s="90">
        <v>2637</v>
      </c>
      <c r="U33" s="90">
        <v>3152</v>
      </c>
      <c r="V33" s="61">
        <v>41964</v>
      </c>
      <c r="W33" s="89">
        <v>-6566</v>
      </c>
      <c r="X33" s="62">
        <v>-0.39433067083058077</v>
      </c>
    </row>
    <row r="34" spans="1:24" ht="12.75">
      <c r="A34" s="2" t="s">
        <v>64</v>
      </c>
      <c r="B34" s="44" t="s">
        <v>453</v>
      </c>
      <c r="C34" s="1" t="s">
        <v>65</v>
      </c>
      <c r="D34" s="1" t="s">
        <v>6</v>
      </c>
      <c r="E34" s="1" t="s">
        <v>7</v>
      </c>
      <c r="F34" s="88">
        <v>10060</v>
      </c>
      <c r="G34" s="88">
        <v>8864</v>
      </c>
      <c r="H34" s="88">
        <v>9431</v>
      </c>
      <c r="I34" s="88">
        <v>14627</v>
      </c>
      <c r="J34" s="88">
        <v>16851</v>
      </c>
      <c r="K34" s="88">
        <v>8427</v>
      </c>
      <c r="L34" s="88">
        <v>9007</v>
      </c>
      <c r="M34" s="88">
        <v>6816</v>
      </c>
      <c r="N34" s="88">
        <v>3028</v>
      </c>
      <c r="O34" s="90">
        <v>5194</v>
      </c>
      <c r="P34" s="90">
        <v>8170</v>
      </c>
      <c r="Q34" s="90">
        <v>7382</v>
      </c>
      <c r="R34" s="90">
        <v>6948</v>
      </c>
      <c r="S34" s="90">
        <v>5620</v>
      </c>
      <c r="T34" s="90">
        <v>5761</v>
      </c>
      <c r="U34" s="90">
        <v>5888</v>
      </c>
      <c r="V34" s="61">
        <v>132074</v>
      </c>
      <c r="W34" s="89">
        <v>-18765</v>
      </c>
      <c r="X34" s="62">
        <v>-0.43657810246149553</v>
      </c>
    </row>
    <row r="35" spans="1:24" ht="12.75">
      <c r="A35" s="2" t="s">
        <v>66</v>
      </c>
      <c r="B35" s="44" t="s">
        <v>454</v>
      </c>
      <c r="C35" s="1" t="s">
        <v>67</v>
      </c>
      <c r="D35" s="1" t="s">
        <v>25</v>
      </c>
      <c r="E35" s="1" t="s">
        <v>7</v>
      </c>
      <c r="F35" s="88">
        <v>3336</v>
      </c>
      <c r="G35" s="88">
        <v>4808</v>
      </c>
      <c r="H35" s="88">
        <v>4296</v>
      </c>
      <c r="I35" s="88">
        <v>5884</v>
      </c>
      <c r="J35" s="88">
        <v>7442</v>
      </c>
      <c r="K35" s="88">
        <v>4304</v>
      </c>
      <c r="L35" s="88">
        <v>4367</v>
      </c>
      <c r="M35" s="88">
        <v>3563</v>
      </c>
      <c r="N35" s="88">
        <v>2141</v>
      </c>
      <c r="O35" s="90">
        <v>3190</v>
      </c>
      <c r="P35" s="90">
        <v>4252</v>
      </c>
      <c r="Q35" s="90">
        <v>4011</v>
      </c>
      <c r="R35" s="90">
        <v>3733</v>
      </c>
      <c r="S35" s="90">
        <v>4284</v>
      </c>
      <c r="T35" s="90">
        <v>5774</v>
      </c>
      <c r="U35" s="90">
        <v>6769</v>
      </c>
      <c r="V35" s="61">
        <v>72154</v>
      </c>
      <c r="W35" s="89">
        <v>2236</v>
      </c>
      <c r="X35" s="62">
        <v>0.12202575856799826</v>
      </c>
    </row>
    <row r="36" spans="1:24" ht="12.75">
      <c r="A36" s="2" t="s">
        <v>68</v>
      </c>
      <c r="B36" s="44" t="s">
        <v>455</v>
      </c>
      <c r="C36" s="1" t="s">
        <v>69</v>
      </c>
      <c r="D36" s="1" t="s">
        <v>19</v>
      </c>
      <c r="E36" s="1" t="s">
        <v>16</v>
      </c>
      <c r="F36" s="190"/>
      <c r="G36" s="190"/>
      <c r="H36" s="190"/>
      <c r="I36" s="190"/>
      <c r="J36" s="190"/>
      <c r="K36" s="190"/>
      <c r="L36" s="190"/>
      <c r="M36" s="190"/>
      <c r="N36" s="190"/>
      <c r="O36" s="192"/>
      <c r="P36" s="192"/>
      <c r="Q36" s="192"/>
      <c r="R36" s="192"/>
      <c r="S36" s="192"/>
      <c r="T36" s="192"/>
      <c r="U36" s="192"/>
      <c r="V36" s="193"/>
      <c r="W36" s="89" t="s">
        <v>755</v>
      </c>
      <c r="X36" s="62" t="s">
        <v>755</v>
      </c>
    </row>
    <row r="37" spans="1:24" ht="12.75">
      <c r="A37" s="2" t="s">
        <v>70</v>
      </c>
      <c r="B37" s="44" t="s">
        <v>456</v>
      </c>
      <c r="C37" s="1" t="s">
        <v>21</v>
      </c>
      <c r="D37" s="1" t="s">
        <v>22</v>
      </c>
      <c r="E37" s="1" t="s">
        <v>7</v>
      </c>
      <c r="F37" s="88">
        <v>305</v>
      </c>
      <c r="G37" s="88">
        <v>397</v>
      </c>
      <c r="H37" s="88">
        <v>377</v>
      </c>
      <c r="I37" s="88">
        <v>538</v>
      </c>
      <c r="J37" s="88">
        <v>959</v>
      </c>
      <c r="K37" s="88">
        <v>418</v>
      </c>
      <c r="L37" s="88">
        <v>207</v>
      </c>
      <c r="M37" s="88">
        <v>185</v>
      </c>
      <c r="N37" s="88">
        <v>117</v>
      </c>
      <c r="O37" s="90">
        <v>190</v>
      </c>
      <c r="P37" s="90">
        <v>191</v>
      </c>
      <c r="Q37" s="90">
        <v>691</v>
      </c>
      <c r="R37" s="90">
        <v>778</v>
      </c>
      <c r="S37" s="90">
        <v>688</v>
      </c>
      <c r="T37" s="90">
        <v>620</v>
      </c>
      <c r="U37" s="90">
        <v>1090</v>
      </c>
      <c r="V37" s="61">
        <v>7751</v>
      </c>
      <c r="W37" s="89">
        <v>1559</v>
      </c>
      <c r="X37" s="62">
        <v>0.9641311069882499</v>
      </c>
    </row>
    <row r="38" spans="1:24" ht="12.75">
      <c r="A38" s="2" t="s">
        <v>71</v>
      </c>
      <c r="B38" s="44" t="s">
        <v>457</v>
      </c>
      <c r="C38" s="1" t="s">
        <v>72</v>
      </c>
      <c r="D38" s="1" t="s">
        <v>36</v>
      </c>
      <c r="E38" s="1" t="s">
        <v>7</v>
      </c>
      <c r="F38" s="88">
        <v>6006</v>
      </c>
      <c r="G38" s="88">
        <v>5933</v>
      </c>
      <c r="H38" s="88">
        <v>4351</v>
      </c>
      <c r="I38" s="88">
        <v>6949</v>
      </c>
      <c r="J38" s="88">
        <v>8679</v>
      </c>
      <c r="K38" s="88">
        <v>4203</v>
      </c>
      <c r="L38" s="88">
        <v>3431</v>
      </c>
      <c r="M38" s="88">
        <v>2644</v>
      </c>
      <c r="N38" s="88">
        <v>1434</v>
      </c>
      <c r="O38" s="90">
        <v>2836</v>
      </c>
      <c r="P38" s="90">
        <v>4829</v>
      </c>
      <c r="Q38" s="90">
        <v>4246</v>
      </c>
      <c r="R38" s="90">
        <v>4839</v>
      </c>
      <c r="S38" s="90">
        <v>4046</v>
      </c>
      <c r="T38" s="90">
        <v>3296</v>
      </c>
      <c r="U38" s="90">
        <v>4410</v>
      </c>
      <c r="V38" s="61">
        <v>72132</v>
      </c>
      <c r="W38" s="89">
        <v>-6648</v>
      </c>
      <c r="X38" s="62">
        <v>-0.2860708292095185</v>
      </c>
    </row>
    <row r="39" spans="1:24" ht="12.75">
      <c r="A39" s="2" t="s">
        <v>73</v>
      </c>
      <c r="B39" s="44" t="s">
        <v>458</v>
      </c>
      <c r="C39" s="1" t="s">
        <v>74</v>
      </c>
      <c r="D39" s="1" t="s">
        <v>15</v>
      </c>
      <c r="E39" s="1" t="s">
        <v>16</v>
      </c>
      <c r="F39" s="190"/>
      <c r="G39" s="190"/>
      <c r="H39" s="190"/>
      <c r="I39" s="190"/>
      <c r="J39" s="190"/>
      <c r="K39" s="190"/>
      <c r="L39" s="190"/>
      <c r="M39" s="190"/>
      <c r="N39" s="190"/>
      <c r="O39" s="192"/>
      <c r="P39" s="192"/>
      <c r="Q39" s="192"/>
      <c r="R39" s="192"/>
      <c r="S39" s="192"/>
      <c r="T39" s="192"/>
      <c r="U39" s="192"/>
      <c r="V39" s="193"/>
      <c r="W39" s="89" t="s">
        <v>755</v>
      </c>
      <c r="X39" s="62" t="s">
        <v>755</v>
      </c>
    </row>
    <row r="40" spans="1:24" ht="12.75">
      <c r="A40" s="2" t="s">
        <v>75</v>
      </c>
      <c r="B40" s="44" t="s">
        <v>459</v>
      </c>
      <c r="C40" s="1" t="s">
        <v>5</v>
      </c>
      <c r="D40" s="1" t="s">
        <v>6</v>
      </c>
      <c r="E40" s="1" t="s">
        <v>7</v>
      </c>
      <c r="F40" s="88">
        <v>5438</v>
      </c>
      <c r="G40" s="88">
        <v>4836</v>
      </c>
      <c r="H40" s="88">
        <v>3762</v>
      </c>
      <c r="I40" s="88">
        <v>4700</v>
      </c>
      <c r="J40" s="88">
        <v>5172</v>
      </c>
      <c r="K40" s="88">
        <v>2411</v>
      </c>
      <c r="L40" s="88">
        <v>2970</v>
      </c>
      <c r="M40" s="88">
        <v>2001</v>
      </c>
      <c r="N40" s="88">
        <v>965</v>
      </c>
      <c r="O40" s="90">
        <v>1802</v>
      </c>
      <c r="P40" s="90">
        <v>2654</v>
      </c>
      <c r="Q40" s="90">
        <v>2611</v>
      </c>
      <c r="R40" s="90">
        <v>2444</v>
      </c>
      <c r="S40" s="90">
        <v>2240</v>
      </c>
      <c r="T40" s="90">
        <v>2638</v>
      </c>
      <c r="U40" s="90">
        <v>3393</v>
      </c>
      <c r="V40" s="61">
        <v>50037</v>
      </c>
      <c r="W40" s="89">
        <v>-8021</v>
      </c>
      <c r="X40" s="62">
        <v>-0.42810631938514093</v>
      </c>
    </row>
    <row r="41" spans="1:24" ht="12.75">
      <c r="A41" s="2" t="s">
        <v>76</v>
      </c>
      <c r="B41" s="44" t="s">
        <v>460</v>
      </c>
      <c r="C41" s="1" t="s">
        <v>50</v>
      </c>
      <c r="D41" s="1" t="s">
        <v>19</v>
      </c>
      <c r="E41" s="1" t="s">
        <v>7</v>
      </c>
      <c r="F41" s="88">
        <v>1152</v>
      </c>
      <c r="G41" s="88">
        <v>2099</v>
      </c>
      <c r="H41" s="88">
        <v>1873</v>
      </c>
      <c r="I41" s="88">
        <v>2694</v>
      </c>
      <c r="J41" s="88">
        <v>3198</v>
      </c>
      <c r="K41" s="88">
        <v>1855</v>
      </c>
      <c r="L41" s="88">
        <v>1555</v>
      </c>
      <c r="M41" s="88">
        <v>972</v>
      </c>
      <c r="N41" s="88">
        <v>495</v>
      </c>
      <c r="O41" s="90">
        <v>887</v>
      </c>
      <c r="P41" s="90">
        <v>1439</v>
      </c>
      <c r="Q41" s="90">
        <v>1155</v>
      </c>
      <c r="R41" s="90">
        <v>1719</v>
      </c>
      <c r="S41" s="90">
        <v>1272</v>
      </c>
      <c r="T41" s="90">
        <v>1039</v>
      </c>
      <c r="U41" s="90">
        <v>1277</v>
      </c>
      <c r="V41" s="61">
        <v>24681</v>
      </c>
      <c r="W41" s="89">
        <v>-2511</v>
      </c>
      <c r="X41" s="62">
        <v>-0.3211818879508826</v>
      </c>
    </row>
    <row r="42" spans="1:24" ht="12.75">
      <c r="A42" s="2" t="s">
        <v>77</v>
      </c>
      <c r="B42" s="44" t="s">
        <v>411</v>
      </c>
      <c r="C42" s="1" t="s">
        <v>78</v>
      </c>
      <c r="D42" s="1" t="s">
        <v>19</v>
      </c>
      <c r="E42" s="1" t="s">
        <v>7</v>
      </c>
      <c r="F42" s="88">
        <v>5698</v>
      </c>
      <c r="G42" s="88">
        <v>7612</v>
      </c>
      <c r="H42" s="88">
        <v>6058</v>
      </c>
      <c r="I42" s="88">
        <v>11477</v>
      </c>
      <c r="J42" s="88">
        <v>16317</v>
      </c>
      <c r="K42" s="88">
        <v>7234</v>
      </c>
      <c r="L42" s="88">
        <v>6413</v>
      </c>
      <c r="M42" s="88">
        <v>5552</v>
      </c>
      <c r="N42" s="88">
        <v>2836</v>
      </c>
      <c r="O42" s="90">
        <v>4152</v>
      </c>
      <c r="P42" s="90">
        <v>7928</v>
      </c>
      <c r="Q42" s="90">
        <v>6012</v>
      </c>
      <c r="R42" s="90">
        <v>8703</v>
      </c>
      <c r="S42" s="90">
        <v>7760</v>
      </c>
      <c r="T42" s="90">
        <v>8103</v>
      </c>
      <c r="U42" s="90">
        <v>7686</v>
      </c>
      <c r="V42" s="61">
        <v>119541</v>
      </c>
      <c r="W42" s="89">
        <v>1407</v>
      </c>
      <c r="X42" s="62">
        <v>0.04561517263738045</v>
      </c>
    </row>
    <row r="43" spans="1:24" ht="12.75">
      <c r="A43" s="2" t="s">
        <v>79</v>
      </c>
      <c r="B43" s="44" t="s">
        <v>461</v>
      </c>
      <c r="C43" s="1" t="s">
        <v>38</v>
      </c>
      <c r="D43" s="1" t="s">
        <v>10</v>
      </c>
      <c r="E43" s="1" t="s">
        <v>7</v>
      </c>
      <c r="F43" s="88">
        <v>7162</v>
      </c>
      <c r="G43" s="88">
        <v>5691</v>
      </c>
      <c r="H43" s="88">
        <v>3061</v>
      </c>
      <c r="I43" s="88">
        <v>5487</v>
      </c>
      <c r="J43" s="88">
        <v>7306</v>
      </c>
      <c r="K43" s="88">
        <v>2293</v>
      </c>
      <c r="L43" s="88">
        <v>4982</v>
      </c>
      <c r="M43" s="88">
        <v>3256</v>
      </c>
      <c r="N43" s="88">
        <v>1938</v>
      </c>
      <c r="O43" s="90">
        <v>3597</v>
      </c>
      <c r="P43" s="90">
        <v>4862</v>
      </c>
      <c r="Q43" s="90">
        <v>3397</v>
      </c>
      <c r="R43" s="90">
        <v>5562</v>
      </c>
      <c r="S43" s="90">
        <v>4817</v>
      </c>
      <c r="T43" s="90">
        <v>3603</v>
      </c>
      <c r="U43" s="90">
        <v>3712</v>
      </c>
      <c r="V43" s="61">
        <v>70726</v>
      </c>
      <c r="W43" s="89">
        <v>-3707</v>
      </c>
      <c r="X43" s="62">
        <v>-0.17321620485024064</v>
      </c>
    </row>
    <row r="44" spans="1:24" ht="12.75">
      <c r="A44" s="2" t="s">
        <v>80</v>
      </c>
      <c r="B44" s="44" t="s">
        <v>412</v>
      </c>
      <c r="C44" s="1" t="s">
        <v>81</v>
      </c>
      <c r="D44" s="1" t="s">
        <v>6</v>
      </c>
      <c r="E44" s="1" t="s">
        <v>7</v>
      </c>
      <c r="F44" s="88">
        <v>12878</v>
      </c>
      <c r="G44" s="88">
        <v>12928</v>
      </c>
      <c r="H44" s="88">
        <v>12781</v>
      </c>
      <c r="I44" s="88">
        <v>15532</v>
      </c>
      <c r="J44" s="88">
        <v>17221</v>
      </c>
      <c r="K44" s="88">
        <v>10393</v>
      </c>
      <c r="L44" s="88">
        <v>9570</v>
      </c>
      <c r="M44" s="88">
        <v>7701</v>
      </c>
      <c r="N44" s="88">
        <v>5007</v>
      </c>
      <c r="O44" s="90">
        <v>6369</v>
      </c>
      <c r="P44" s="90">
        <v>10273</v>
      </c>
      <c r="Q44" s="90">
        <v>10441</v>
      </c>
      <c r="R44" s="90">
        <v>9651</v>
      </c>
      <c r="S44" s="90">
        <v>10150</v>
      </c>
      <c r="T44" s="90">
        <v>10715</v>
      </c>
      <c r="U44" s="90">
        <v>11044</v>
      </c>
      <c r="V44" s="61">
        <v>172654</v>
      </c>
      <c r="W44" s="89">
        <v>-12559</v>
      </c>
      <c r="X44" s="62">
        <v>-0.23206267669395222</v>
      </c>
    </row>
    <row r="45" spans="1:24" ht="12.75">
      <c r="A45" s="12" t="s">
        <v>379</v>
      </c>
      <c r="B45" s="48" t="s">
        <v>413</v>
      </c>
      <c r="C45" s="11" t="s">
        <v>81</v>
      </c>
      <c r="D45" s="11" t="s">
        <v>6</v>
      </c>
      <c r="E45" s="11" t="s">
        <v>16</v>
      </c>
      <c r="F45" s="88">
        <v>171</v>
      </c>
      <c r="G45" s="190"/>
      <c r="H45" s="190"/>
      <c r="I45" s="190"/>
      <c r="J45" s="190"/>
      <c r="K45" s="190"/>
      <c r="L45" s="190"/>
      <c r="M45" s="190"/>
      <c r="N45" s="190"/>
      <c r="O45" s="192"/>
      <c r="P45" s="192"/>
      <c r="Q45" s="192"/>
      <c r="R45" s="192"/>
      <c r="S45" s="192"/>
      <c r="T45" s="192"/>
      <c r="U45" s="192"/>
      <c r="V45" s="61">
        <v>171</v>
      </c>
      <c r="W45" s="89" t="s">
        <v>755</v>
      </c>
      <c r="X45" s="62" t="s">
        <v>755</v>
      </c>
    </row>
    <row r="46" spans="1:24" ht="12.75">
      <c r="A46" s="2" t="s">
        <v>82</v>
      </c>
      <c r="B46" s="44" t="s">
        <v>462</v>
      </c>
      <c r="C46" s="1" t="s">
        <v>9</v>
      </c>
      <c r="D46" s="1" t="s">
        <v>10</v>
      </c>
      <c r="E46" s="1" t="s">
        <v>7</v>
      </c>
      <c r="F46" s="88">
        <v>7075</v>
      </c>
      <c r="G46" s="88">
        <v>9126</v>
      </c>
      <c r="H46" s="88">
        <v>7976</v>
      </c>
      <c r="I46" s="88">
        <v>10177</v>
      </c>
      <c r="J46" s="88">
        <v>11521</v>
      </c>
      <c r="K46" s="88">
        <v>3505</v>
      </c>
      <c r="L46" s="88">
        <v>2378</v>
      </c>
      <c r="M46" s="88">
        <v>1912</v>
      </c>
      <c r="N46" s="88">
        <v>2251</v>
      </c>
      <c r="O46" s="90">
        <v>4666</v>
      </c>
      <c r="P46" s="90">
        <v>7606</v>
      </c>
      <c r="Q46" s="90">
        <v>6661</v>
      </c>
      <c r="R46" s="90">
        <v>7481</v>
      </c>
      <c r="S46" s="90">
        <v>6459</v>
      </c>
      <c r="T46" s="90">
        <v>6168</v>
      </c>
      <c r="U46" s="90">
        <v>6010</v>
      </c>
      <c r="V46" s="61">
        <v>100972</v>
      </c>
      <c r="W46" s="89">
        <v>-8236</v>
      </c>
      <c r="X46" s="62">
        <v>-0.23973918612097572</v>
      </c>
    </row>
    <row r="47" spans="1:24" ht="12.75">
      <c r="A47" s="2" t="s">
        <v>83</v>
      </c>
      <c r="B47" s="44" t="s">
        <v>463</v>
      </c>
      <c r="C47" s="1" t="s">
        <v>84</v>
      </c>
      <c r="D47" s="1" t="s">
        <v>15</v>
      </c>
      <c r="E47" s="1" t="s">
        <v>7</v>
      </c>
      <c r="F47" s="88">
        <v>4066</v>
      </c>
      <c r="G47" s="88">
        <v>4131</v>
      </c>
      <c r="H47" s="88">
        <v>3093</v>
      </c>
      <c r="I47" s="88">
        <v>3799</v>
      </c>
      <c r="J47" s="88">
        <v>5106</v>
      </c>
      <c r="K47" s="88">
        <v>3529</v>
      </c>
      <c r="L47" s="88">
        <v>3245</v>
      </c>
      <c r="M47" s="88">
        <v>2549</v>
      </c>
      <c r="N47" s="88">
        <v>1820</v>
      </c>
      <c r="O47" s="90">
        <v>2413</v>
      </c>
      <c r="P47" s="90">
        <v>3106</v>
      </c>
      <c r="Q47" s="90">
        <v>2508</v>
      </c>
      <c r="R47" s="90">
        <v>3128</v>
      </c>
      <c r="S47" s="90">
        <v>2811</v>
      </c>
      <c r="T47" s="90">
        <v>1972</v>
      </c>
      <c r="U47" s="90">
        <v>2176</v>
      </c>
      <c r="V47" s="61">
        <v>49452</v>
      </c>
      <c r="W47" s="89">
        <v>-5002</v>
      </c>
      <c r="X47" s="62">
        <v>-0.3314997680429452</v>
      </c>
    </row>
    <row r="48" spans="1:24" ht="12.75">
      <c r="A48" s="2" t="s">
        <v>85</v>
      </c>
      <c r="B48" s="44" t="s">
        <v>464</v>
      </c>
      <c r="C48" s="1" t="s">
        <v>14</v>
      </c>
      <c r="D48" s="1" t="s">
        <v>15</v>
      </c>
      <c r="E48" s="1" t="s">
        <v>7</v>
      </c>
      <c r="F48" s="88">
        <v>1171</v>
      </c>
      <c r="G48" s="88">
        <v>872</v>
      </c>
      <c r="H48" s="88">
        <v>885</v>
      </c>
      <c r="I48" s="88">
        <v>1150</v>
      </c>
      <c r="J48" s="88">
        <v>1502</v>
      </c>
      <c r="K48" s="88">
        <v>840</v>
      </c>
      <c r="L48" s="88">
        <v>829</v>
      </c>
      <c r="M48" s="88">
        <v>573</v>
      </c>
      <c r="N48" s="88">
        <v>272</v>
      </c>
      <c r="O48" s="90">
        <v>535</v>
      </c>
      <c r="P48" s="90">
        <v>865</v>
      </c>
      <c r="Q48" s="90">
        <v>788</v>
      </c>
      <c r="R48" s="90">
        <v>1121</v>
      </c>
      <c r="S48" s="90">
        <v>952</v>
      </c>
      <c r="T48" s="90">
        <v>817</v>
      </c>
      <c r="U48" s="90">
        <v>1050</v>
      </c>
      <c r="V48" s="61">
        <v>14222</v>
      </c>
      <c r="W48" s="89">
        <v>-138</v>
      </c>
      <c r="X48" s="62">
        <v>-0.033840117704757235</v>
      </c>
    </row>
    <row r="49" spans="1:24" ht="12.75">
      <c r="A49" s="2" t="s">
        <v>86</v>
      </c>
      <c r="B49" s="44" t="s">
        <v>465</v>
      </c>
      <c r="C49" s="1" t="s">
        <v>63</v>
      </c>
      <c r="D49" s="1" t="s">
        <v>6</v>
      </c>
      <c r="E49" s="1" t="s">
        <v>7</v>
      </c>
      <c r="F49" s="88">
        <v>5119</v>
      </c>
      <c r="G49" s="88">
        <v>5757</v>
      </c>
      <c r="H49" s="88">
        <v>3419</v>
      </c>
      <c r="I49" s="88">
        <v>7279</v>
      </c>
      <c r="J49" s="88">
        <v>9456</v>
      </c>
      <c r="K49" s="88">
        <v>4456</v>
      </c>
      <c r="L49" s="88">
        <v>4320</v>
      </c>
      <c r="M49" s="88">
        <v>3670</v>
      </c>
      <c r="N49" s="88">
        <v>1703</v>
      </c>
      <c r="O49" s="90">
        <v>3289</v>
      </c>
      <c r="P49" s="90">
        <v>5157</v>
      </c>
      <c r="Q49" s="90">
        <v>4329</v>
      </c>
      <c r="R49" s="90">
        <v>5931</v>
      </c>
      <c r="S49" s="90">
        <v>5489</v>
      </c>
      <c r="T49" s="90">
        <v>6755</v>
      </c>
      <c r="U49" s="90">
        <v>3394</v>
      </c>
      <c r="V49" s="61">
        <v>79523</v>
      </c>
      <c r="W49" s="89">
        <v>-5</v>
      </c>
      <c r="X49" s="62">
        <v>-0.00023176045239640307</v>
      </c>
    </row>
    <row r="50" spans="1:24" ht="12.75">
      <c r="A50" s="2" t="s">
        <v>87</v>
      </c>
      <c r="B50" s="44" t="s">
        <v>466</v>
      </c>
      <c r="C50" s="1" t="s">
        <v>21</v>
      </c>
      <c r="D50" s="1" t="s">
        <v>22</v>
      </c>
      <c r="E50" s="1" t="s">
        <v>7</v>
      </c>
      <c r="F50" s="88">
        <v>129</v>
      </c>
      <c r="G50" s="88">
        <v>94</v>
      </c>
      <c r="H50" s="88">
        <v>130</v>
      </c>
      <c r="I50" s="91" t="s">
        <v>746</v>
      </c>
      <c r="J50" s="88">
        <v>235</v>
      </c>
      <c r="K50" s="88">
        <v>165</v>
      </c>
      <c r="L50" s="88">
        <v>289</v>
      </c>
      <c r="M50" s="91" t="s">
        <v>746</v>
      </c>
      <c r="N50" s="91" t="s">
        <v>746</v>
      </c>
      <c r="O50" s="90">
        <v>73</v>
      </c>
      <c r="P50" s="90">
        <v>73</v>
      </c>
      <c r="Q50" s="90">
        <v>108</v>
      </c>
      <c r="R50" s="90">
        <v>152</v>
      </c>
      <c r="S50" s="90">
        <v>94</v>
      </c>
      <c r="T50" s="90">
        <v>151</v>
      </c>
      <c r="U50" s="90">
        <v>180</v>
      </c>
      <c r="V50" s="61">
        <f>SUM(F50:U50)</f>
        <v>1873</v>
      </c>
      <c r="W50" s="89" t="s">
        <v>756</v>
      </c>
      <c r="X50" s="62" t="s">
        <v>756</v>
      </c>
    </row>
    <row r="51" spans="1:24" ht="12.75">
      <c r="A51" s="2" t="s">
        <v>88</v>
      </c>
      <c r="B51" s="44" t="s">
        <v>467</v>
      </c>
      <c r="C51" s="1" t="s">
        <v>50</v>
      </c>
      <c r="D51" s="1" t="s">
        <v>19</v>
      </c>
      <c r="E51" s="1" t="s">
        <v>7</v>
      </c>
      <c r="F51" s="88">
        <v>1990</v>
      </c>
      <c r="G51" s="88">
        <v>2270</v>
      </c>
      <c r="H51" s="88">
        <v>1746</v>
      </c>
      <c r="I51" s="88">
        <v>227</v>
      </c>
      <c r="J51" s="88">
        <v>42</v>
      </c>
      <c r="K51" s="88">
        <v>5</v>
      </c>
      <c r="L51" s="88">
        <v>229</v>
      </c>
      <c r="M51" s="88">
        <v>749</v>
      </c>
      <c r="N51" s="88">
        <v>384</v>
      </c>
      <c r="O51" s="90">
        <v>778</v>
      </c>
      <c r="P51" s="90">
        <v>1212</v>
      </c>
      <c r="Q51" s="90">
        <v>1034</v>
      </c>
      <c r="R51" s="90">
        <v>1288</v>
      </c>
      <c r="S51" s="90">
        <v>1212</v>
      </c>
      <c r="T51" s="90">
        <v>1081</v>
      </c>
      <c r="U51" s="90">
        <v>1205</v>
      </c>
      <c r="V51" s="61">
        <v>15452</v>
      </c>
      <c r="W51" s="89">
        <v>-1447</v>
      </c>
      <c r="X51" s="62">
        <v>-0.2321514519493021</v>
      </c>
    </row>
    <row r="52" spans="1:24" ht="12.75">
      <c r="A52" s="2" t="s">
        <v>89</v>
      </c>
      <c r="B52" s="44" t="s">
        <v>468</v>
      </c>
      <c r="C52" s="1" t="s">
        <v>5</v>
      </c>
      <c r="D52" s="1" t="s">
        <v>6</v>
      </c>
      <c r="E52" s="1" t="s">
        <v>7</v>
      </c>
      <c r="F52" s="88">
        <v>3317</v>
      </c>
      <c r="G52" s="88">
        <v>3717</v>
      </c>
      <c r="H52" s="88">
        <v>2811</v>
      </c>
      <c r="I52" s="88">
        <v>5013</v>
      </c>
      <c r="J52" s="88">
        <v>5996</v>
      </c>
      <c r="K52" s="88">
        <v>2969</v>
      </c>
      <c r="L52" s="88">
        <v>3384</v>
      </c>
      <c r="M52" s="88">
        <v>2336</v>
      </c>
      <c r="N52" s="88">
        <v>1202</v>
      </c>
      <c r="O52" s="90">
        <v>4714</v>
      </c>
      <c r="P52" s="90">
        <v>3169</v>
      </c>
      <c r="Q52" s="90">
        <v>2722</v>
      </c>
      <c r="R52" s="90">
        <v>2540</v>
      </c>
      <c r="S52" s="90">
        <v>1701</v>
      </c>
      <c r="T52" s="90">
        <v>1976</v>
      </c>
      <c r="U52" s="90">
        <v>3817</v>
      </c>
      <c r="V52" s="61">
        <v>51384</v>
      </c>
      <c r="W52" s="89">
        <v>-4824</v>
      </c>
      <c r="X52" s="62">
        <v>-0.3246735765244313</v>
      </c>
    </row>
    <row r="53" spans="1:24" ht="12.75">
      <c r="A53" s="2" t="s">
        <v>90</v>
      </c>
      <c r="B53" s="44" t="s">
        <v>469</v>
      </c>
      <c r="C53" s="1" t="s">
        <v>91</v>
      </c>
      <c r="D53" s="1" t="s">
        <v>10</v>
      </c>
      <c r="E53" s="1" t="s">
        <v>7</v>
      </c>
      <c r="F53" s="88">
        <v>1477</v>
      </c>
      <c r="G53" s="88">
        <v>153</v>
      </c>
      <c r="H53" s="88">
        <v>0</v>
      </c>
      <c r="I53" s="88">
        <v>3041</v>
      </c>
      <c r="J53" s="88">
        <v>12481</v>
      </c>
      <c r="K53" s="88">
        <v>6578</v>
      </c>
      <c r="L53" s="88">
        <v>5094</v>
      </c>
      <c r="M53" s="88">
        <v>2686</v>
      </c>
      <c r="N53" s="88">
        <v>1338</v>
      </c>
      <c r="O53" s="90">
        <v>2476</v>
      </c>
      <c r="P53" s="90">
        <v>4419</v>
      </c>
      <c r="Q53" s="90">
        <v>3118</v>
      </c>
      <c r="R53" s="90">
        <v>4730</v>
      </c>
      <c r="S53" s="90">
        <v>3133</v>
      </c>
      <c r="T53" s="90">
        <v>3854</v>
      </c>
      <c r="U53" s="90">
        <v>3182</v>
      </c>
      <c r="V53" s="61">
        <v>57760</v>
      </c>
      <c r="W53" s="89">
        <v>10228</v>
      </c>
      <c r="X53" s="62">
        <v>2.189681010490259</v>
      </c>
    </row>
    <row r="54" spans="1:24" ht="12.75">
      <c r="A54" s="2" t="s">
        <v>92</v>
      </c>
      <c r="B54" s="44" t="s">
        <v>414</v>
      </c>
      <c r="C54" s="1" t="s">
        <v>93</v>
      </c>
      <c r="D54" s="1" t="s">
        <v>30</v>
      </c>
      <c r="E54" s="1" t="s">
        <v>16</v>
      </c>
      <c r="F54" s="190"/>
      <c r="G54" s="190"/>
      <c r="H54" s="190"/>
      <c r="I54" s="190"/>
      <c r="J54" s="190"/>
      <c r="K54" s="190"/>
      <c r="L54" s="190"/>
      <c r="M54" s="190"/>
      <c r="N54" s="190"/>
      <c r="O54" s="192"/>
      <c r="P54" s="192"/>
      <c r="Q54" s="192"/>
      <c r="R54" s="192"/>
      <c r="S54" s="192"/>
      <c r="T54" s="192"/>
      <c r="U54" s="192"/>
      <c r="V54" s="193"/>
      <c r="W54" s="89" t="s">
        <v>755</v>
      </c>
      <c r="X54" s="62" t="s">
        <v>755</v>
      </c>
    </row>
    <row r="55" spans="1:24" ht="12.75">
      <c r="A55" s="2" t="s">
        <v>94</v>
      </c>
      <c r="B55" s="44" t="s">
        <v>470</v>
      </c>
      <c r="C55" s="1" t="s">
        <v>95</v>
      </c>
      <c r="D55" s="1" t="s">
        <v>30</v>
      </c>
      <c r="E55" s="1" t="s">
        <v>16</v>
      </c>
      <c r="F55" s="190"/>
      <c r="G55" s="190"/>
      <c r="H55" s="190"/>
      <c r="I55" s="190"/>
      <c r="J55" s="190"/>
      <c r="K55" s="190"/>
      <c r="L55" s="190"/>
      <c r="M55" s="190"/>
      <c r="N55" s="190"/>
      <c r="O55" s="192"/>
      <c r="P55" s="192"/>
      <c r="Q55" s="192"/>
      <c r="R55" s="192"/>
      <c r="S55" s="192"/>
      <c r="T55" s="192"/>
      <c r="U55" s="192"/>
      <c r="V55" s="193"/>
      <c r="W55" s="89" t="s">
        <v>755</v>
      </c>
      <c r="X55" s="62" t="s">
        <v>755</v>
      </c>
    </row>
    <row r="56" spans="1:24" ht="12.75">
      <c r="A56" s="2" t="s">
        <v>96</v>
      </c>
      <c r="B56" s="44" t="s">
        <v>471</v>
      </c>
      <c r="C56" s="1" t="s">
        <v>97</v>
      </c>
      <c r="D56" s="1" t="s">
        <v>36</v>
      </c>
      <c r="E56" s="1" t="s">
        <v>7</v>
      </c>
      <c r="F56" s="88">
        <v>10518</v>
      </c>
      <c r="G56" s="88">
        <v>7105</v>
      </c>
      <c r="H56" s="88">
        <v>5375</v>
      </c>
      <c r="I56" s="88">
        <v>8709</v>
      </c>
      <c r="J56" s="88">
        <v>13382</v>
      </c>
      <c r="K56" s="88">
        <v>6628</v>
      </c>
      <c r="L56" s="88">
        <v>7419</v>
      </c>
      <c r="M56" s="88">
        <v>4680</v>
      </c>
      <c r="N56" s="88">
        <v>2762</v>
      </c>
      <c r="O56" s="90">
        <v>3298</v>
      </c>
      <c r="P56" s="90">
        <v>5320</v>
      </c>
      <c r="Q56" s="90">
        <v>5290</v>
      </c>
      <c r="R56" s="90">
        <v>5771</v>
      </c>
      <c r="S56" s="90">
        <v>6420</v>
      </c>
      <c r="T56" s="90">
        <v>6762</v>
      </c>
      <c r="U56" s="90">
        <v>6042</v>
      </c>
      <c r="V56" s="61">
        <v>105481</v>
      </c>
      <c r="W56" s="89">
        <v>-6712</v>
      </c>
      <c r="X56" s="62">
        <v>-0.21168827072886112</v>
      </c>
    </row>
    <row r="57" spans="1:24" ht="12.75">
      <c r="A57" s="2" t="s">
        <v>98</v>
      </c>
      <c r="B57" s="44" t="s">
        <v>472</v>
      </c>
      <c r="C57" s="1" t="s">
        <v>99</v>
      </c>
      <c r="D57" s="1" t="s">
        <v>25</v>
      </c>
      <c r="E57" s="1" t="s">
        <v>16</v>
      </c>
      <c r="F57" s="190"/>
      <c r="G57" s="190"/>
      <c r="H57" s="190"/>
      <c r="I57" s="190"/>
      <c r="J57" s="190"/>
      <c r="K57" s="190"/>
      <c r="L57" s="190"/>
      <c r="M57" s="190"/>
      <c r="N57" s="190"/>
      <c r="O57" s="192"/>
      <c r="P57" s="192"/>
      <c r="Q57" s="192"/>
      <c r="R57" s="192"/>
      <c r="S57" s="192"/>
      <c r="T57" s="192"/>
      <c r="U57" s="192"/>
      <c r="V57" s="193"/>
      <c r="W57" s="89" t="s">
        <v>755</v>
      </c>
      <c r="X57" s="62" t="s">
        <v>755</v>
      </c>
    </row>
    <row r="58" spans="1:24" ht="12.75">
      <c r="A58" s="2" t="s">
        <v>750</v>
      </c>
      <c r="B58" s="44" t="s">
        <v>473</v>
      </c>
      <c r="C58" s="1" t="s">
        <v>21</v>
      </c>
      <c r="D58" s="1" t="s">
        <v>22</v>
      </c>
      <c r="E58" s="1" t="s">
        <v>7</v>
      </c>
      <c r="F58" s="190"/>
      <c r="G58" s="190"/>
      <c r="H58" s="88">
        <v>2343</v>
      </c>
      <c r="I58" s="88">
        <v>4494</v>
      </c>
      <c r="J58" s="88">
        <v>7758</v>
      </c>
      <c r="K58" s="88">
        <v>3111</v>
      </c>
      <c r="L58" s="88">
        <v>3549</v>
      </c>
      <c r="M58" s="88">
        <v>2157</v>
      </c>
      <c r="N58" s="88">
        <v>1181</v>
      </c>
      <c r="O58" s="90">
        <v>1863</v>
      </c>
      <c r="P58" s="90">
        <v>3171</v>
      </c>
      <c r="Q58" s="90">
        <v>2708</v>
      </c>
      <c r="R58" s="90">
        <v>2708</v>
      </c>
      <c r="S58" s="90">
        <v>2799</v>
      </c>
      <c r="T58" s="90">
        <v>2391</v>
      </c>
      <c r="U58" s="90">
        <v>3908</v>
      </c>
      <c r="V58" s="61">
        <v>44141</v>
      </c>
      <c r="W58" s="89" t="s">
        <v>756</v>
      </c>
      <c r="X58" s="62" t="s">
        <v>756</v>
      </c>
    </row>
    <row r="59" spans="1:24" ht="12.75">
      <c r="A59" s="2" t="s">
        <v>100</v>
      </c>
      <c r="B59" s="44" t="s">
        <v>474</v>
      </c>
      <c r="C59" s="1" t="s">
        <v>101</v>
      </c>
      <c r="D59" s="1" t="s">
        <v>102</v>
      </c>
      <c r="E59" s="1" t="s">
        <v>16</v>
      </c>
      <c r="F59" s="190"/>
      <c r="G59" s="190"/>
      <c r="H59" s="190"/>
      <c r="I59" s="190"/>
      <c r="J59" s="190"/>
      <c r="K59" s="190"/>
      <c r="L59" s="190"/>
      <c r="M59" s="190"/>
      <c r="N59" s="190"/>
      <c r="O59" s="192"/>
      <c r="P59" s="192"/>
      <c r="Q59" s="192"/>
      <c r="R59" s="192"/>
      <c r="S59" s="192"/>
      <c r="T59" s="192"/>
      <c r="U59" s="192"/>
      <c r="V59" s="193"/>
      <c r="W59" s="89" t="s">
        <v>755</v>
      </c>
      <c r="X59" s="62" t="s">
        <v>755</v>
      </c>
    </row>
    <row r="60" spans="1:24" ht="12.75">
      <c r="A60" s="2" t="s">
        <v>103</v>
      </c>
      <c r="B60" s="44" t="s">
        <v>475</v>
      </c>
      <c r="C60" s="1" t="s">
        <v>91</v>
      </c>
      <c r="D60" s="1" t="s">
        <v>10</v>
      </c>
      <c r="E60" s="1" t="s">
        <v>7</v>
      </c>
      <c r="F60" s="88">
        <v>3544</v>
      </c>
      <c r="G60" s="88">
        <v>3410</v>
      </c>
      <c r="H60" s="88">
        <v>3426</v>
      </c>
      <c r="I60" s="88">
        <v>3795</v>
      </c>
      <c r="J60" s="88">
        <v>5138</v>
      </c>
      <c r="K60" s="88">
        <v>3885</v>
      </c>
      <c r="L60" s="88">
        <v>3297</v>
      </c>
      <c r="M60" s="88">
        <v>3119</v>
      </c>
      <c r="N60" s="88">
        <v>1965</v>
      </c>
      <c r="O60" s="90">
        <v>2859</v>
      </c>
      <c r="P60" s="90">
        <v>3834</v>
      </c>
      <c r="Q60" s="90">
        <v>3490</v>
      </c>
      <c r="R60" s="90">
        <v>3287</v>
      </c>
      <c r="S60" s="90">
        <v>2600</v>
      </c>
      <c r="T60" s="90">
        <v>2592</v>
      </c>
      <c r="U60" s="90">
        <v>3577</v>
      </c>
      <c r="V60" s="61">
        <v>53818</v>
      </c>
      <c r="W60" s="89">
        <v>-2119</v>
      </c>
      <c r="X60" s="62">
        <v>-0.14948853615520283</v>
      </c>
    </row>
    <row r="61" spans="1:24" ht="12.75">
      <c r="A61" s="2" t="s">
        <v>104</v>
      </c>
      <c r="B61" s="44" t="s">
        <v>476</v>
      </c>
      <c r="C61" s="1" t="s">
        <v>105</v>
      </c>
      <c r="D61" s="1" t="s">
        <v>10</v>
      </c>
      <c r="E61" s="1" t="s">
        <v>7</v>
      </c>
      <c r="F61" s="88">
        <v>7337</v>
      </c>
      <c r="G61" s="88">
        <v>9433</v>
      </c>
      <c r="H61" s="88">
        <v>8037</v>
      </c>
      <c r="I61" s="88">
        <v>8292</v>
      </c>
      <c r="J61" s="88">
        <v>12661</v>
      </c>
      <c r="K61" s="88">
        <v>8327</v>
      </c>
      <c r="L61" s="88">
        <v>7502</v>
      </c>
      <c r="M61" s="88">
        <v>6248</v>
      </c>
      <c r="N61" s="88">
        <v>4300</v>
      </c>
      <c r="O61" s="90">
        <v>5672</v>
      </c>
      <c r="P61" s="90">
        <v>8173</v>
      </c>
      <c r="Q61" s="90">
        <v>7424</v>
      </c>
      <c r="R61" s="90">
        <v>9015</v>
      </c>
      <c r="S61" s="90">
        <v>8000</v>
      </c>
      <c r="T61" s="90">
        <v>8701</v>
      </c>
      <c r="U61" s="90">
        <v>8289</v>
      </c>
      <c r="V61" s="61">
        <v>127411</v>
      </c>
      <c r="W61" s="89">
        <v>906</v>
      </c>
      <c r="X61" s="62">
        <v>0.027372428170035348</v>
      </c>
    </row>
    <row r="62" spans="1:24" ht="12.75">
      <c r="A62" s="2" t="s">
        <v>106</v>
      </c>
      <c r="B62" s="44" t="s">
        <v>477</v>
      </c>
      <c r="C62" s="1" t="s">
        <v>9</v>
      </c>
      <c r="D62" s="1" t="s">
        <v>10</v>
      </c>
      <c r="E62" s="1" t="s">
        <v>7</v>
      </c>
      <c r="F62" s="88">
        <v>2774</v>
      </c>
      <c r="G62" s="88">
        <v>2468</v>
      </c>
      <c r="H62" s="88">
        <v>2426</v>
      </c>
      <c r="I62" s="88">
        <v>2857</v>
      </c>
      <c r="J62" s="88">
        <v>3681</v>
      </c>
      <c r="K62" s="88">
        <v>1715</v>
      </c>
      <c r="L62" s="88">
        <v>2080</v>
      </c>
      <c r="M62" s="88">
        <v>1802</v>
      </c>
      <c r="N62" s="88">
        <v>1174</v>
      </c>
      <c r="O62" s="90">
        <v>1461</v>
      </c>
      <c r="P62" s="90">
        <v>2271</v>
      </c>
      <c r="Q62" s="90">
        <v>1790</v>
      </c>
      <c r="R62" s="90">
        <v>2215</v>
      </c>
      <c r="S62" s="90">
        <v>1919</v>
      </c>
      <c r="T62" s="90">
        <v>2017</v>
      </c>
      <c r="U62" s="90">
        <v>1185</v>
      </c>
      <c r="V62" s="61">
        <v>33835</v>
      </c>
      <c r="W62" s="89">
        <v>-3189</v>
      </c>
      <c r="X62" s="62">
        <v>-0.3029928741092637</v>
      </c>
    </row>
    <row r="63" spans="1:24" ht="12.75">
      <c r="A63" s="2" t="s">
        <v>107</v>
      </c>
      <c r="B63" s="44" t="s">
        <v>478</v>
      </c>
      <c r="C63" s="1" t="s">
        <v>108</v>
      </c>
      <c r="D63" s="1" t="s">
        <v>25</v>
      </c>
      <c r="E63" s="1" t="s">
        <v>7</v>
      </c>
      <c r="F63" s="88">
        <v>30069</v>
      </c>
      <c r="G63" s="88">
        <v>25208</v>
      </c>
      <c r="H63" s="88">
        <v>20459</v>
      </c>
      <c r="I63" s="88">
        <v>40047</v>
      </c>
      <c r="J63" s="88">
        <v>54794</v>
      </c>
      <c r="K63" s="88">
        <v>20675</v>
      </c>
      <c r="L63" s="88">
        <v>19793</v>
      </c>
      <c r="M63" s="88">
        <v>14215</v>
      </c>
      <c r="N63" s="88">
        <v>18628</v>
      </c>
      <c r="O63" s="90">
        <v>18091</v>
      </c>
      <c r="P63" s="90">
        <v>27318</v>
      </c>
      <c r="Q63" s="90">
        <v>25344</v>
      </c>
      <c r="R63" s="90">
        <v>29534</v>
      </c>
      <c r="S63" s="90">
        <v>23115</v>
      </c>
      <c r="T63" s="90">
        <v>18381</v>
      </c>
      <c r="U63" s="90">
        <v>33875</v>
      </c>
      <c r="V63" s="61">
        <v>419546</v>
      </c>
      <c r="W63" s="89">
        <v>-10878</v>
      </c>
      <c r="X63" s="62">
        <v>-0.0939516163858252</v>
      </c>
    </row>
    <row r="64" spans="1:24" ht="12.75">
      <c r="A64" s="2" t="s">
        <v>109</v>
      </c>
      <c r="B64" s="44" t="s">
        <v>479</v>
      </c>
      <c r="C64" s="1" t="s">
        <v>74</v>
      </c>
      <c r="D64" s="1" t="s">
        <v>15</v>
      </c>
      <c r="E64" s="1" t="s">
        <v>16</v>
      </c>
      <c r="F64" s="190"/>
      <c r="G64" s="190"/>
      <c r="H64" s="190"/>
      <c r="I64" s="190"/>
      <c r="J64" s="190"/>
      <c r="K64" s="190"/>
      <c r="L64" s="190"/>
      <c r="M64" s="190"/>
      <c r="N64" s="190"/>
      <c r="O64" s="192"/>
      <c r="P64" s="192"/>
      <c r="Q64" s="192"/>
      <c r="R64" s="192"/>
      <c r="S64" s="192"/>
      <c r="T64" s="192"/>
      <c r="U64" s="192"/>
      <c r="V64" s="193"/>
      <c r="W64" s="89" t="s">
        <v>755</v>
      </c>
      <c r="X64" s="62" t="s">
        <v>755</v>
      </c>
    </row>
    <row r="65" spans="1:24" ht="12.75">
      <c r="A65" s="2" t="s">
        <v>110</v>
      </c>
      <c r="B65" s="44" t="s">
        <v>480</v>
      </c>
      <c r="C65" s="1" t="s">
        <v>111</v>
      </c>
      <c r="D65" s="1" t="s">
        <v>36</v>
      </c>
      <c r="E65" s="1" t="s">
        <v>7</v>
      </c>
      <c r="F65" s="88">
        <v>7137</v>
      </c>
      <c r="G65" s="88">
        <v>7086</v>
      </c>
      <c r="H65" s="88">
        <v>6704</v>
      </c>
      <c r="I65" s="88">
        <v>9884</v>
      </c>
      <c r="J65" s="88">
        <v>12967</v>
      </c>
      <c r="K65" s="88">
        <v>4182</v>
      </c>
      <c r="L65" s="88">
        <v>3412</v>
      </c>
      <c r="M65" s="88">
        <v>2207</v>
      </c>
      <c r="N65" s="88">
        <v>868</v>
      </c>
      <c r="O65" s="90">
        <v>1918</v>
      </c>
      <c r="P65" s="90">
        <v>3607</v>
      </c>
      <c r="Q65" s="90">
        <v>2956</v>
      </c>
      <c r="R65" s="90">
        <v>4349</v>
      </c>
      <c r="S65" s="90">
        <v>3329</v>
      </c>
      <c r="T65" s="90">
        <v>3597</v>
      </c>
      <c r="U65" s="90">
        <v>3959</v>
      </c>
      <c r="V65" s="61">
        <v>78162</v>
      </c>
      <c r="W65" s="89">
        <v>-15577</v>
      </c>
      <c r="X65" s="62">
        <v>-0.5055661938917919</v>
      </c>
    </row>
    <row r="66" spans="1:24" ht="12.75">
      <c r="A66" s="2" t="s">
        <v>112</v>
      </c>
      <c r="B66" s="44" t="s">
        <v>415</v>
      </c>
      <c r="C66" s="1" t="s">
        <v>113</v>
      </c>
      <c r="D66" s="1" t="s">
        <v>102</v>
      </c>
      <c r="E66" s="1" t="s">
        <v>7</v>
      </c>
      <c r="F66" s="88">
        <v>18129</v>
      </c>
      <c r="G66" s="88">
        <v>19272</v>
      </c>
      <c r="H66" s="88">
        <v>19564</v>
      </c>
      <c r="I66" s="88">
        <v>26204</v>
      </c>
      <c r="J66" s="88">
        <v>33059</v>
      </c>
      <c r="K66" s="88">
        <v>17674</v>
      </c>
      <c r="L66" s="88">
        <v>13888</v>
      </c>
      <c r="M66" s="88">
        <v>10638</v>
      </c>
      <c r="N66" s="88">
        <v>6291</v>
      </c>
      <c r="O66" s="90">
        <v>9547</v>
      </c>
      <c r="P66" s="90">
        <v>12567</v>
      </c>
      <c r="Q66" s="90">
        <v>16464</v>
      </c>
      <c r="R66" s="90">
        <v>18737</v>
      </c>
      <c r="S66" s="90">
        <v>15162</v>
      </c>
      <c r="T66" s="90">
        <v>15529</v>
      </c>
      <c r="U66" s="90">
        <v>16082</v>
      </c>
      <c r="V66" s="61">
        <v>268807</v>
      </c>
      <c r="W66" s="89">
        <v>-17659</v>
      </c>
      <c r="X66" s="62">
        <v>-0.2123267082687059</v>
      </c>
    </row>
    <row r="67" spans="1:24" ht="12.75">
      <c r="A67" s="2" t="s">
        <v>114</v>
      </c>
      <c r="B67" s="44" t="s">
        <v>481</v>
      </c>
      <c r="C67" s="1" t="s">
        <v>21</v>
      </c>
      <c r="D67" s="1" t="s">
        <v>22</v>
      </c>
      <c r="E67" s="1" t="s">
        <v>7</v>
      </c>
      <c r="F67" s="88">
        <v>318</v>
      </c>
      <c r="G67" s="88">
        <v>409</v>
      </c>
      <c r="H67" s="88">
        <v>500</v>
      </c>
      <c r="I67" s="88">
        <v>1821</v>
      </c>
      <c r="J67" s="88">
        <v>4189</v>
      </c>
      <c r="K67" s="88">
        <v>1353</v>
      </c>
      <c r="L67" s="88">
        <v>1293</v>
      </c>
      <c r="M67" s="88">
        <v>1288</v>
      </c>
      <c r="N67" s="88">
        <v>496</v>
      </c>
      <c r="O67" s="90">
        <v>1458</v>
      </c>
      <c r="P67" s="90">
        <v>5875</v>
      </c>
      <c r="Q67" s="91">
        <v>5400</v>
      </c>
      <c r="R67" s="91">
        <v>5550</v>
      </c>
      <c r="S67" s="91">
        <v>4335</v>
      </c>
      <c r="T67" s="91">
        <v>5147</v>
      </c>
      <c r="U67" s="91">
        <v>6777</v>
      </c>
      <c r="V67" s="61">
        <f>SUM(F67:U67)</f>
        <v>46209</v>
      </c>
      <c r="W67" s="89">
        <v>18761</v>
      </c>
      <c r="X67" s="62">
        <v>6.155183727034121</v>
      </c>
    </row>
    <row r="68" spans="1:24" ht="12.75">
      <c r="A68" s="2" t="s">
        <v>115</v>
      </c>
      <c r="B68" s="44" t="s">
        <v>482</v>
      </c>
      <c r="C68" s="1" t="s">
        <v>69</v>
      </c>
      <c r="D68" s="1" t="s">
        <v>19</v>
      </c>
      <c r="E68" s="1" t="s">
        <v>7</v>
      </c>
      <c r="F68" s="88">
        <v>1520</v>
      </c>
      <c r="G68" s="88">
        <v>2007</v>
      </c>
      <c r="H68" s="88">
        <v>2161</v>
      </c>
      <c r="I68" s="88">
        <v>3009</v>
      </c>
      <c r="J68" s="88">
        <v>3149</v>
      </c>
      <c r="K68" s="88">
        <v>1129</v>
      </c>
      <c r="L68" s="88">
        <v>2184</v>
      </c>
      <c r="M68" s="88">
        <v>1267</v>
      </c>
      <c r="N68" s="88">
        <v>809</v>
      </c>
      <c r="O68" s="90">
        <v>436</v>
      </c>
      <c r="P68" s="90">
        <v>1375</v>
      </c>
      <c r="Q68" s="90">
        <v>700</v>
      </c>
      <c r="R68" s="90">
        <v>2032</v>
      </c>
      <c r="S68" s="90">
        <v>1226</v>
      </c>
      <c r="T68" s="90">
        <v>1689</v>
      </c>
      <c r="U68" s="90">
        <v>1529</v>
      </c>
      <c r="V68" s="61">
        <v>26222</v>
      </c>
      <c r="W68" s="89">
        <v>-2221</v>
      </c>
      <c r="X68" s="62">
        <v>-0.255375416810394</v>
      </c>
    </row>
    <row r="69" spans="1:24" ht="12.75">
      <c r="A69" s="2" t="s">
        <v>368</v>
      </c>
      <c r="B69" s="44" t="s">
        <v>483</v>
      </c>
      <c r="C69" s="1" t="s">
        <v>116</v>
      </c>
      <c r="D69" s="1" t="s">
        <v>15</v>
      </c>
      <c r="E69" s="1" t="s">
        <v>7</v>
      </c>
      <c r="F69" s="191"/>
      <c r="G69" s="191"/>
      <c r="H69" s="191"/>
      <c r="I69" s="191"/>
      <c r="J69" s="191"/>
      <c r="K69" s="191"/>
      <c r="L69" s="88">
        <v>306</v>
      </c>
      <c r="M69" s="88">
        <v>257</v>
      </c>
      <c r="N69" s="88">
        <v>217</v>
      </c>
      <c r="O69" s="90">
        <v>300</v>
      </c>
      <c r="P69" s="90">
        <v>685</v>
      </c>
      <c r="Q69" s="90">
        <v>646</v>
      </c>
      <c r="R69" s="90">
        <v>1058</v>
      </c>
      <c r="S69" s="90">
        <v>1051</v>
      </c>
      <c r="T69" s="90">
        <v>1104</v>
      </c>
      <c r="U69" s="90">
        <v>1076</v>
      </c>
      <c r="V69" s="61">
        <v>6700</v>
      </c>
      <c r="W69" s="89" t="s">
        <v>756</v>
      </c>
      <c r="X69" s="62" t="s">
        <v>756</v>
      </c>
    </row>
    <row r="70" spans="1:24" ht="12.75">
      <c r="A70" s="2" t="s">
        <v>117</v>
      </c>
      <c r="B70" s="44" t="s">
        <v>484</v>
      </c>
      <c r="C70" s="1" t="s">
        <v>61</v>
      </c>
      <c r="D70" s="1" t="s">
        <v>19</v>
      </c>
      <c r="E70" s="1" t="s">
        <v>16</v>
      </c>
      <c r="F70" s="190"/>
      <c r="G70" s="190"/>
      <c r="H70" s="190"/>
      <c r="I70" s="190"/>
      <c r="J70" s="190"/>
      <c r="K70" s="190"/>
      <c r="L70" s="190"/>
      <c r="M70" s="190"/>
      <c r="N70" s="190"/>
      <c r="O70" s="192"/>
      <c r="P70" s="192"/>
      <c r="Q70" s="192"/>
      <c r="R70" s="192"/>
      <c r="S70" s="192"/>
      <c r="T70" s="192"/>
      <c r="U70" s="192"/>
      <c r="V70" s="193"/>
      <c r="W70" s="89" t="s">
        <v>755</v>
      </c>
      <c r="X70" s="62" t="s">
        <v>755</v>
      </c>
    </row>
    <row r="71" spans="1:24" ht="12.75">
      <c r="A71" s="2" t="s">
        <v>118</v>
      </c>
      <c r="B71" s="44" t="s">
        <v>485</v>
      </c>
      <c r="C71" s="1" t="s">
        <v>46</v>
      </c>
      <c r="D71" s="1" t="s">
        <v>10</v>
      </c>
      <c r="E71" s="1" t="s">
        <v>7</v>
      </c>
      <c r="F71" s="88">
        <v>3675</v>
      </c>
      <c r="G71" s="88">
        <v>6154</v>
      </c>
      <c r="H71" s="88">
        <v>4234</v>
      </c>
      <c r="I71" s="88">
        <v>10059</v>
      </c>
      <c r="J71" s="88">
        <v>17985</v>
      </c>
      <c r="K71" s="88">
        <v>26543</v>
      </c>
      <c r="L71" s="88">
        <v>2996</v>
      </c>
      <c r="M71" s="88">
        <v>1851</v>
      </c>
      <c r="N71" s="88">
        <v>862</v>
      </c>
      <c r="O71" s="90">
        <v>1246</v>
      </c>
      <c r="P71" s="90">
        <v>15030</v>
      </c>
      <c r="Q71" s="90">
        <v>5743</v>
      </c>
      <c r="R71" s="90">
        <v>7153</v>
      </c>
      <c r="S71" s="90">
        <v>9150</v>
      </c>
      <c r="T71" s="90">
        <v>11759</v>
      </c>
      <c r="U71" s="90">
        <v>22966</v>
      </c>
      <c r="V71" s="61">
        <v>147406</v>
      </c>
      <c r="W71" s="89">
        <v>26906</v>
      </c>
      <c r="X71" s="62">
        <v>1.1154133156454689</v>
      </c>
    </row>
    <row r="72" spans="1:24" ht="12.75">
      <c r="A72" s="2" t="s">
        <v>119</v>
      </c>
      <c r="B72" s="44" t="s">
        <v>486</v>
      </c>
      <c r="C72" s="1" t="s">
        <v>72</v>
      </c>
      <c r="D72" s="1" t="s">
        <v>36</v>
      </c>
      <c r="E72" s="1" t="s">
        <v>7</v>
      </c>
      <c r="F72" s="88">
        <v>7649</v>
      </c>
      <c r="G72" s="88">
        <v>6551</v>
      </c>
      <c r="H72" s="88">
        <v>5172</v>
      </c>
      <c r="I72" s="88">
        <v>7814</v>
      </c>
      <c r="J72" s="88">
        <v>8227</v>
      </c>
      <c r="K72" s="88">
        <v>3468</v>
      </c>
      <c r="L72" s="88">
        <v>1834</v>
      </c>
      <c r="M72" s="88">
        <v>1025</v>
      </c>
      <c r="N72" s="88">
        <v>706</v>
      </c>
      <c r="O72" s="90">
        <v>1183</v>
      </c>
      <c r="P72" s="90">
        <v>1708</v>
      </c>
      <c r="Q72" s="90">
        <v>1594</v>
      </c>
      <c r="R72" s="90">
        <v>1787</v>
      </c>
      <c r="S72" s="90">
        <v>1524</v>
      </c>
      <c r="T72" s="90">
        <v>1320</v>
      </c>
      <c r="U72" s="90">
        <v>1560</v>
      </c>
      <c r="V72" s="61">
        <v>53122</v>
      </c>
      <c r="W72" s="89">
        <v>-20995</v>
      </c>
      <c r="X72" s="62">
        <v>-0.7722724931950269</v>
      </c>
    </row>
    <row r="73" spans="1:24" ht="12.75">
      <c r="A73" s="2" t="s">
        <v>120</v>
      </c>
      <c r="B73" s="44" t="s">
        <v>487</v>
      </c>
      <c r="C73" s="1" t="s">
        <v>121</v>
      </c>
      <c r="D73" s="1" t="s">
        <v>15</v>
      </c>
      <c r="E73" s="1" t="s">
        <v>16</v>
      </c>
      <c r="F73" s="190"/>
      <c r="G73" s="190"/>
      <c r="H73" s="190"/>
      <c r="I73" s="190"/>
      <c r="J73" s="190"/>
      <c r="K73" s="190"/>
      <c r="L73" s="190"/>
      <c r="M73" s="190"/>
      <c r="N73" s="190"/>
      <c r="O73" s="192"/>
      <c r="P73" s="192"/>
      <c r="Q73" s="192"/>
      <c r="R73" s="192"/>
      <c r="S73" s="192"/>
      <c r="T73" s="192"/>
      <c r="U73" s="192"/>
      <c r="V73" s="193"/>
      <c r="W73" s="89" t="s">
        <v>755</v>
      </c>
      <c r="X73" s="62" t="s">
        <v>755</v>
      </c>
    </row>
    <row r="74" spans="1:24" ht="12.75">
      <c r="A74" s="2" t="s">
        <v>122</v>
      </c>
      <c r="B74" s="44" t="s">
        <v>488</v>
      </c>
      <c r="C74" s="1" t="s">
        <v>116</v>
      </c>
      <c r="D74" s="1" t="s">
        <v>15</v>
      </c>
      <c r="E74" s="1" t="s">
        <v>7</v>
      </c>
      <c r="F74" s="88">
        <v>1261</v>
      </c>
      <c r="G74" s="88">
        <v>1650</v>
      </c>
      <c r="H74" s="88">
        <v>1278</v>
      </c>
      <c r="I74" s="88">
        <v>2246</v>
      </c>
      <c r="J74" s="88">
        <v>3442</v>
      </c>
      <c r="K74" s="88">
        <v>1806</v>
      </c>
      <c r="L74" s="88">
        <v>1577</v>
      </c>
      <c r="M74" s="88">
        <v>1163</v>
      </c>
      <c r="N74" s="88">
        <v>671</v>
      </c>
      <c r="O74" s="90">
        <v>1141</v>
      </c>
      <c r="P74" s="90">
        <v>1806</v>
      </c>
      <c r="Q74" s="90">
        <v>1290</v>
      </c>
      <c r="R74" s="90">
        <v>2060</v>
      </c>
      <c r="S74" s="90">
        <v>1652</v>
      </c>
      <c r="T74" s="90">
        <v>1662</v>
      </c>
      <c r="U74" s="90">
        <v>1833</v>
      </c>
      <c r="V74" s="61">
        <v>26538</v>
      </c>
      <c r="W74" s="89">
        <v>772</v>
      </c>
      <c r="X74" s="62">
        <v>0.11996891996891997</v>
      </c>
    </row>
    <row r="75" spans="1:24" ht="12.75">
      <c r="A75" s="2" t="s">
        <v>749</v>
      </c>
      <c r="B75" s="44" t="s">
        <v>489</v>
      </c>
      <c r="C75" s="1" t="s">
        <v>5</v>
      </c>
      <c r="D75" s="1" t="s">
        <v>6</v>
      </c>
      <c r="E75" s="1" t="s">
        <v>7</v>
      </c>
      <c r="F75" s="190"/>
      <c r="G75" s="88">
        <v>2541</v>
      </c>
      <c r="H75" s="88">
        <v>758</v>
      </c>
      <c r="I75" s="88">
        <v>2124</v>
      </c>
      <c r="J75" s="88">
        <v>4921</v>
      </c>
      <c r="K75" s="88">
        <v>2071</v>
      </c>
      <c r="L75" s="88">
        <v>2530</v>
      </c>
      <c r="M75" s="88">
        <v>1860</v>
      </c>
      <c r="N75" s="88">
        <v>1252</v>
      </c>
      <c r="O75" s="90">
        <v>1923</v>
      </c>
      <c r="P75" s="90">
        <v>2888</v>
      </c>
      <c r="Q75" s="90">
        <v>2365</v>
      </c>
      <c r="R75" s="90">
        <v>2482</v>
      </c>
      <c r="S75" s="90">
        <v>1701</v>
      </c>
      <c r="T75" s="90">
        <v>1168</v>
      </c>
      <c r="U75" s="90">
        <v>2336</v>
      </c>
      <c r="V75" s="61">
        <v>32920</v>
      </c>
      <c r="W75" s="89" t="s">
        <v>756</v>
      </c>
      <c r="X75" s="62" t="s">
        <v>756</v>
      </c>
    </row>
    <row r="76" spans="1:24" ht="12.75">
      <c r="A76" s="2" t="s">
        <v>123</v>
      </c>
      <c r="B76" s="44" t="s">
        <v>490</v>
      </c>
      <c r="C76" s="1" t="s">
        <v>124</v>
      </c>
      <c r="D76" s="1" t="s">
        <v>15</v>
      </c>
      <c r="E76" s="1" t="s">
        <v>7</v>
      </c>
      <c r="F76" s="88">
        <v>1573</v>
      </c>
      <c r="G76" s="88">
        <v>717</v>
      </c>
      <c r="H76" s="88">
        <v>599</v>
      </c>
      <c r="I76" s="88">
        <v>1073</v>
      </c>
      <c r="J76" s="88">
        <v>1838</v>
      </c>
      <c r="K76" s="88">
        <v>959</v>
      </c>
      <c r="L76" s="88">
        <v>1350</v>
      </c>
      <c r="M76" s="88">
        <v>679</v>
      </c>
      <c r="N76" s="88">
        <v>402</v>
      </c>
      <c r="O76" s="90">
        <v>752</v>
      </c>
      <c r="P76" s="90">
        <v>1428</v>
      </c>
      <c r="Q76" s="90">
        <v>1384</v>
      </c>
      <c r="R76" s="90">
        <v>2057</v>
      </c>
      <c r="S76" s="90">
        <v>1332</v>
      </c>
      <c r="T76" s="90">
        <v>1285</v>
      </c>
      <c r="U76" s="90">
        <v>1313</v>
      </c>
      <c r="V76" s="61">
        <v>18741</v>
      </c>
      <c r="W76" s="89">
        <v>2025</v>
      </c>
      <c r="X76" s="62">
        <v>0.51110550227158</v>
      </c>
    </row>
    <row r="77" spans="1:24" ht="12.75">
      <c r="A77" s="2" t="s">
        <v>125</v>
      </c>
      <c r="B77" s="44" t="s">
        <v>491</v>
      </c>
      <c r="C77" s="1" t="s">
        <v>21</v>
      </c>
      <c r="D77" s="1" t="s">
        <v>22</v>
      </c>
      <c r="E77" s="1" t="s">
        <v>7</v>
      </c>
      <c r="F77" s="88">
        <v>6557</v>
      </c>
      <c r="G77" s="88">
        <v>5439</v>
      </c>
      <c r="H77" s="88">
        <v>5715</v>
      </c>
      <c r="I77" s="88">
        <v>6404</v>
      </c>
      <c r="J77" s="88">
        <v>10653</v>
      </c>
      <c r="K77" s="88">
        <v>5217</v>
      </c>
      <c r="L77" s="88">
        <v>4885</v>
      </c>
      <c r="M77" s="88">
        <v>2705</v>
      </c>
      <c r="N77" s="88">
        <v>1235</v>
      </c>
      <c r="O77" s="90">
        <v>2478</v>
      </c>
      <c r="P77" s="90">
        <v>4123</v>
      </c>
      <c r="Q77" s="90">
        <v>3634</v>
      </c>
      <c r="R77" s="90">
        <v>6609</v>
      </c>
      <c r="S77" s="90">
        <v>4866</v>
      </c>
      <c r="T77" s="90">
        <v>5497</v>
      </c>
      <c r="U77" s="90">
        <v>4907</v>
      </c>
      <c r="V77" s="61">
        <v>80924</v>
      </c>
      <c r="W77" s="89">
        <v>-2236</v>
      </c>
      <c r="X77" s="62">
        <v>-0.09272237196765498</v>
      </c>
    </row>
    <row r="78" spans="1:24" ht="12.75">
      <c r="A78" s="2" t="s">
        <v>126</v>
      </c>
      <c r="B78" s="44" t="s">
        <v>492</v>
      </c>
      <c r="C78" s="1" t="s">
        <v>50</v>
      </c>
      <c r="D78" s="1" t="s">
        <v>19</v>
      </c>
      <c r="E78" s="1" t="s">
        <v>16</v>
      </c>
      <c r="F78" s="190"/>
      <c r="G78" s="190"/>
      <c r="H78" s="190"/>
      <c r="I78" s="190"/>
      <c r="J78" s="190"/>
      <c r="K78" s="190"/>
      <c r="L78" s="190"/>
      <c r="M78" s="190"/>
      <c r="N78" s="190"/>
      <c r="O78" s="192"/>
      <c r="P78" s="192"/>
      <c r="Q78" s="192"/>
      <c r="R78" s="192"/>
      <c r="S78" s="192"/>
      <c r="T78" s="192"/>
      <c r="U78" s="192"/>
      <c r="V78" s="193"/>
      <c r="W78" s="89" t="s">
        <v>755</v>
      </c>
      <c r="X78" s="62" t="s">
        <v>755</v>
      </c>
    </row>
    <row r="79" spans="1:24" ht="12.75">
      <c r="A79" s="2" t="s">
        <v>127</v>
      </c>
      <c r="B79" s="44" t="s">
        <v>493</v>
      </c>
      <c r="C79" s="1" t="s">
        <v>9</v>
      </c>
      <c r="D79" s="1" t="s">
        <v>10</v>
      </c>
      <c r="E79" s="1" t="s">
        <v>7</v>
      </c>
      <c r="F79" s="88">
        <v>7318</v>
      </c>
      <c r="G79" s="88">
        <v>8246</v>
      </c>
      <c r="H79" s="88">
        <v>6584</v>
      </c>
      <c r="I79" s="88">
        <v>9457</v>
      </c>
      <c r="J79" s="88">
        <v>12267</v>
      </c>
      <c r="K79" s="88">
        <v>7345</v>
      </c>
      <c r="L79" s="88">
        <v>6024</v>
      </c>
      <c r="M79" s="88">
        <v>4364</v>
      </c>
      <c r="N79" s="88">
        <v>1642</v>
      </c>
      <c r="O79" s="90">
        <v>4023</v>
      </c>
      <c r="P79" s="90">
        <v>6808</v>
      </c>
      <c r="Q79" s="90">
        <v>5062</v>
      </c>
      <c r="R79" s="90">
        <v>5533</v>
      </c>
      <c r="S79" s="90">
        <v>4578</v>
      </c>
      <c r="T79" s="90">
        <v>6058</v>
      </c>
      <c r="U79" s="90">
        <v>5514</v>
      </c>
      <c r="V79" s="61">
        <v>100823</v>
      </c>
      <c r="W79" s="89">
        <v>-9922</v>
      </c>
      <c r="X79" s="62">
        <v>-0.313937668090492</v>
      </c>
    </row>
    <row r="80" spans="1:24" ht="12.75">
      <c r="A80" s="2" t="s">
        <v>128</v>
      </c>
      <c r="B80" s="44" t="s">
        <v>494</v>
      </c>
      <c r="C80" s="1" t="s">
        <v>129</v>
      </c>
      <c r="D80" s="1" t="s">
        <v>30</v>
      </c>
      <c r="E80" s="1" t="s">
        <v>16</v>
      </c>
      <c r="F80" s="190"/>
      <c r="G80" s="190"/>
      <c r="H80" s="190"/>
      <c r="I80" s="190"/>
      <c r="J80" s="190"/>
      <c r="K80" s="190"/>
      <c r="L80" s="190"/>
      <c r="M80" s="190"/>
      <c r="N80" s="190"/>
      <c r="O80" s="192"/>
      <c r="P80" s="192"/>
      <c r="Q80" s="192"/>
      <c r="R80" s="192"/>
      <c r="S80" s="192"/>
      <c r="T80" s="192"/>
      <c r="U80" s="192"/>
      <c r="V80" s="193"/>
      <c r="W80" s="89" t="s">
        <v>755</v>
      </c>
      <c r="X80" s="62" t="s">
        <v>755</v>
      </c>
    </row>
    <row r="81" spans="1:24" ht="12.75">
      <c r="A81" s="2" t="s">
        <v>130</v>
      </c>
      <c r="B81" s="44" t="s">
        <v>495</v>
      </c>
      <c r="C81" s="1" t="s">
        <v>69</v>
      </c>
      <c r="D81" s="1" t="s">
        <v>19</v>
      </c>
      <c r="E81" s="1" t="s">
        <v>7</v>
      </c>
      <c r="F81" s="88">
        <v>2196</v>
      </c>
      <c r="G81" s="88">
        <v>2238</v>
      </c>
      <c r="H81" s="88">
        <v>1976</v>
      </c>
      <c r="I81" s="88">
        <v>2694</v>
      </c>
      <c r="J81" s="88">
        <v>3811</v>
      </c>
      <c r="K81" s="88">
        <v>1241</v>
      </c>
      <c r="L81" s="88">
        <v>931</v>
      </c>
      <c r="M81" s="88">
        <v>983</v>
      </c>
      <c r="N81" s="88">
        <v>434</v>
      </c>
      <c r="O81" s="90">
        <v>1071</v>
      </c>
      <c r="P81" s="90">
        <v>1727</v>
      </c>
      <c r="Q81" s="90">
        <v>1631</v>
      </c>
      <c r="R81" s="90">
        <v>1695</v>
      </c>
      <c r="S81" s="90">
        <v>1935</v>
      </c>
      <c r="T81" s="90">
        <v>2273</v>
      </c>
      <c r="U81" s="90">
        <v>3048</v>
      </c>
      <c r="V81" s="61">
        <v>29884</v>
      </c>
      <c r="W81" s="89">
        <v>-153</v>
      </c>
      <c r="X81" s="62">
        <v>-0.01680579964850615</v>
      </c>
    </row>
    <row r="82" spans="1:24" ht="12.75">
      <c r="A82" s="2" t="s">
        <v>131</v>
      </c>
      <c r="B82" s="44" t="s">
        <v>496</v>
      </c>
      <c r="C82" s="1" t="s">
        <v>18</v>
      </c>
      <c r="D82" s="1" t="s">
        <v>19</v>
      </c>
      <c r="E82" s="1" t="s">
        <v>7</v>
      </c>
      <c r="F82" s="88">
        <v>3498</v>
      </c>
      <c r="G82" s="88">
        <v>3142</v>
      </c>
      <c r="H82" s="88">
        <v>3094</v>
      </c>
      <c r="I82" s="88">
        <v>5627</v>
      </c>
      <c r="J82" s="88">
        <v>7052</v>
      </c>
      <c r="K82" s="88">
        <v>3677</v>
      </c>
      <c r="L82" s="88">
        <v>3288</v>
      </c>
      <c r="M82" s="88">
        <v>2275</v>
      </c>
      <c r="N82" s="88">
        <v>1444</v>
      </c>
      <c r="O82" s="90">
        <v>2850</v>
      </c>
      <c r="P82" s="90">
        <v>3828</v>
      </c>
      <c r="Q82" s="90">
        <v>2981</v>
      </c>
      <c r="R82" s="90">
        <v>3113</v>
      </c>
      <c r="S82" s="90">
        <v>3012</v>
      </c>
      <c r="T82" s="90">
        <v>3331</v>
      </c>
      <c r="U82" s="90">
        <v>4370</v>
      </c>
      <c r="V82" s="61">
        <v>56582</v>
      </c>
      <c r="W82" s="89">
        <v>-1535</v>
      </c>
      <c r="X82" s="62">
        <v>-0.09992839007877091</v>
      </c>
    </row>
    <row r="83" spans="1:24" ht="12.75">
      <c r="A83" s="2" t="s">
        <v>132</v>
      </c>
      <c r="B83" s="44" t="s">
        <v>497</v>
      </c>
      <c r="C83" s="1" t="s">
        <v>63</v>
      </c>
      <c r="D83" s="1" t="s">
        <v>6</v>
      </c>
      <c r="E83" s="1" t="s">
        <v>7</v>
      </c>
      <c r="F83" s="88">
        <v>269</v>
      </c>
      <c r="G83" s="88">
        <v>160</v>
      </c>
      <c r="H83" s="88">
        <v>86</v>
      </c>
      <c r="I83" s="88">
        <v>395</v>
      </c>
      <c r="J83" s="88">
        <v>642</v>
      </c>
      <c r="K83" s="88">
        <v>151</v>
      </c>
      <c r="L83" s="88">
        <v>221</v>
      </c>
      <c r="M83" s="88">
        <v>144</v>
      </c>
      <c r="N83" s="88">
        <v>90</v>
      </c>
      <c r="O83" s="90">
        <v>159</v>
      </c>
      <c r="P83" s="90">
        <v>197</v>
      </c>
      <c r="Q83" s="90">
        <v>88</v>
      </c>
      <c r="R83" s="90">
        <v>320</v>
      </c>
      <c r="S83" s="90">
        <v>204</v>
      </c>
      <c r="T83" s="90">
        <v>205</v>
      </c>
      <c r="U83" s="90">
        <v>282</v>
      </c>
      <c r="V83" s="61">
        <v>3613</v>
      </c>
      <c r="W83" s="89">
        <v>101</v>
      </c>
      <c r="X83" s="62">
        <v>0.11098901098901098</v>
      </c>
    </row>
    <row r="84" spans="1:24" ht="12.75">
      <c r="A84" s="2" t="s">
        <v>133</v>
      </c>
      <c r="B84" s="44" t="s">
        <v>498</v>
      </c>
      <c r="C84" s="1" t="s">
        <v>134</v>
      </c>
      <c r="D84" s="1" t="s">
        <v>102</v>
      </c>
      <c r="E84" s="1" t="s">
        <v>7</v>
      </c>
      <c r="F84" s="88">
        <v>11879</v>
      </c>
      <c r="G84" s="88">
        <v>9085</v>
      </c>
      <c r="H84" s="88">
        <v>7847</v>
      </c>
      <c r="I84" s="88">
        <v>12854</v>
      </c>
      <c r="J84" s="88">
        <v>16760</v>
      </c>
      <c r="K84" s="88">
        <v>7136</v>
      </c>
      <c r="L84" s="88">
        <v>5712</v>
      </c>
      <c r="M84" s="88">
        <v>3104</v>
      </c>
      <c r="N84" s="88">
        <v>1710</v>
      </c>
      <c r="O84" s="90">
        <v>2976</v>
      </c>
      <c r="P84" s="90">
        <v>7115</v>
      </c>
      <c r="Q84" s="90">
        <v>3717</v>
      </c>
      <c r="R84" s="90">
        <v>9215</v>
      </c>
      <c r="S84" s="90">
        <v>7313</v>
      </c>
      <c r="T84" s="90">
        <v>7749</v>
      </c>
      <c r="U84" s="90">
        <v>8947</v>
      </c>
      <c r="V84" s="61">
        <v>123119</v>
      </c>
      <c r="W84" s="89">
        <v>-8441</v>
      </c>
      <c r="X84" s="62">
        <v>-0.20259210368414737</v>
      </c>
    </row>
    <row r="85" spans="1:24" ht="12.75">
      <c r="A85" s="2" t="s">
        <v>135</v>
      </c>
      <c r="B85" s="44" t="s">
        <v>499</v>
      </c>
      <c r="C85" s="1" t="s">
        <v>12</v>
      </c>
      <c r="D85" s="1" t="s">
        <v>10</v>
      </c>
      <c r="E85" s="1" t="s">
        <v>16</v>
      </c>
      <c r="F85" s="190"/>
      <c r="G85" s="190"/>
      <c r="H85" s="190"/>
      <c r="I85" s="190"/>
      <c r="J85" s="190"/>
      <c r="K85" s="190"/>
      <c r="L85" s="190"/>
      <c r="M85" s="190"/>
      <c r="N85" s="190"/>
      <c r="O85" s="192"/>
      <c r="P85" s="192"/>
      <c r="Q85" s="192"/>
      <c r="R85" s="192"/>
      <c r="S85" s="192"/>
      <c r="T85" s="192"/>
      <c r="U85" s="192"/>
      <c r="V85" s="193"/>
      <c r="W85" s="89" t="s">
        <v>755</v>
      </c>
      <c r="X85" s="62" t="s">
        <v>755</v>
      </c>
    </row>
    <row r="86" spans="1:24" ht="12.75">
      <c r="A86" s="2" t="s">
        <v>406</v>
      </c>
      <c r="B86" s="44" t="s">
        <v>500</v>
      </c>
      <c r="C86" s="1" t="s">
        <v>95</v>
      </c>
      <c r="D86" s="1" t="s">
        <v>30</v>
      </c>
      <c r="E86" s="1" t="s">
        <v>7</v>
      </c>
      <c r="F86" s="190"/>
      <c r="G86" s="190"/>
      <c r="H86" s="88">
        <v>629</v>
      </c>
      <c r="I86" s="88">
        <v>4599</v>
      </c>
      <c r="J86" s="88">
        <v>9967</v>
      </c>
      <c r="K86" s="88">
        <v>2849</v>
      </c>
      <c r="L86" s="88">
        <v>3488</v>
      </c>
      <c r="M86" s="88">
        <v>1945</v>
      </c>
      <c r="N86" s="88">
        <v>769</v>
      </c>
      <c r="O86" s="90">
        <v>2165</v>
      </c>
      <c r="P86" s="90">
        <v>3521</v>
      </c>
      <c r="Q86" s="90">
        <v>2367</v>
      </c>
      <c r="R86" s="90">
        <v>3779</v>
      </c>
      <c r="S86" s="90">
        <v>2095</v>
      </c>
      <c r="T86" s="90">
        <v>2191</v>
      </c>
      <c r="U86" s="90">
        <v>787</v>
      </c>
      <c r="V86" s="61">
        <v>41151</v>
      </c>
      <c r="W86" s="89" t="s">
        <v>756</v>
      </c>
      <c r="X86" s="62" t="s">
        <v>756</v>
      </c>
    </row>
    <row r="87" spans="1:24" ht="12.75">
      <c r="A87" s="2" t="s">
        <v>136</v>
      </c>
      <c r="B87" s="44" t="s">
        <v>501</v>
      </c>
      <c r="C87" s="1" t="s">
        <v>116</v>
      </c>
      <c r="D87" s="1" t="s">
        <v>15</v>
      </c>
      <c r="E87" s="1" t="s">
        <v>7</v>
      </c>
      <c r="F87" s="88">
        <v>6251</v>
      </c>
      <c r="G87" s="88">
        <v>3698</v>
      </c>
      <c r="H87" s="88">
        <v>2298</v>
      </c>
      <c r="I87" s="88">
        <v>4024</v>
      </c>
      <c r="J87" s="88">
        <v>5941</v>
      </c>
      <c r="K87" s="88">
        <v>2404</v>
      </c>
      <c r="L87" s="88">
        <v>1983</v>
      </c>
      <c r="M87" s="88">
        <v>1294</v>
      </c>
      <c r="N87" s="88">
        <v>1006</v>
      </c>
      <c r="O87" s="90">
        <v>1174</v>
      </c>
      <c r="P87" s="90">
        <v>2491</v>
      </c>
      <c r="Q87" s="90">
        <v>2065</v>
      </c>
      <c r="R87" s="90">
        <v>3310</v>
      </c>
      <c r="S87" s="90">
        <v>2386</v>
      </c>
      <c r="T87" s="90">
        <v>2098</v>
      </c>
      <c r="U87" s="90">
        <v>2651</v>
      </c>
      <c r="V87" s="61">
        <v>45074</v>
      </c>
      <c r="W87" s="89">
        <v>-5826</v>
      </c>
      <c r="X87" s="62">
        <v>-0.3580603527748755</v>
      </c>
    </row>
    <row r="88" spans="1:24" ht="12.75">
      <c r="A88" s="2" t="s">
        <v>137</v>
      </c>
      <c r="B88" s="44" t="s">
        <v>502</v>
      </c>
      <c r="C88" s="1" t="s">
        <v>74</v>
      </c>
      <c r="D88" s="1" t="s">
        <v>15</v>
      </c>
      <c r="E88" s="1" t="s">
        <v>16</v>
      </c>
      <c r="F88" s="190"/>
      <c r="G88" s="190"/>
      <c r="H88" s="190"/>
      <c r="I88" s="190"/>
      <c r="J88" s="190"/>
      <c r="K88" s="190"/>
      <c r="L88" s="190"/>
      <c r="M88" s="190"/>
      <c r="N88" s="190"/>
      <c r="O88" s="192"/>
      <c r="P88" s="192"/>
      <c r="Q88" s="192"/>
      <c r="R88" s="192"/>
      <c r="S88" s="192"/>
      <c r="T88" s="192"/>
      <c r="U88" s="192"/>
      <c r="V88" s="193"/>
      <c r="W88" s="89" t="s">
        <v>755</v>
      </c>
      <c r="X88" s="62" t="s">
        <v>755</v>
      </c>
    </row>
    <row r="89" spans="1:24" ht="12.75">
      <c r="A89" s="2" t="s">
        <v>138</v>
      </c>
      <c r="B89" s="44" t="s">
        <v>503</v>
      </c>
      <c r="C89" s="1" t="s">
        <v>52</v>
      </c>
      <c r="D89" s="1" t="s">
        <v>19</v>
      </c>
      <c r="E89" s="1" t="s">
        <v>7</v>
      </c>
      <c r="F89" s="88">
        <v>5628</v>
      </c>
      <c r="G89" s="88">
        <v>5492</v>
      </c>
      <c r="H89" s="88">
        <v>5425</v>
      </c>
      <c r="I89" s="88">
        <v>7742</v>
      </c>
      <c r="J89" s="88">
        <v>8987</v>
      </c>
      <c r="K89" s="88">
        <v>3840</v>
      </c>
      <c r="L89" s="88">
        <v>3875</v>
      </c>
      <c r="M89" s="88">
        <v>1972</v>
      </c>
      <c r="N89" s="88">
        <v>774</v>
      </c>
      <c r="O89" s="90">
        <v>1832</v>
      </c>
      <c r="P89" s="90">
        <v>5952</v>
      </c>
      <c r="Q89" s="90">
        <v>3837</v>
      </c>
      <c r="R89" s="90">
        <v>4510</v>
      </c>
      <c r="S89" s="90">
        <v>4209</v>
      </c>
      <c r="T89" s="90">
        <v>4291</v>
      </c>
      <c r="U89" s="90">
        <v>5643</v>
      </c>
      <c r="V89" s="61">
        <v>74009</v>
      </c>
      <c r="W89" s="89">
        <v>-5634</v>
      </c>
      <c r="X89" s="62">
        <v>-0.23197595421418865</v>
      </c>
    </row>
    <row r="90" spans="1:24" ht="12.75">
      <c r="A90" s="2" t="s">
        <v>139</v>
      </c>
      <c r="B90" s="44" t="s">
        <v>504</v>
      </c>
      <c r="C90" s="1" t="s">
        <v>21</v>
      </c>
      <c r="D90" s="1" t="s">
        <v>22</v>
      </c>
      <c r="E90" s="1" t="s">
        <v>7</v>
      </c>
      <c r="F90" s="88">
        <v>2468</v>
      </c>
      <c r="G90" s="88">
        <v>3590</v>
      </c>
      <c r="H90" s="88">
        <v>5488</v>
      </c>
      <c r="I90" s="88">
        <v>5879</v>
      </c>
      <c r="J90" s="88">
        <v>17909</v>
      </c>
      <c r="K90" s="88">
        <v>4372</v>
      </c>
      <c r="L90" s="88">
        <v>3898</v>
      </c>
      <c r="M90" s="88">
        <v>1896</v>
      </c>
      <c r="N90" s="88">
        <v>1409</v>
      </c>
      <c r="O90" s="90">
        <v>1566</v>
      </c>
      <c r="P90" s="90">
        <v>2214</v>
      </c>
      <c r="Q90" s="90">
        <v>2293</v>
      </c>
      <c r="R90" s="90">
        <v>2762</v>
      </c>
      <c r="S90" s="90">
        <v>2261</v>
      </c>
      <c r="T90" s="90">
        <v>2890</v>
      </c>
      <c r="U90" s="90">
        <v>4027</v>
      </c>
      <c r="V90" s="61">
        <v>64922</v>
      </c>
      <c r="W90" s="89">
        <v>-5485</v>
      </c>
      <c r="X90" s="62">
        <v>-0.3147776183644189</v>
      </c>
    </row>
    <row r="91" spans="1:24" ht="12.75">
      <c r="A91" s="2" t="s">
        <v>140</v>
      </c>
      <c r="B91" s="44" t="s">
        <v>505</v>
      </c>
      <c r="C91" s="1" t="s">
        <v>124</v>
      </c>
      <c r="D91" s="1" t="s">
        <v>15</v>
      </c>
      <c r="E91" s="1" t="s">
        <v>16</v>
      </c>
      <c r="F91" s="190"/>
      <c r="G91" s="190"/>
      <c r="H91" s="190"/>
      <c r="I91" s="190"/>
      <c r="J91" s="190"/>
      <c r="K91" s="190"/>
      <c r="L91" s="190"/>
      <c r="M91" s="190"/>
      <c r="N91" s="190"/>
      <c r="O91" s="192"/>
      <c r="P91" s="192"/>
      <c r="Q91" s="192"/>
      <c r="R91" s="192"/>
      <c r="S91" s="192"/>
      <c r="T91" s="192"/>
      <c r="U91" s="192"/>
      <c r="V91" s="193"/>
      <c r="W91" s="89" t="s">
        <v>755</v>
      </c>
      <c r="X91" s="62" t="s">
        <v>755</v>
      </c>
    </row>
    <row r="92" spans="1:24" ht="12.75">
      <c r="A92" s="2" t="s">
        <v>141</v>
      </c>
      <c r="B92" s="44" t="s">
        <v>506</v>
      </c>
      <c r="C92" s="1" t="s">
        <v>21</v>
      </c>
      <c r="D92" s="1" t="s">
        <v>22</v>
      </c>
      <c r="E92" s="1" t="s">
        <v>7</v>
      </c>
      <c r="F92" s="88">
        <v>658</v>
      </c>
      <c r="G92" s="88">
        <v>1680</v>
      </c>
      <c r="H92" s="88">
        <v>3587</v>
      </c>
      <c r="I92" s="88">
        <v>2697</v>
      </c>
      <c r="J92" s="88">
        <v>8443</v>
      </c>
      <c r="K92" s="88">
        <v>1727</v>
      </c>
      <c r="L92" s="88">
        <v>1898</v>
      </c>
      <c r="M92" s="88">
        <v>1032</v>
      </c>
      <c r="N92" s="88">
        <v>637</v>
      </c>
      <c r="O92" s="90">
        <v>837</v>
      </c>
      <c r="P92" s="90">
        <v>1052</v>
      </c>
      <c r="Q92" s="90">
        <v>1047</v>
      </c>
      <c r="R92" s="90">
        <v>1605</v>
      </c>
      <c r="S92" s="90">
        <v>1137</v>
      </c>
      <c r="T92" s="90">
        <v>1660</v>
      </c>
      <c r="U92" s="90">
        <v>2235</v>
      </c>
      <c r="V92" s="61">
        <v>31932</v>
      </c>
      <c r="W92" s="89">
        <v>-1985</v>
      </c>
      <c r="X92" s="62">
        <v>-0.23022500579911853</v>
      </c>
    </row>
    <row r="93" spans="1:24" ht="12.75">
      <c r="A93" s="2" t="s">
        <v>142</v>
      </c>
      <c r="B93" s="44" t="s">
        <v>507</v>
      </c>
      <c r="C93" s="1" t="s">
        <v>143</v>
      </c>
      <c r="D93" s="1" t="s">
        <v>6</v>
      </c>
      <c r="E93" s="1" t="s">
        <v>7</v>
      </c>
      <c r="F93" s="88">
        <v>2434</v>
      </c>
      <c r="G93" s="88">
        <v>3471</v>
      </c>
      <c r="H93" s="88">
        <v>4357</v>
      </c>
      <c r="I93" s="88">
        <v>5404</v>
      </c>
      <c r="J93" s="88">
        <v>6439</v>
      </c>
      <c r="K93" s="88">
        <v>2637</v>
      </c>
      <c r="L93" s="88">
        <v>2422</v>
      </c>
      <c r="M93" s="88">
        <v>1880</v>
      </c>
      <c r="N93" s="88">
        <v>853</v>
      </c>
      <c r="O93" s="90">
        <v>1916</v>
      </c>
      <c r="P93" s="90">
        <v>3474</v>
      </c>
      <c r="Q93" s="90">
        <v>2538</v>
      </c>
      <c r="R93" s="90">
        <v>2328</v>
      </c>
      <c r="S93" s="90">
        <v>2010</v>
      </c>
      <c r="T93" s="90">
        <v>3173</v>
      </c>
      <c r="U93" s="90">
        <v>4533</v>
      </c>
      <c r="V93" s="61">
        <v>49869</v>
      </c>
      <c r="W93" s="89">
        <v>-3622</v>
      </c>
      <c r="X93" s="62">
        <v>-0.23120132771607302</v>
      </c>
    </row>
    <row r="94" spans="1:24" ht="12.75">
      <c r="A94" s="2" t="s">
        <v>144</v>
      </c>
      <c r="B94" s="44" t="s">
        <v>508</v>
      </c>
      <c r="C94" s="1" t="s">
        <v>21</v>
      </c>
      <c r="D94" s="1" t="s">
        <v>22</v>
      </c>
      <c r="E94" s="1" t="s">
        <v>16</v>
      </c>
      <c r="F94" s="190"/>
      <c r="G94" s="190"/>
      <c r="H94" s="190"/>
      <c r="I94" s="190"/>
      <c r="J94" s="190"/>
      <c r="K94" s="190"/>
      <c r="L94" s="190"/>
      <c r="M94" s="190"/>
      <c r="N94" s="190"/>
      <c r="O94" s="192"/>
      <c r="P94" s="192"/>
      <c r="Q94" s="192"/>
      <c r="R94" s="192"/>
      <c r="S94" s="192"/>
      <c r="T94" s="192"/>
      <c r="U94" s="192"/>
      <c r="V94" s="193"/>
      <c r="W94" s="89" t="s">
        <v>755</v>
      </c>
      <c r="X94" s="62" t="s">
        <v>755</v>
      </c>
    </row>
    <row r="95" spans="1:24" ht="12.75">
      <c r="A95" s="2" t="s">
        <v>145</v>
      </c>
      <c r="B95" s="44" t="s">
        <v>509</v>
      </c>
      <c r="C95" s="1" t="s">
        <v>38</v>
      </c>
      <c r="D95" s="1" t="s">
        <v>10</v>
      </c>
      <c r="E95" s="1" t="s">
        <v>7</v>
      </c>
      <c r="F95" s="88">
        <v>4239</v>
      </c>
      <c r="G95" s="88">
        <v>4929</v>
      </c>
      <c r="H95" s="88">
        <v>3273</v>
      </c>
      <c r="I95" s="88">
        <v>6219</v>
      </c>
      <c r="J95" s="88">
        <v>9657</v>
      </c>
      <c r="K95" s="88">
        <v>3278</v>
      </c>
      <c r="L95" s="88">
        <v>2886</v>
      </c>
      <c r="M95" s="88">
        <v>3746</v>
      </c>
      <c r="N95" s="88">
        <v>3379</v>
      </c>
      <c r="O95" s="90">
        <v>2794</v>
      </c>
      <c r="P95" s="90">
        <v>3009</v>
      </c>
      <c r="Q95" s="90">
        <v>3506</v>
      </c>
      <c r="R95" s="90">
        <v>4081</v>
      </c>
      <c r="S95" s="90">
        <v>3831</v>
      </c>
      <c r="T95" s="90">
        <v>4295</v>
      </c>
      <c r="U95" s="90">
        <v>3893</v>
      </c>
      <c r="V95" s="61">
        <v>67015</v>
      </c>
      <c r="W95" s="89">
        <v>-2560</v>
      </c>
      <c r="X95" s="62">
        <v>-0.13719185423365488</v>
      </c>
    </row>
    <row r="96" spans="1:24" ht="12.75">
      <c r="A96" s="2" t="s">
        <v>146</v>
      </c>
      <c r="B96" s="44" t="s">
        <v>510</v>
      </c>
      <c r="C96" s="1" t="s">
        <v>21</v>
      </c>
      <c r="D96" s="1" t="s">
        <v>22</v>
      </c>
      <c r="E96" s="1" t="s">
        <v>7</v>
      </c>
      <c r="F96" s="88">
        <v>1299</v>
      </c>
      <c r="G96" s="88">
        <v>2646</v>
      </c>
      <c r="H96" s="88">
        <v>2769</v>
      </c>
      <c r="I96" s="88">
        <v>3940</v>
      </c>
      <c r="J96" s="88">
        <v>6553</v>
      </c>
      <c r="K96" s="88">
        <v>3597</v>
      </c>
      <c r="L96" s="88">
        <v>4040</v>
      </c>
      <c r="M96" s="88">
        <v>2679</v>
      </c>
      <c r="N96" s="88">
        <v>1617</v>
      </c>
      <c r="O96" s="90">
        <v>2418</v>
      </c>
      <c r="P96" s="90">
        <v>3306</v>
      </c>
      <c r="Q96" s="90">
        <v>3040</v>
      </c>
      <c r="R96" s="90">
        <v>4494</v>
      </c>
      <c r="S96" s="90">
        <v>4588</v>
      </c>
      <c r="T96" s="90">
        <v>5882</v>
      </c>
      <c r="U96" s="90">
        <v>5320</v>
      </c>
      <c r="V96" s="61">
        <v>58188</v>
      </c>
      <c r="W96" s="89">
        <v>9630</v>
      </c>
      <c r="X96" s="62">
        <v>0.9038858644640511</v>
      </c>
    </row>
    <row r="97" spans="1:24" ht="12.75">
      <c r="A97" s="2" t="s">
        <v>147</v>
      </c>
      <c r="B97" s="44" t="s">
        <v>511</v>
      </c>
      <c r="C97" s="1" t="s">
        <v>21</v>
      </c>
      <c r="D97" s="1" t="s">
        <v>22</v>
      </c>
      <c r="E97" s="1" t="s">
        <v>7</v>
      </c>
      <c r="F97" s="88">
        <v>4546</v>
      </c>
      <c r="G97" s="88">
        <v>3850</v>
      </c>
      <c r="H97" s="88">
        <v>2699</v>
      </c>
      <c r="I97" s="88">
        <v>3158</v>
      </c>
      <c r="J97" s="88">
        <v>3007</v>
      </c>
      <c r="K97" s="88">
        <v>1592</v>
      </c>
      <c r="L97" s="88">
        <v>1722</v>
      </c>
      <c r="M97" s="88">
        <v>818</v>
      </c>
      <c r="N97" s="88">
        <v>441</v>
      </c>
      <c r="O97" s="90">
        <v>513</v>
      </c>
      <c r="P97" s="90">
        <v>1435</v>
      </c>
      <c r="Q97" s="90">
        <v>922</v>
      </c>
      <c r="R97" s="90">
        <v>1141</v>
      </c>
      <c r="S97" s="90">
        <v>1031</v>
      </c>
      <c r="T97" s="90">
        <v>1370</v>
      </c>
      <c r="U97" s="90">
        <v>1719</v>
      </c>
      <c r="V97" s="61">
        <v>29964</v>
      </c>
      <c r="W97" s="89">
        <v>-8992</v>
      </c>
      <c r="X97" s="62">
        <v>-0.6308847260225917</v>
      </c>
    </row>
    <row r="98" spans="1:24" ht="12.75">
      <c r="A98" s="2" t="s">
        <v>148</v>
      </c>
      <c r="B98" s="44" t="s">
        <v>512</v>
      </c>
      <c r="C98" s="1" t="s">
        <v>116</v>
      </c>
      <c r="D98" s="1" t="s">
        <v>15</v>
      </c>
      <c r="E98" s="1" t="s">
        <v>7</v>
      </c>
      <c r="F98" s="88">
        <v>822</v>
      </c>
      <c r="G98" s="88">
        <v>1444</v>
      </c>
      <c r="H98" s="88">
        <v>1360</v>
      </c>
      <c r="I98" s="88">
        <v>1838</v>
      </c>
      <c r="J98" s="88">
        <v>3017</v>
      </c>
      <c r="K98" s="88">
        <v>1821</v>
      </c>
      <c r="L98" s="88">
        <v>1789</v>
      </c>
      <c r="M98" s="88">
        <v>1506</v>
      </c>
      <c r="N98" s="88">
        <v>463</v>
      </c>
      <c r="O98" s="90">
        <v>1486</v>
      </c>
      <c r="P98" s="90">
        <v>2382</v>
      </c>
      <c r="Q98" s="90">
        <v>1794</v>
      </c>
      <c r="R98" s="90">
        <v>2239</v>
      </c>
      <c r="S98" s="90">
        <v>1971</v>
      </c>
      <c r="T98" s="90">
        <v>1771</v>
      </c>
      <c r="U98" s="90">
        <v>2045</v>
      </c>
      <c r="V98" s="61">
        <v>27748</v>
      </c>
      <c r="W98" s="89">
        <v>2562</v>
      </c>
      <c r="X98" s="62">
        <v>0.46888726207906295</v>
      </c>
    </row>
    <row r="99" spans="1:24" ht="12.75">
      <c r="A99" s="2" t="s">
        <v>149</v>
      </c>
      <c r="B99" s="44" t="s">
        <v>513</v>
      </c>
      <c r="C99" s="1" t="s">
        <v>150</v>
      </c>
      <c r="D99" s="1" t="s">
        <v>102</v>
      </c>
      <c r="E99" s="1" t="s">
        <v>7</v>
      </c>
      <c r="F99" s="88">
        <v>5105</v>
      </c>
      <c r="G99" s="88">
        <v>5758</v>
      </c>
      <c r="H99" s="88">
        <v>5199</v>
      </c>
      <c r="I99" s="88">
        <v>6468</v>
      </c>
      <c r="J99" s="88">
        <v>10652</v>
      </c>
      <c r="K99" s="88">
        <v>6279</v>
      </c>
      <c r="L99" s="88">
        <v>5232</v>
      </c>
      <c r="M99" s="88">
        <v>3549</v>
      </c>
      <c r="N99" s="88">
        <v>2089</v>
      </c>
      <c r="O99" s="90">
        <v>2948</v>
      </c>
      <c r="P99" s="90">
        <v>5247</v>
      </c>
      <c r="Q99" s="90">
        <v>1982</v>
      </c>
      <c r="R99" s="90">
        <v>4397</v>
      </c>
      <c r="S99" s="90">
        <v>4390</v>
      </c>
      <c r="T99" s="90">
        <v>4134</v>
      </c>
      <c r="U99" s="90">
        <v>4658</v>
      </c>
      <c r="V99" s="61">
        <v>78087</v>
      </c>
      <c r="W99" s="89">
        <v>-4951</v>
      </c>
      <c r="X99" s="62">
        <v>-0.219751442521083</v>
      </c>
    </row>
    <row r="100" spans="1:24" ht="12.75">
      <c r="A100" s="2" t="s">
        <v>151</v>
      </c>
      <c r="B100" s="44" t="s">
        <v>514</v>
      </c>
      <c r="C100" s="1" t="s">
        <v>121</v>
      </c>
      <c r="D100" s="1" t="s">
        <v>15</v>
      </c>
      <c r="E100" s="1" t="s">
        <v>16</v>
      </c>
      <c r="F100" s="190"/>
      <c r="G100" s="190"/>
      <c r="H100" s="190"/>
      <c r="I100" s="190"/>
      <c r="J100" s="190"/>
      <c r="K100" s="190"/>
      <c r="L100" s="190"/>
      <c r="M100" s="190"/>
      <c r="N100" s="190"/>
      <c r="O100" s="192"/>
      <c r="P100" s="192"/>
      <c r="Q100" s="192"/>
      <c r="R100" s="192"/>
      <c r="S100" s="192"/>
      <c r="T100" s="192"/>
      <c r="U100" s="192"/>
      <c r="V100" s="193"/>
      <c r="W100" s="89" t="s">
        <v>755</v>
      </c>
      <c r="X100" s="62" t="s">
        <v>755</v>
      </c>
    </row>
    <row r="101" spans="1:24" ht="12.75">
      <c r="A101" s="2" t="s">
        <v>152</v>
      </c>
      <c r="B101" s="44" t="s">
        <v>515</v>
      </c>
      <c r="C101" s="1" t="s">
        <v>21</v>
      </c>
      <c r="D101" s="1" t="s">
        <v>22</v>
      </c>
      <c r="E101" s="1" t="s">
        <v>7</v>
      </c>
      <c r="F101" s="88">
        <v>3743</v>
      </c>
      <c r="G101" s="88">
        <v>4702</v>
      </c>
      <c r="H101" s="88">
        <v>4545</v>
      </c>
      <c r="I101" s="88">
        <v>5966</v>
      </c>
      <c r="J101" s="88">
        <v>7807</v>
      </c>
      <c r="K101" s="88">
        <v>4989</v>
      </c>
      <c r="L101" s="88">
        <v>4469</v>
      </c>
      <c r="M101" s="88">
        <v>2765</v>
      </c>
      <c r="N101" s="88">
        <v>1649</v>
      </c>
      <c r="O101" s="90">
        <v>5261</v>
      </c>
      <c r="P101" s="90">
        <v>8276</v>
      </c>
      <c r="Q101" s="90">
        <v>4070</v>
      </c>
      <c r="R101" s="90">
        <v>3810</v>
      </c>
      <c r="S101" s="90">
        <v>4550</v>
      </c>
      <c r="T101" s="90">
        <v>4273</v>
      </c>
      <c r="U101" s="90">
        <v>4615</v>
      </c>
      <c r="V101" s="61">
        <v>75490</v>
      </c>
      <c r="W101" s="89">
        <v>-1708</v>
      </c>
      <c r="X101" s="62">
        <v>-0.09010339734121123</v>
      </c>
    </row>
    <row r="102" spans="1:24" ht="12.75">
      <c r="A102" s="2" t="s">
        <v>153</v>
      </c>
      <c r="B102" s="44" t="s">
        <v>516</v>
      </c>
      <c r="C102" s="1" t="s">
        <v>154</v>
      </c>
      <c r="D102" s="1" t="s">
        <v>36</v>
      </c>
      <c r="E102" s="1" t="s">
        <v>7</v>
      </c>
      <c r="F102" s="88">
        <v>10424</v>
      </c>
      <c r="G102" s="88">
        <v>9657</v>
      </c>
      <c r="H102" s="88">
        <v>7871</v>
      </c>
      <c r="I102" s="88">
        <v>13345</v>
      </c>
      <c r="J102" s="88">
        <v>18469</v>
      </c>
      <c r="K102" s="88">
        <v>8447</v>
      </c>
      <c r="L102" s="88">
        <v>7945</v>
      </c>
      <c r="M102" s="88">
        <v>4897</v>
      </c>
      <c r="N102" s="88">
        <v>2891</v>
      </c>
      <c r="O102" s="90">
        <v>4987</v>
      </c>
      <c r="P102" s="90">
        <v>8649</v>
      </c>
      <c r="Q102" s="90">
        <v>5929</v>
      </c>
      <c r="R102" s="90">
        <v>9074</v>
      </c>
      <c r="S102" s="90">
        <v>6930</v>
      </c>
      <c r="T102" s="90">
        <v>7042</v>
      </c>
      <c r="U102" s="90">
        <v>8219</v>
      </c>
      <c r="V102" s="61">
        <v>134776</v>
      </c>
      <c r="W102" s="89">
        <v>-10032</v>
      </c>
      <c r="X102" s="62">
        <v>-0.2429232147613628</v>
      </c>
    </row>
    <row r="103" spans="1:24" ht="12.75">
      <c r="A103" s="2" t="s">
        <v>155</v>
      </c>
      <c r="B103" s="44" t="s">
        <v>517</v>
      </c>
      <c r="C103" s="1" t="s">
        <v>9</v>
      </c>
      <c r="D103" s="1" t="s">
        <v>10</v>
      </c>
      <c r="E103" s="1" t="s">
        <v>7</v>
      </c>
      <c r="F103" s="88">
        <v>5347</v>
      </c>
      <c r="G103" s="88">
        <v>4197</v>
      </c>
      <c r="H103" s="88">
        <v>9782</v>
      </c>
      <c r="I103" s="88">
        <v>6305</v>
      </c>
      <c r="J103" s="88">
        <v>9121</v>
      </c>
      <c r="K103" s="88">
        <v>5120</v>
      </c>
      <c r="L103" s="88">
        <v>5091</v>
      </c>
      <c r="M103" s="88">
        <v>1939</v>
      </c>
      <c r="N103" s="88">
        <v>955</v>
      </c>
      <c r="O103" s="90">
        <v>1547</v>
      </c>
      <c r="P103" s="90">
        <v>2145</v>
      </c>
      <c r="Q103" s="90">
        <v>2112</v>
      </c>
      <c r="R103" s="90">
        <v>2261</v>
      </c>
      <c r="S103" s="90">
        <v>2129</v>
      </c>
      <c r="T103" s="90">
        <v>2477</v>
      </c>
      <c r="U103" s="90">
        <v>2869</v>
      </c>
      <c r="V103" s="61">
        <v>63397</v>
      </c>
      <c r="W103" s="89">
        <v>-15895</v>
      </c>
      <c r="X103" s="62">
        <v>-0.6201474776637665</v>
      </c>
    </row>
    <row r="104" spans="1:24" ht="12.75">
      <c r="A104" s="2" t="s">
        <v>156</v>
      </c>
      <c r="B104" s="44" t="s">
        <v>518</v>
      </c>
      <c r="C104" s="1" t="s">
        <v>21</v>
      </c>
      <c r="D104" s="1" t="s">
        <v>22</v>
      </c>
      <c r="E104" s="1" t="s">
        <v>16</v>
      </c>
      <c r="F104" s="190"/>
      <c r="G104" s="190"/>
      <c r="H104" s="190"/>
      <c r="I104" s="190"/>
      <c r="J104" s="190"/>
      <c r="K104" s="190"/>
      <c r="L104" s="190"/>
      <c r="M104" s="190"/>
      <c r="N104" s="190"/>
      <c r="O104" s="192"/>
      <c r="P104" s="192"/>
      <c r="Q104" s="192"/>
      <c r="R104" s="192"/>
      <c r="S104" s="192"/>
      <c r="T104" s="192"/>
      <c r="U104" s="192"/>
      <c r="V104" s="193"/>
      <c r="W104" s="89" t="s">
        <v>755</v>
      </c>
      <c r="X104" s="62" t="s">
        <v>755</v>
      </c>
    </row>
    <row r="105" spans="1:24" ht="12.75">
      <c r="A105" s="2" t="s">
        <v>157</v>
      </c>
      <c r="B105" s="44" t="s">
        <v>519</v>
      </c>
      <c r="C105" s="1" t="s">
        <v>38</v>
      </c>
      <c r="D105" s="1" t="s">
        <v>10</v>
      </c>
      <c r="E105" s="1" t="s">
        <v>7</v>
      </c>
      <c r="F105" s="88">
        <v>4842</v>
      </c>
      <c r="G105" s="88">
        <v>5511</v>
      </c>
      <c r="H105" s="88">
        <v>4908</v>
      </c>
      <c r="I105" s="88">
        <v>5872</v>
      </c>
      <c r="J105" s="88">
        <v>7076</v>
      </c>
      <c r="K105" s="88">
        <v>4968</v>
      </c>
      <c r="L105" s="88">
        <v>4830</v>
      </c>
      <c r="M105" s="88">
        <v>1764</v>
      </c>
      <c r="N105" s="88">
        <v>1129</v>
      </c>
      <c r="O105" s="90">
        <v>2160</v>
      </c>
      <c r="P105" s="90">
        <v>5030</v>
      </c>
      <c r="Q105" s="90">
        <v>2013</v>
      </c>
      <c r="R105" s="90">
        <v>2902</v>
      </c>
      <c r="S105" s="90">
        <v>2000</v>
      </c>
      <c r="T105" s="90">
        <v>2318</v>
      </c>
      <c r="U105" s="90">
        <v>2621</v>
      </c>
      <c r="V105" s="61">
        <v>59944</v>
      </c>
      <c r="W105" s="89">
        <v>-11292</v>
      </c>
      <c r="X105" s="62">
        <v>-0.5343301944825628</v>
      </c>
    </row>
    <row r="106" spans="1:24" ht="12.75">
      <c r="A106" s="2" t="s">
        <v>158</v>
      </c>
      <c r="B106" s="44" t="s">
        <v>520</v>
      </c>
      <c r="C106" s="1" t="s">
        <v>21</v>
      </c>
      <c r="D106" s="1" t="s">
        <v>22</v>
      </c>
      <c r="E106" s="1" t="s">
        <v>16</v>
      </c>
      <c r="F106" s="190"/>
      <c r="G106" s="190"/>
      <c r="H106" s="190"/>
      <c r="I106" s="190"/>
      <c r="J106" s="190"/>
      <c r="K106" s="190"/>
      <c r="L106" s="190"/>
      <c r="M106" s="190"/>
      <c r="N106" s="190"/>
      <c r="O106" s="192"/>
      <c r="P106" s="192"/>
      <c r="Q106" s="192"/>
      <c r="R106" s="192"/>
      <c r="S106" s="192"/>
      <c r="T106" s="192"/>
      <c r="U106" s="192"/>
      <c r="V106" s="193"/>
      <c r="W106" s="89" t="s">
        <v>755</v>
      </c>
      <c r="X106" s="62" t="s">
        <v>755</v>
      </c>
    </row>
    <row r="107" spans="1:24" ht="12.75">
      <c r="A107" s="2" t="s">
        <v>159</v>
      </c>
      <c r="B107" s="44" t="s">
        <v>521</v>
      </c>
      <c r="C107" s="1" t="s">
        <v>69</v>
      </c>
      <c r="D107" s="1" t="s">
        <v>19</v>
      </c>
      <c r="E107" s="1" t="s">
        <v>16</v>
      </c>
      <c r="F107" s="190"/>
      <c r="G107" s="190"/>
      <c r="H107" s="190"/>
      <c r="I107" s="190"/>
      <c r="J107" s="190"/>
      <c r="K107" s="190"/>
      <c r="L107" s="190"/>
      <c r="M107" s="190"/>
      <c r="N107" s="190"/>
      <c r="O107" s="192"/>
      <c r="P107" s="192"/>
      <c r="Q107" s="192"/>
      <c r="R107" s="192"/>
      <c r="S107" s="192"/>
      <c r="T107" s="192"/>
      <c r="U107" s="192"/>
      <c r="V107" s="193"/>
      <c r="W107" s="89" t="s">
        <v>755</v>
      </c>
      <c r="X107" s="62" t="s">
        <v>755</v>
      </c>
    </row>
    <row r="108" spans="1:24" ht="12.75">
      <c r="A108" s="2" t="s">
        <v>160</v>
      </c>
      <c r="B108" s="44" t="s">
        <v>522</v>
      </c>
      <c r="C108" s="1" t="s">
        <v>63</v>
      </c>
      <c r="D108" s="1" t="s">
        <v>6</v>
      </c>
      <c r="E108" s="1" t="s">
        <v>7</v>
      </c>
      <c r="F108" s="88">
        <v>2714</v>
      </c>
      <c r="G108" s="88">
        <v>2206</v>
      </c>
      <c r="H108" s="88">
        <v>2420</v>
      </c>
      <c r="I108" s="88">
        <v>5526</v>
      </c>
      <c r="J108" s="88">
        <v>6382</v>
      </c>
      <c r="K108" s="88">
        <v>1804</v>
      </c>
      <c r="L108" s="88">
        <v>2252</v>
      </c>
      <c r="M108" s="88">
        <v>1530</v>
      </c>
      <c r="N108" s="88">
        <v>780</v>
      </c>
      <c r="O108" s="90">
        <v>1547</v>
      </c>
      <c r="P108" s="90">
        <v>3172</v>
      </c>
      <c r="Q108" s="90">
        <v>2384</v>
      </c>
      <c r="R108" s="90">
        <v>2655</v>
      </c>
      <c r="S108" s="90">
        <v>1855</v>
      </c>
      <c r="T108" s="90">
        <v>2561</v>
      </c>
      <c r="U108" s="90">
        <v>3968</v>
      </c>
      <c r="V108" s="61">
        <v>43756</v>
      </c>
      <c r="W108" s="89">
        <v>-1827</v>
      </c>
      <c r="X108" s="62">
        <v>-0.14200217627856365</v>
      </c>
    </row>
    <row r="109" spans="1:24" ht="12.75">
      <c r="A109" s="2" t="s">
        <v>161</v>
      </c>
      <c r="B109" s="44" t="s">
        <v>416</v>
      </c>
      <c r="C109" s="1" t="s">
        <v>93</v>
      </c>
      <c r="D109" s="1" t="s">
        <v>30</v>
      </c>
      <c r="E109" s="1" t="s">
        <v>7</v>
      </c>
      <c r="F109" s="88">
        <v>232</v>
      </c>
      <c r="G109" s="88">
        <v>323</v>
      </c>
      <c r="H109" s="88">
        <v>310</v>
      </c>
      <c r="I109" s="88">
        <v>232</v>
      </c>
      <c r="J109" s="88">
        <v>531</v>
      </c>
      <c r="K109" s="88">
        <v>0</v>
      </c>
      <c r="L109" s="88">
        <v>0</v>
      </c>
      <c r="M109" s="88">
        <v>0</v>
      </c>
      <c r="N109" s="88">
        <v>0</v>
      </c>
      <c r="O109" s="90">
        <v>0</v>
      </c>
      <c r="P109" s="90">
        <v>0</v>
      </c>
      <c r="Q109" s="90">
        <v>0</v>
      </c>
      <c r="R109" s="90">
        <v>0</v>
      </c>
      <c r="S109" s="90">
        <v>0</v>
      </c>
      <c r="T109" s="90">
        <v>0</v>
      </c>
      <c r="U109" s="90">
        <v>64</v>
      </c>
      <c r="V109" s="61">
        <v>1692</v>
      </c>
      <c r="W109" s="89">
        <v>-1033</v>
      </c>
      <c r="X109" s="62">
        <v>-0.9416590701914311</v>
      </c>
    </row>
    <row r="110" spans="1:24" ht="12.75">
      <c r="A110" s="2" t="s">
        <v>162</v>
      </c>
      <c r="B110" s="44" t="s">
        <v>523</v>
      </c>
      <c r="C110" s="1" t="s">
        <v>21</v>
      </c>
      <c r="D110" s="1" t="s">
        <v>22</v>
      </c>
      <c r="E110" s="1" t="s">
        <v>7</v>
      </c>
      <c r="F110" s="88">
        <v>11724</v>
      </c>
      <c r="G110" s="88">
        <v>7655</v>
      </c>
      <c r="H110" s="88">
        <v>5347</v>
      </c>
      <c r="I110" s="88">
        <v>6756</v>
      </c>
      <c r="J110" s="88">
        <v>8438</v>
      </c>
      <c r="K110" s="88">
        <v>3975</v>
      </c>
      <c r="L110" s="88">
        <v>3837</v>
      </c>
      <c r="M110" s="88">
        <v>2355</v>
      </c>
      <c r="N110" s="88">
        <v>1366</v>
      </c>
      <c r="O110" s="90">
        <v>2260</v>
      </c>
      <c r="P110" s="90">
        <v>3373</v>
      </c>
      <c r="Q110" s="90">
        <v>2968</v>
      </c>
      <c r="R110" s="90">
        <v>5300</v>
      </c>
      <c r="S110" s="90">
        <v>3908</v>
      </c>
      <c r="T110" s="90">
        <v>4049</v>
      </c>
      <c r="U110" s="90">
        <v>4273</v>
      </c>
      <c r="V110" s="61">
        <v>77584</v>
      </c>
      <c r="W110" s="89">
        <v>-13952</v>
      </c>
      <c r="X110" s="62">
        <v>-0.4431738771361413</v>
      </c>
    </row>
    <row r="111" spans="1:24" ht="12.75">
      <c r="A111" s="2" t="s">
        <v>163</v>
      </c>
      <c r="B111" s="44" t="s">
        <v>524</v>
      </c>
      <c r="C111" s="1" t="s">
        <v>21</v>
      </c>
      <c r="D111" s="1" t="s">
        <v>22</v>
      </c>
      <c r="E111" s="1" t="s">
        <v>7</v>
      </c>
      <c r="F111" s="88">
        <v>318</v>
      </c>
      <c r="G111" s="88">
        <v>579</v>
      </c>
      <c r="H111" s="88">
        <v>910</v>
      </c>
      <c r="I111" s="88">
        <v>1146</v>
      </c>
      <c r="J111" s="88">
        <v>1325</v>
      </c>
      <c r="K111" s="88">
        <v>896</v>
      </c>
      <c r="L111" s="88">
        <v>897</v>
      </c>
      <c r="M111" s="88">
        <v>572</v>
      </c>
      <c r="N111" s="88">
        <v>306</v>
      </c>
      <c r="O111" s="90">
        <v>394</v>
      </c>
      <c r="P111" s="90">
        <v>703</v>
      </c>
      <c r="Q111" s="90">
        <v>828</v>
      </c>
      <c r="R111" s="90">
        <v>306</v>
      </c>
      <c r="S111" s="90">
        <v>885</v>
      </c>
      <c r="T111" s="90">
        <v>1523</v>
      </c>
      <c r="U111" s="90">
        <v>565</v>
      </c>
      <c r="V111" s="61">
        <v>12153</v>
      </c>
      <c r="W111" s="89">
        <v>326</v>
      </c>
      <c r="X111" s="62">
        <v>0.11039620724686759</v>
      </c>
    </row>
    <row r="112" spans="1:24" ht="12.75">
      <c r="A112" s="2" t="s">
        <v>164</v>
      </c>
      <c r="B112" s="44" t="s">
        <v>525</v>
      </c>
      <c r="C112" s="1" t="s">
        <v>91</v>
      </c>
      <c r="D112" s="1" t="s">
        <v>10</v>
      </c>
      <c r="E112" s="1" t="s">
        <v>7</v>
      </c>
      <c r="F112" s="88">
        <v>2536</v>
      </c>
      <c r="G112" s="88">
        <v>1581</v>
      </c>
      <c r="H112" s="88">
        <v>1495</v>
      </c>
      <c r="I112" s="88">
        <v>2487</v>
      </c>
      <c r="J112" s="88">
        <v>3251</v>
      </c>
      <c r="K112" s="88">
        <v>1429</v>
      </c>
      <c r="L112" s="88">
        <v>1558</v>
      </c>
      <c r="M112" s="88">
        <v>834</v>
      </c>
      <c r="N112" s="88">
        <v>786</v>
      </c>
      <c r="O112" s="90">
        <v>889</v>
      </c>
      <c r="P112" s="90">
        <v>996</v>
      </c>
      <c r="Q112" s="90">
        <v>1113</v>
      </c>
      <c r="R112" s="90">
        <v>1011</v>
      </c>
      <c r="S112" s="90">
        <v>1722</v>
      </c>
      <c r="T112" s="90">
        <v>1005</v>
      </c>
      <c r="U112" s="90">
        <v>913</v>
      </c>
      <c r="V112" s="61">
        <v>23606</v>
      </c>
      <c r="W112" s="89">
        <v>-3448</v>
      </c>
      <c r="X112" s="62">
        <v>-0.4257315717989875</v>
      </c>
    </row>
    <row r="113" spans="1:24" ht="12.75">
      <c r="A113" s="2" t="s">
        <v>165</v>
      </c>
      <c r="B113" s="44" t="s">
        <v>421</v>
      </c>
      <c r="C113" s="1" t="s">
        <v>52</v>
      </c>
      <c r="D113" s="1" t="s">
        <v>19</v>
      </c>
      <c r="E113" s="1" t="s">
        <v>7</v>
      </c>
      <c r="F113" s="88">
        <v>10522</v>
      </c>
      <c r="G113" s="88">
        <v>7332</v>
      </c>
      <c r="H113" s="88">
        <v>4289</v>
      </c>
      <c r="I113" s="88">
        <v>6623</v>
      </c>
      <c r="J113" s="88">
        <v>8615</v>
      </c>
      <c r="K113" s="88">
        <v>4133</v>
      </c>
      <c r="L113" s="88">
        <v>3626</v>
      </c>
      <c r="M113" s="88">
        <v>2483</v>
      </c>
      <c r="N113" s="88">
        <v>1306</v>
      </c>
      <c r="O113" s="90">
        <v>3048</v>
      </c>
      <c r="P113" s="90">
        <v>3960</v>
      </c>
      <c r="Q113" s="90">
        <v>3297</v>
      </c>
      <c r="R113" s="90">
        <v>5030</v>
      </c>
      <c r="S113" s="90">
        <v>4395</v>
      </c>
      <c r="T113" s="90">
        <v>4376</v>
      </c>
      <c r="U113" s="90">
        <v>5095</v>
      </c>
      <c r="V113" s="61">
        <v>78130</v>
      </c>
      <c r="W113" s="89">
        <v>-9870</v>
      </c>
      <c r="X113" s="62">
        <v>-0.34311339776124594</v>
      </c>
    </row>
    <row r="114" spans="1:24" ht="12.75">
      <c r="A114" s="2" t="s">
        <v>166</v>
      </c>
      <c r="B114" s="44" t="s">
        <v>526</v>
      </c>
      <c r="C114" s="1" t="s">
        <v>21</v>
      </c>
      <c r="D114" s="1" t="s">
        <v>22</v>
      </c>
      <c r="E114" s="1" t="s">
        <v>7</v>
      </c>
      <c r="F114" s="88">
        <v>2613</v>
      </c>
      <c r="G114" s="88">
        <v>3052</v>
      </c>
      <c r="H114" s="88">
        <v>2777</v>
      </c>
      <c r="I114" s="88">
        <v>3656</v>
      </c>
      <c r="J114" s="88">
        <v>4816</v>
      </c>
      <c r="K114" s="88">
        <v>4395</v>
      </c>
      <c r="L114" s="88">
        <v>3582</v>
      </c>
      <c r="M114" s="88">
        <v>2777</v>
      </c>
      <c r="N114" s="88">
        <v>1568</v>
      </c>
      <c r="O114" s="90">
        <v>2433</v>
      </c>
      <c r="P114" s="90">
        <v>3109</v>
      </c>
      <c r="Q114" s="90">
        <v>2900</v>
      </c>
      <c r="R114" s="90">
        <v>3240</v>
      </c>
      <c r="S114" s="90">
        <v>3373</v>
      </c>
      <c r="T114" s="90">
        <v>3071</v>
      </c>
      <c r="U114" s="90">
        <v>3113</v>
      </c>
      <c r="V114" s="61">
        <v>50475</v>
      </c>
      <c r="W114" s="89">
        <v>699</v>
      </c>
      <c r="X114" s="62">
        <v>0.05777814514795834</v>
      </c>
    </row>
    <row r="115" spans="1:24" ht="12.75">
      <c r="A115" s="2" t="s">
        <v>167</v>
      </c>
      <c r="B115" s="44" t="s">
        <v>527</v>
      </c>
      <c r="C115" s="1" t="s">
        <v>168</v>
      </c>
      <c r="D115" s="1" t="s">
        <v>25</v>
      </c>
      <c r="E115" s="1" t="s">
        <v>7</v>
      </c>
      <c r="F115" s="88">
        <v>4378</v>
      </c>
      <c r="G115" s="88">
        <v>4866</v>
      </c>
      <c r="H115" s="88">
        <v>4981</v>
      </c>
      <c r="I115" s="88">
        <v>6887</v>
      </c>
      <c r="J115" s="88">
        <v>8924</v>
      </c>
      <c r="K115" s="88">
        <v>4914</v>
      </c>
      <c r="L115" s="88">
        <v>5028</v>
      </c>
      <c r="M115" s="88">
        <v>4208</v>
      </c>
      <c r="N115" s="88">
        <v>2110</v>
      </c>
      <c r="O115" s="90">
        <v>3619</v>
      </c>
      <c r="P115" s="90">
        <v>5551</v>
      </c>
      <c r="Q115" s="90">
        <v>5218</v>
      </c>
      <c r="R115" s="90">
        <v>5585</v>
      </c>
      <c r="S115" s="90">
        <v>5404</v>
      </c>
      <c r="T115" s="90">
        <v>4937</v>
      </c>
      <c r="U115" s="90">
        <v>5279</v>
      </c>
      <c r="V115" s="61">
        <v>81889</v>
      </c>
      <c r="W115" s="89">
        <v>93</v>
      </c>
      <c r="X115" s="62">
        <v>0.00440507768093975</v>
      </c>
    </row>
    <row r="116" spans="1:24" ht="12.75">
      <c r="A116" s="2" t="s">
        <v>169</v>
      </c>
      <c r="B116" s="44" t="s">
        <v>528</v>
      </c>
      <c r="C116" s="1" t="s">
        <v>170</v>
      </c>
      <c r="D116" s="1" t="s">
        <v>6</v>
      </c>
      <c r="E116" s="1" t="s">
        <v>7</v>
      </c>
      <c r="F116" s="88">
        <v>6632</v>
      </c>
      <c r="G116" s="88">
        <v>6751</v>
      </c>
      <c r="H116" s="88">
        <v>7112</v>
      </c>
      <c r="I116" s="88">
        <v>9908</v>
      </c>
      <c r="J116" s="88">
        <v>11489</v>
      </c>
      <c r="K116" s="88">
        <v>4940</v>
      </c>
      <c r="L116" s="88">
        <v>4292</v>
      </c>
      <c r="M116" s="88">
        <v>3756</v>
      </c>
      <c r="N116" s="88">
        <v>1905</v>
      </c>
      <c r="O116" s="90">
        <v>2508</v>
      </c>
      <c r="P116" s="90">
        <v>4901</v>
      </c>
      <c r="Q116" s="90">
        <v>5498</v>
      </c>
      <c r="R116" s="90">
        <v>5315</v>
      </c>
      <c r="S116" s="90">
        <v>5538</v>
      </c>
      <c r="T116" s="90">
        <v>5960</v>
      </c>
      <c r="U116" s="90">
        <v>6876</v>
      </c>
      <c r="V116" s="61">
        <v>93381</v>
      </c>
      <c r="W116" s="89">
        <v>-6714</v>
      </c>
      <c r="X116" s="62">
        <v>-0.22083347038121237</v>
      </c>
    </row>
    <row r="117" spans="1:24" ht="12.75">
      <c r="A117" s="2" t="s">
        <v>171</v>
      </c>
      <c r="B117" s="44" t="s">
        <v>529</v>
      </c>
      <c r="C117" s="1" t="s">
        <v>21</v>
      </c>
      <c r="D117" s="1" t="s">
        <v>22</v>
      </c>
      <c r="E117" s="1" t="s">
        <v>7</v>
      </c>
      <c r="F117" s="88">
        <v>573</v>
      </c>
      <c r="G117" s="88">
        <v>680</v>
      </c>
      <c r="H117" s="88">
        <v>1241</v>
      </c>
      <c r="I117" s="88">
        <v>1013</v>
      </c>
      <c r="J117" s="88">
        <v>2467</v>
      </c>
      <c r="K117" s="88">
        <v>2222</v>
      </c>
      <c r="L117" s="88">
        <v>1556</v>
      </c>
      <c r="M117" s="88">
        <v>1007</v>
      </c>
      <c r="N117" s="88">
        <v>365</v>
      </c>
      <c r="O117" s="90">
        <v>583</v>
      </c>
      <c r="P117" s="90">
        <v>246</v>
      </c>
      <c r="Q117" s="90">
        <v>218</v>
      </c>
      <c r="R117" s="90">
        <v>468</v>
      </c>
      <c r="S117" s="90">
        <v>686</v>
      </c>
      <c r="T117" s="90">
        <v>517</v>
      </c>
      <c r="U117" s="90">
        <v>882</v>
      </c>
      <c r="V117" s="61">
        <v>14724</v>
      </c>
      <c r="W117" s="89">
        <v>-954</v>
      </c>
      <c r="X117" s="62">
        <v>-0.272027373823781</v>
      </c>
    </row>
    <row r="118" spans="1:24" ht="12.75">
      <c r="A118" s="2" t="s">
        <v>172</v>
      </c>
      <c r="B118" s="44" t="s">
        <v>530</v>
      </c>
      <c r="C118" s="1" t="s">
        <v>63</v>
      </c>
      <c r="D118" s="1" t="s">
        <v>6</v>
      </c>
      <c r="E118" s="1" t="s">
        <v>16</v>
      </c>
      <c r="F118" s="190"/>
      <c r="G118" s="190"/>
      <c r="H118" s="190"/>
      <c r="I118" s="190"/>
      <c r="J118" s="190"/>
      <c r="K118" s="190"/>
      <c r="L118" s="190"/>
      <c r="M118" s="190"/>
      <c r="N118" s="190"/>
      <c r="O118" s="192"/>
      <c r="P118" s="192"/>
      <c r="Q118" s="192"/>
      <c r="R118" s="192"/>
      <c r="S118" s="192"/>
      <c r="T118" s="192"/>
      <c r="U118" s="192"/>
      <c r="V118" s="193"/>
      <c r="W118" s="89" t="s">
        <v>755</v>
      </c>
      <c r="X118" s="62" t="s">
        <v>755</v>
      </c>
    </row>
    <row r="119" spans="1:24" ht="12.75">
      <c r="A119" s="2" t="s">
        <v>173</v>
      </c>
      <c r="B119" s="44" t="s">
        <v>531</v>
      </c>
      <c r="C119" s="1" t="s">
        <v>174</v>
      </c>
      <c r="D119" s="1" t="s">
        <v>25</v>
      </c>
      <c r="E119" s="1" t="s">
        <v>7</v>
      </c>
      <c r="F119" s="88">
        <v>28105</v>
      </c>
      <c r="G119" s="88">
        <v>25309</v>
      </c>
      <c r="H119" s="88">
        <v>22987</v>
      </c>
      <c r="I119" s="88">
        <v>32024</v>
      </c>
      <c r="J119" s="88">
        <v>38556</v>
      </c>
      <c r="K119" s="88">
        <v>19381</v>
      </c>
      <c r="L119" s="88">
        <v>16921</v>
      </c>
      <c r="M119" s="88">
        <v>12241</v>
      </c>
      <c r="N119" s="88">
        <v>6664</v>
      </c>
      <c r="O119" s="90">
        <v>11102</v>
      </c>
      <c r="P119" s="90">
        <v>17587</v>
      </c>
      <c r="Q119" s="90">
        <v>16755</v>
      </c>
      <c r="R119" s="90">
        <v>20402</v>
      </c>
      <c r="S119" s="90">
        <v>20355</v>
      </c>
      <c r="T119" s="90">
        <v>23998</v>
      </c>
      <c r="U119" s="90">
        <v>30208</v>
      </c>
      <c r="V119" s="61">
        <v>342595</v>
      </c>
      <c r="W119" s="89">
        <v>-13462</v>
      </c>
      <c r="X119" s="62">
        <v>-0.1241595572976712</v>
      </c>
    </row>
    <row r="120" spans="1:24" ht="12.75">
      <c r="A120" s="2" t="s">
        <v>175</v>
      </c>
      <c r="B120" s="44" t="s">
        <v>532</v>
      </c>
      <c r="C120" s="1" t="s">
        <v>176</v>
      </c>
      <c r="D120" s="1" t="s">
        <v>10</v>
      </c>
      <c r="E120" s="1" t="s">
        <v>7</v>
      </c>
      <c r="F120" s="88">
        <v>25867</v>
      </c>
      <c r="G120" s="88">
        <v>21971</v>
      </c>
      <c r="H120" s="88">
        <v>14899</v>
      </c>
      <c r="I120" s="88">
        <v>23470</v>
      </c>
      <c r="J120" s="88">
        <v>24857</v>
      </c>
      <c r="K120" s="88">
        <v>11232</v>
      </c>
      <c r="L120" s="88">
        <v>11372</v>
      </c>
      <c r="M120" s="88">
        <v>8392</v>
      </c>
      <c r="N120" s="88">
        <v>4807</v>
      </c>
      <c r="O120" s="90">
        <v>7055</v>
      </c>
      <c r="P120" s="90">
        <v>13947</v>
      </c>
      <c r="Q120" s="90">
        <v>12463</v>
      </c>
      <c r="R120" s="90">
        <v>14068</v>
      </c>
      <c r="S120" s="90">
        <v>14384</v>
      </c>
      <c r="T120" s="90">
        <v>16101</v>
      </c>
      <c r="U120" s="90">
        <v>16203</v>
      </c>
      <c r="V120" s="61">
        <v>241088</v>
      </c>
      <c r="W120" s="89">
        <v>-25451</v>
      </c>
      <c r="X120" s="62">
        <v>-0.29523124572250514</v>
      </c>
    </row>
    <row r="121" spans="1:24" ht="12.75">
      <c r="A121" s="2" t="s">
        <v>177</v>
      </c>
      <c r="B121" s="44" t="s">
        <v>533</v>
      </c>
      <c r="C121" s="1" t="s">
        <v>21</v>
      </c>
      <c r="D121" s="1" t="s">
        <v>22</v>
      </c>
      <c r="E121" s="1" t="s">
        <v>7</v>
      </c>
      <c r="F121" s="88">
        <v>3841</v>
      </c>
      <c r="G121" s="88">
        <v>4008</v>
      </c>
      <c r="H121" s="88">
        <v>3121</v>
      </c>
      <c r="I121" s="88">
        <v>6096</v>
      </c>
      <c r="J121" s="88">
        <v>9140</v>
      </c>
      <c r="K121" s="88">
        <v>2991</v>
      </c>
      <c r="L121" s="88">
        <v>3361</v>
      </c>
      <c r="M121" s="88">
        <v>1991</v>
      </c>
      <c r="N121" s="88">
        <v>1123</v>
      </c>
      <c r="O121" s="90">
        <v>1774</v>
      </c>
      <c r="P121" s="90">
        <v>3608</v>
      </c>
      <c r="Q121" s="90">
        <v>3288</v>
      </c>
      <c r="R121" s="90">
        <v>6312</v>
      </c>
      <c r="S121" s="90">
        <v>4308</v>
      </c>
      <c r="T121" s="90">
        <v>6222</v>
      </c>
      <c r="U121" s="90">
        <v>8949</v>
      </c>
      <c r="V121" s="61">
        <v>70133</v>
      </c>
      <c r="W121" s="89">
        <v>8725</v>
      </c>
      <c r="X121" s="62">
        <v>0.5112504394702918</v>
      </c>
    </row>
    <row r="122" spans="1:24" ht="12.75">
      <c r="A122" s="2" t="s">
        <v>178</v>
      </c>
      <c r="B122" s="44" t="s">
        <v>534</v>
      </c>
      <c r="C122" s="1" t="s">
        <v>46</v>
      </c>
      <c r="D122" s="1" t="s">
        <v>10</v>
      </c>
      <c r="E122" s="1" t="s">
        <v>7</v>
      </c>
      <c r="F122" s="88">
        <v>2340</v>
      </c>
      <c r="G122" s="88">
        <v>5066</v>
      </c>
      <c r="H122" s="88">
        <v>4389</v>
      </c>
      <c r="I122" s="88">
        <v>5924</v>
      </c>
      <c r="J122" s="88">
        <v>8030</v>
      </c>
      <c r="K122" s="88">
        <v>3609</v>
      </c>
      <c r="L122" s="88">
        <v>3563</v>
      </c>
      <c r="M122" s="88">
        <v>2654</v>
      </c>
      <c r="N122" s="88">
        <v>1412</v>
      </c>
      <c r="O122" s="90">
        <v>2115</v>
      </c>
      <c r="P122" s="90">
        <v>3330</v>
      </c>
      <c r="Q122" s="90">
        <v>3046</v>
      </c>
      <c r="R122" s="90">
        <v>4486</v>
      </c>
      <c r="S122" s="90">
        <v>3898</v>
      </c>
      <c r="T122" s="90">
        <v>4147</v>
      </c>
      <c r="U122" s="90">
        <v>3515</v>
      </c>
      <c r="V122" s="61">
        <v>61524</v>
      </c>
      <c r="W122" s="89">
        <v>-1673</v>
      </c>
      <c r="X122" s="62">
        <v>-0.09441842090411423</v>
      </c>
    </row>
    <row r="123" spans="1:24" ht="12.75">
      <c r="A123" s="2" t="s">
        <v>179</v>
      </c>
      <c r="B123" s="44" t="s">
        <v>535</v>
      </c>
      <c r="C123" s="1" t="s">
        <v>180</v>
      </c>
      <c r="D123" s="1" t="s">
        <v>6</v>
      </c>
      <c r="E123" s="1" t="s">
        <v>7</v>
      </c>
      <c r="F123" s="88">
        <v>9823</v>
      </c>
      <c r="G123" s="88">
        <v>6986</v>
      </c>
      <c r="H123" s="88">
        <v>8039</v>
      </c>
      <c r="I123" s="88">
        <v>12021</v>
      </c>
      <c r="J123" s="88">
        <v>13194</v>
      </c>
      <c r="K123" s="88">
        <v>7495</v>
      </c>
      <c r="L123" s="88">
        <v>8713</v>
      </c>
      <c r="M123" s="88">
        <v>4316</v>
      </c>
      <c r="N123" s="88">
        <v>2886</v>
      </c>
      <c r="O123" s="90">
        <v>5834</v>
      </c>
      <c r="P123" s="90">
        <v>8214</v>
      </c>
      <c r="Q123" s="90">
        <v>11011</v>
      </c>
      <c r="R123" s="90">
        <v>11718</v>
      </c>
      <c r="S123" s="90">
        <v>11209</v>
      </c>
      <c r="T123" s="90">
        <v>11980</v>
      </c>
      <c r="U123" s="90">
        <v>17388</v>
      </c>
      <c r="V123" s="61">
        <v>150827</v>
      </c>
      <c r="W123" s="89">
        <v>15426</v>
      </c>
      <c r="X123" s="62">
        <v>0.418400282079796</v>
      </c>
    </row>
    <row r="124" spans="1:24" ht="12.75">
      <c r="A124" s="2" t="s">
        <v>181</v>
      </c>
      <c r="B124" s="44" t="s">
        <v>536</v>
      </c>
      <c r="C124" s="1" t="s">
        <v>182</v>
      </c>
      <c r="D124" s="1" t="s">
        <v>19</v>
      </c>
      <c r="E124" s="1" t="s">
        <v>7</v>
      </c>
      <c r="F124" s="88">
        <v>2540</v>
      </c>
      <c r="G124" s="88">
        <v>2531</v>
      </c>
      <c r="H124" s="88">
        <v>2553</v>
      </c>
      <c r="I124" s="88">
        <v>2870</v>
      </c>
      <c r="J124" s="88">
        <v>2691</v>
      </c>
      <c r="K124" s="88">
        <v>1528</v>
      </c>
      <c r="L124" s="88">
        <v>1835</v>
      </c>
      <c r="M124" s="88">
        <v>1252</v>
      </c>
      <c r="N124" s="88">
        <v>545</v>
      </c>
      <c r="O124" s="90">
        <v>908</v>
      </c>
      <c r="P124" s="90">
        <v>1658</v>
      </c>
      <c r="Q124" s="90">
        <v>1983</v>
      </c>
      <c r="R124" s="90">
        <v>2057</v>
      </c>
      <c r="S124" s="90">
        <v>2069</v>
      </c>
      <c r="T124" s="90">
        <v>2424</v>
      </c>
      <c r="U124" s="90">
        <v>2830</v>
      </c>
      <c r="V124" s="61">
        <v>32274</v>
      </c>
      <c r="W124" s="89">
        <v>-1114</v>
      </c>
      <c r="X124" s="62">
        <v>-0.1061558986087288</v>
      </c>
    </row>
    <row r="125" spans="1:24" ht="12.75">
      <c r="A125" s="2" t="s">
        <v>183</v>
      </c>
      <c r="B125" s="44" t="s">
        <v>537</v>
      </c>
      <c r="C125" s="1" t="s">
        <v>59</v>
      </c>
      <c r="D125" s="1" t="s">
        <v>36</v>
      </c>
      <c r="E125" s="1" t="s">
        <v>16</v>
      </c>
      <c r="F125" s="190"/>
      <c r="G125" s="190"/>
      <c r="H125" s="190"/>
      <c r="I125" s="190"/>
      <c r="J125" s="190"/>
      <c r="K125" s="190"/>
      <c r="L125" s="190"/>
      <c r="M125" s="190"/>
      <c r="N125" s="190"/>
      <c r="O125" s="192"/>
      <c r="P125" s="192"/>
      <c r="Q125" s="192"/>
      <c r="R125" s="192"/>
      <c r="S125" s="192"/>
      <c r="T125" s="192"/>
      <c r="U125" s="192"/>
      <c r="V125" s="193"/>
      <c r="W125" s="89" t="s">
        <v>755</v>
      </c>
      <c r="X125" s="62" t="s">
        <v>755</v>
      </c>
    </row>
    <row r="126" spans="1:24" ht="12.75">
      <c r="A126" s="2" t="s">
        <v>184</v>
      </c>
      <c r="B126" s="44" t="s">
        <v>538</v>
      </c>
      <c r="C126" s="1" t="s">
        <v>185</v>
      </c>
      <c r="D126" s="1" t="s">
        <v>6</v>
      </c>
      <c r="E126" s="1" t="s">
        <v>7</v>
      </c>
      <c r="F126" s="88">
        <v>8350</v>
      </c>
      <c r="G126" s="88">
        <v>7986</v>
      </c>
      <c r="H126" s="88">
        <v>8032</v>
      </c>
      <c r="I126" s="88">
        <v>13697</v>
      </c>
      <c r="J126" s="88">
        <v>20540</v>
      </c>
      <c r="K126" s="88">
        <v>8353</v>
      </c>
      <c r="L126" s="88">
        <v>9581</v>
      </c>
      <c r="M126" s="88">
        <v>8493</v>
      </c>
      <c r="N126" s="88">
        <v>2913</v>
      </c>
      <c r="O126" s="90">
        <v>5369</v>
      </c>
      <c r="P126" s="90">
        <v>8598</v>
      </c>
      <c r="Q126" s="90">
        <v>9576</v>
      </c>
      <c r="R126" s="90">
        <v>10408</v>
      </c>
      <c r="S126" s="90">
        <v>8455</v>
      </c>
      <c r="T126" s="90">
        <v>8356</v>
      </c>
      <c r="U126" s="90">
        <v>11988</v>
      </c>
      <c r="V126" s="61">
        <v>150695</v>
      </c>
      <c r="W126" s="89">
        <v>1142</v>
      </c>
      <c r="X126" s="62">
        <v>0.030001313542624457</v>
      </c>
    </row>
    <row r="127" spans="1:24" ht="12.75">
      <c r="A127" s="2" t="s">
        <v>369</v>
      </c>
      <c r="B127" s="44" t="s">
        <v>539</v>
      </c>
      <c r="C127" s="1" t="s">
        <v>12</v>
      </c>
      <c r="D127" s="1" t="s">
        <v>10</v>
      </c>
      <c r="E127" s="1" t="s">
        <v>7</v>
      </c>
      <c r="F127" s="190"/>
      <c r="G127" s="190"/>
      <c r="H127" s="190"/>
      <c r="I127" s="190"/>
      <c r="J127" s="190"/>
      <c r="K127" s="190"/>
      <c r="L127" s="190"/>
      <c r="M127" s="88">
        <v>80</v>
      </c>
      <c r="N127" s="88">
        <v>50</v>
      </c>
      <c r="O127" s="90">
        <v>622</v>
      </c>
      <c r="P127" s="90">
        <v>1454</v>
      </c>
      <c r="Q127" s="90">
        <v>1487</v>
      </c>
      <c r="R127" s="90">
        <v>1413</v>
      </c>
      <c r="S127" s="90">
        <v>1304</v>
      </c>
      <c r="T127" s="90">
        <v>1393</v>
      </c>
      <c r="U127" s="90">
        <v>1321</v>
      </c>
      <c r="V127" s="61">
        <v>9124</v>
      </c>
      <c r="W127" s="89" t="s">
        <v>756</v>
      </c>
      <c r="X127" s="62" t="s">
        <v>756</v>
      </c>
    </row>
    <row r="128" spans="1:24" ht="12.75">
      <c r="A128" s="2" t="s">
        <v>186</v>
      </c>
      <c r="B128" s="44" t="s">
        <v>540</v>
      </c>
      <c r="C128" s="1" t="s">
        <v>187</v>
      </c>
      <c r="D128" s="1" t="s">
        <v>15</v>
      </c>
      <c r="E128" s="1" t="s">
        <v>7</v>
      </c>
      <c r="F128" s="88">
        <v>15229</v>
      </c>
      <c r="G128" s="88">
        <v>15652</v>
      </c>
      <c r="H128" s="88">
        <v>12171</v>
      </c>
      <c r="I128" s="88">
        <v>19263</v>
      </c>
      <c r="J128" s="88">
        <v>27472</v>
      </c>
      <c r="K128" s="88">
        <v>12555</v>
      </c>
      <c r="L128" s="88">
        <v>10434</v>
      </c>
      <c r="M128" s="88">
        <v>5419</v>
      </c>
      <c r="N128" s="88">
        <v>2980</v>
      </c>
      <c r="O128" s="90">
        <v>5775</v>
      </c>
      <c r="P128" s="90">
        <v>11185</v>
      </c>
      <c r="Q128" s="90">
        <v>7716</v>
      </c>
      <c r="R128" s="90">
        <v>12945</v>
      </c>
      <c r="S128" s="90">
        <v>12360</v>
      </c>
      <c r="T128" s="90">
        <v>11331</v>
      </c>
      <c r="U128" s="90">
        <v>17991</v>
      </c>
      <c r="V128" s="61">
        <v>200478</v>
      </c>
      <c r="W128" s="89">
        <v>-7688</v>
      </c>
      <c r="X128" s="62">
        <v>-0.12337318462649442</v>
      </c>
    </row>
    <row r="129" spans="1:24" ht="12.75">
      <c r="A129" s="2" t="s">
        <v>188</v>
      </c>
      <c r="B129" s="44" t="s">
        <v>541</v>
      </c>
      <c r="C129" s="1" t="s">
        <v>38</v>
      </c>
      <c r="D129" s="1" t="s">
        <v>10</v>
      </c>
      <c r="E129" s="1" t="s">
        <v>7</v>
      </c>
      <c r="F129" s="88">
        <v>5468</v>
      </c>
      <c r="G129" s="88">
        <v>4027</v>
      </c>
      <c r="H129" s="88">
        <v>4499</v>
      </c>
      <c r="I129" s="88">
        <v>5522</v>
      </c>
      <c r="J129" s="88">
        <v>6445</v>
      </c>
      <c r="K129" s="88">
        <v>4379</v>
      </c>
      <c r="L129" s="88">
        <v>4041</v>
      </c>
      <c r="M129" s="88">
        <v>1387</v>
      </c>
      <c r="N129" s="88">
        <v>870</v>
      </c>
      <c r="O129" s="90">
        <v>2175</v>
      </c>
      <c r="P129" s="90">
        <v>3062</v>
      </c>
      <c r="Q129" s="90">
        <v>1560</v>
      </c>
      <c r="R129" s="90">
        <v>5468</v>
      </c>
      <c r="S129" s="90">
        <v>1610</v>
      </c>
      <c r="T129" s="90">
        <v>1599</v>
      </c>
      <c r="U129" s="90">
        <v>2250</v>
      </c>
      <c r="V129" s="61">
        <v>54362</v>
      </c>
      <c r="W129" s="89">
        <v>-8589</v>
      </c>
      <c r="X129" s="62">
        <v>-0.4401004304160689</v>
      </c>
    </row>
    <row r="130" spans="1:24" ht="12.75">
      <c r="A130" s="2" t="s">
        <v>189</v>
      </c>
      <c r="B130" s="44" t="s">
        <v>542</v>
      </c>
      <c r="C130" s="1" t="s">
        <v>21</v>
      </c>
      <c r="D130" s="1" t="s">
        <v>22</v>
      </c>
      <c r="E130" s="1" t="s">
        <v>7</v>
      </c>
      <c r="F130" s="88">
        <v>380</v>
      </c>
      <c r="G130" s="88">
        <v>1169</v>
      </c>
      <c r="H130" s="88">
        <v>2427</v>
      </c>
      <c r="I130" s="88">
        <v>1976</v>
      </c>
      <c r="J130" s="88">
        <v>3456</v>
      </c>
      <c r="K130" s="88">
        <v>905</v>
      </c>
      <c r="L130" s="88">
        <v>1045</v>
      </c>
      <c r="M130" s="88">
        <v>779</v>
      </c>
      <c r="N130" s="88">
        <v>358</v>
      </c>
      <c r="O130" s="90">
        <v>766</v>
      </c>
      <c r="P130" s="90">
        <v>549</v>
      </c>
      <c r="Q130" s="90">
        <v>951</v>
      </c>
      <c r="R130" s="90">
        <v>1294</v>
      </c>
      <c r="S130" s="90">
        <v>1201</v>
      </c>
      <c r="T130" s="90">
        <v>1293</v>
      </c>
      <c r="U130" s="90">
        <v>1738</v>
      </c>
      <c r="V130" s="61">
        <v>20287</v>
      </c>
      <c r="W130" s="89">
        <v>-426</v>
      </c>
      <c r="X130" s="62">
        <v>-0.0715725806451613</v>
      </c>
    </row>
    <row r="131" spans="1:24" ht="12.75">
      <c r="A131" s="2" t="s">
        <v>190</v>
      </c>
      <c r="B131" s="44" t="s">
        <v>543</v>
      </c>
      <c r="C131" s="1" t="s">
        <v>129</v>
      </c>
      <c r="D131" s="1" t="s">
        <v>30</v>
      </c>
      <c r="E131" s="1" t="s">
        <v>16</v>
      </c>
      <c r="F131" s="190"/>
      <c r="G131" s="190"/>
      <c r="H131" s="190"/>
      <c r="I131" s="190"/>
      <c r="J131" s="190"/>
      <c r="K131" s="190"/>
      <c r="L131" s="190"/>
      <c r="M131" s="190"/>
      <c r="N131" s="190"/>
      <c r="O131" s="192"/>
      <c r="P131" s="192"/>
      <c r="Q131" s="192"/>
      <c r="R131" s="192"/>
      <c r="S131" s="192"/>
      <c r="T131" s="192"/>
      <c r="U131" s="192"/>
      <c r="V131" s="193"/>
      <c r="W131" s="89" t="s">
        <v>755</v>
      </c>
      <c r="X131" s="62" t="s">
        <v>755</v>
      </c>
    </row>
    <row r="132" spans="1:24" ht="12.75">
      <c r="A132" s="12" t="s">
        <v>191</v>
      </c>
      <c r="B132" s="48" t="s">
        <v>544</v>
      </c>
      <c r="C132" s="11" t="s">
        <v>18</v>
      </c>
      <c r="D132" s="11" t="s">
        <v>19</v>
      </c>
      <c r="E132" s="11" t="s">
        <v>7</v>
      </c>
      <c r="F132" s="88">
        <v>7692</v>
      </c>
      <c r="G132" s="88">
        <v>7701</v>
      </c>
      <c r="H132" s="88">
        <v>6809</v>
      </c>
      <c r="I132" s="88">
        <v>9059</v>
      </c>
      <c r="J132" s="88">
        <v>10408</v>
      </c>
      <c r="K132" s="88">
        <v>7115</v>
      </c>
      <c r="L132" s="88">
        <v>7498</v>
      </c>
      <c r="M132" s="88">
        <v>2830</v>
      </c>
      <c r="N132" s="88">
        <v>2073</v>
      </c>
      <c r="O132" s="90">
        <v>5054</v>
      </c>
      <c r="P132" s="90">
        <v>7768</v>
      </c>
      <c r="Q132" s="90">
        <v>2547</v>
      </c>
      <c r="R132" s="90">
        <v>4638</v>
      </c>
      <c r="S132" s="90">
        <v>4023</v>
      </c>
      <c r="T132" s="90">
        <v>1933</v>
      </c>
      <c r="U132" s="90">
        <v>4571</v>
      </c>
      <c r="V132" s="61">
        <v>91719</v>
      </c>
      <c r="W132" s="89">
        <v>-16096</v>
      </c>
      <c r="X132" s="62">
        <v>-0.5148907584530246</v>
      </c>
    </row>
    <row r="133" spans="1:24" ht="12.75">
      <c r="A133" s="2" t="s">
        <v>192</v>
      </c>
      <c r="B133" s="44" t="s">
        <v>545</v>
      </c>
      <c r="C133" s="1" t="s">
        <v>193</v>
      </c>
      <c r="D133" s="1" t="s">
        <v>102</v>
      </c>
      <c r="E133" s="1" t="s">
        <v>7</v>
      </c>
      <c r="F133" s="88">
        <v>7568</v>
      </c>
      <c r="G133" s="88">
        <v>7206</v>
      </c>
      <c r="H133" s="88">
        <v>8208</v>
      </c>
      <c r="I133" s="88">
        <v>10276</v>
      </c>
      <c r="J133" s="88">
        <v>14263</v>
      </c>
      <c r="K133" s="88">
        <v>5113</v>
      </c>
      <c r="L133" s="88">
        <v>3974</v>
      </c>
      <c r="M133" s="88">
        <v>2689</v>
      </c>
      <c r="N133" s="88">
        <v>1557</v>
      </c>
      <c r="O133" s="90">
        <v>2301</v>
      </c>
      <c r="P133" s="90">
        <v>5867</v>
      </c>
      <c r="Q133" s="90">
        <v>3276</v>
      </c>
      <c r="R133" s="90">
        <v>2872</v>
      </c>
      <c r="S133" s="90">
        <v>3913</v>
      </c>
      <c r="T133" s="90">
        <v>4568</v>
      </c>
      <c r="U133" s="90">
        <v>6899</v>
      </c>
      <c r="V133" s="61">
        <v>90550</v>
      </c>
      <c r="W133" s="89">
        <v>-15006</v>
      </c>
      <c r="X133" s="62">
        <v>-0.4511997113476457</v>
      </c>
    </row>
    <row r="134" spans="1:24" ht="12.75">
      <c r="A134" s="2" t="s">
        <v>194</v>
      </c>
      <c r="B134" s="44" t="s">
        <v>546</v>
      </c>
      <c r="C134" s="1" t="s">
        <v>195</v>
      </c>
      <c r="D134" s="1" t="s">
        <v>15</v>
      </c>
      <c r="E134" s="1" t="s">
        <v>7</v>
      </c>
      <c r="F134" s="88">
        <v>8429</v>
      </c>
      <c r="G134" s="88">
        <v>15541</v>
      </c>
      <c r="H134" s="88">
        <v>14306</v>
      </c>
      <c r="I134" s="88">
        <v>15275</v>
      </c>
      <c r="J134" s="88">
        <v>17881</v>
      </c>
      <c r="K134" s="88">
        <v>6623</v>
      </c>
      <c r="L134" s="88">
        <v>5431</v>
      </c>
      <c r="M134" s="88">
        <v>3827</v>
      </c>
      <c r="N134" s="88">
        <v>2115</v>
      </c>
      <c r="O134" s="90">
        <v>6637</v>
      </c>
      <c r="P134" s="90">
        <v>10479</v>
      </c>
      <c r="Q134" s="90">
        <v>11246</v>
      </c>
      <c r="R134" s="90">
        <v>13212</v>
      </c>
      <c r="S134" s="90">
        <v>16488</v>
      </c>
      <c r="T134" s="90">
        <v>16530</v>
      </c>
      <c r="U134" s="90">
        <v>16586</v>
      </c>
      <c r="V134" s="61">
        <v>180606</v>
      </c>
      <c r="W134" s="89">
        <v>9265</v>
      </c>
      <c r="X134" s="62">
        <v>0.17301264215420814</v>
      </c>
    </row>
    <row r="135" spans="1:24" ht="12.75">
      <c r="A135" s="2" t="s">
        <v>407</v>
      </c>
      <c r="B135" s="44" t="s">
        <v>547</v>
      </c>
      <c r="C135" s="1" t="s">
        <v>124</v>
      </c>
      <c r="D135" s="1" t="s">
        <v>15</v>
      </c>
      <c r="E135" s="1" t="s">
        <v>7</v>
      </c>
      <c r="F135" s="190"/>
      <c r="G135" s="88">
        <v>1458</v>
      </c>
      <c r="H135" s="88">
        <v>1622</v>
      </c>
      <c r="I135" s="88">
        <v>2303</v>
      </c>
      <c r="J135" s="88">
        <v>2692</v>
      </c>
      <c r="K135" s="88">
        <v>2284</v>
      </c>
      <c r="L135" s="88">
        <v>2224</v>
      </c>
      <c r="M135" s="88">
        <v>1895</v>
      </c>
      <c r="N135" s="88">
        <v>1358</v>
      </c>
      <c r="O135" s="90">
        <v>1853</v>
      </c>
      <c r="P135" s="90">
        <v>2358</v>
      </c>
      <c r="Q135" s="90">
        <v>1943</v>
      </c>
      <c r="R135" s="90">
        <v>2601</v>
      </c>
      <c r="S135" s="90">
        <v>1433</v>
      </c>
      <c r="T135" s="90">
        <v>1170</v>
      </c>
      <c r="U135" s="90">
        <v>1471</v>
      </c>
      <c r="V135" s="61">
        <v>28665</v>
      </c>
      <c r="W135" s="89" t="s">
        <v>756</v>
      </c>
      <c r="X135" s="62" t="s">
        <v>756</v>
      </c>
    </row>
    <row r="136" spans="1:24" ht="12.75">
      <c r="A136" s="2" t="s">
        <v>196</v>
      </c>
      <c r="B136" s="44" t="s">
        <v>548</v>
      </c>
      <c r="C136" s="1" t="s">
        <v>116</v>
      </c>
      <c r="D136" s="1" t="s">
        <v>15</v>
      </c>
      <c r="E136" s="1" t="s">
        <v>7</v>
      </c>
      <c r="F136" s="88">
        <v>4744</v>
      </c>
      <c r="G136" s="88">
        <v>4634</v>
      </c>
      <c r="H136" s="88">
        <v>5279</v>
      </c>
      <c r="I136" s="88">
        <v>8118</v>
      </c>
      <c r="J136" s="88">
        <v>9554</v>
      </c>
      <c r="K136" s="88">
        <v>5164</v>
      </c>
      <c r="L136" s="88">
        <v>5746</v>
      </c>
      <c r="M136" s="88">
        <v>4768</v>
      </c>
      <c r="N136" s="88">
        <v>3074</v>
      </c>
      <c r="O136" s="90">
        <v>4763</v>
      </c>
      <c r="P136" s="90">
        <v>6708</v>
      </c>
      <c r="Q136" s="90">
        <v>5908</v>
      </c>
      <c r="R136" s="90">
        <v>6365</v>
      </c>
      <c r="S136" s="90">
        <v>5709</v>
      </c>
      <c r="T136" s="90">
        <v>4438</v>
      </c>
      <c r="U136" s="90">
        <v>4313</v>
      </c>
      <c r="V136" s="61">
        <v>89285</v>
      </c>
      <c r="W136" s="89">
        <v>-1950</v>
      </c>
      <c r="X136" s="62">
        <v>-0.08562019758507135</v>
      </c>
    </row>
    <row r="137" spans="1:24" ht="12.75">
      <c r="A137" s="2" t="s">
        <v>197</v>
      </c>
      <c r="B137" s="44" t="s">
        <v>549</v>
      </c>
      <c r="C137" s="1" t="s">
        <v>12</v>
      </c>
      <c r="D137" s="1" t="s">
        <v>10</v>
      </c>
      <c r="E137" s="1" t="s">
        <v>7</v>
      </c>
      <c r="F137" s="88">
        <v>1080</v>
      </c>
      <c r="G137" s="88">
        <v>1184</v>
      </c>
      <c r="H137" s="88">
        <v>1518</v>
      </c>
      <c r="I137" s="88">
        <v>1899</v>
      </c>
      <c r="J137" s="88">
        <v>2006</v>
      </c>
      <c r="K137" s="88">
        <v>1107</v>
      </c>
      <c r="L137" s="88">
        <v>853</v>
      </c>
      <c r="M137" s="88">
        <v>563</v>
      </c>
      <c r="N137" s="88">
        <v>396</v>
      </c>
      <c r="O137" s="90">
        <v>468</v>
      </c>
      <c r="P137" s="90">
        <v>825</v>
      </c>
      <c r="Q137" s="90">
        <v>850</v>
      </c>
      <c r="R137" s="90">
        <v>1052</v>
      </c>
      <c r="S137" s="90">
        <v>1639</v>
      </c>
      <c r="T137" s="90">
        <v>1479</v>
      </c>
      <c r="U137" s="90">
        <v>1576</v>
      </c>
      <c r="V137" s="61">
        <v>18495</v>
      </c>
      <c r="W137" s="89">
        <v>65</v>
      </c>
      <c r="X137" s="62">
        <v>0.011441647597254004</v>
      </c>
    </row>
    <row r="138" spans="1:24" ht="12.75">
      <c r="A138" s="2" t="s">
        <v>198</v>
      </c>
      <c r="B138" s="44" t="s">
        <v>550</v>
      </c>
      <c r="C138" s="1" t="s">
        <v>199</v>
      </c>
      <c r="D138" s="1" t="s">
        <v>102</v>
      </c>
      <c r="E138" s="1" t="s">
        <v>7</v>
      </c>
      <c r="F138" s="88">
        <v>7115</v>
      </c>
      <c r="G138" s="88">
        <v>5631</v>
      </c>
      <c r="H138" s="88">
        <v>5189</v>
      </c>
      <c r="I138" s="88">
        <v>11132</v>
      </c>
      <c r="J138" s="88">
        <v>16179</v>
      </c>
      <c r="K138" s="88">
        <v>7732</v>
      </c>
      <c r="L138" s="88">
        <v>7761</v>
      </c>
      <c r="M138" s="88">
        <v>4917</v>
      </c>
      <c r="N138" s="88">
        <v>2401</v>
      </c>
      <c r="O138" s="90">
        <v>3751</v>
      </c>
      <c r="P138" s="90">
        <v>7823</v>
      </c>
      <c r="Q138" s="90">
        <v>4612</v>
      </c>
      <c r="R138" s="90">
        <v>5147</v>
      </c>
      <c r="S138" s="90">
        <v>5266</v>
      </c>
      <c r="T138" s="90">
        <v>7136</v>
      </c>
      <c r="U138" s="91" t="s">
        <v>746</v>
      </c>
      <c r="V138" s="61">
        <f>SUM(F138:U138)</f>
        <v>101792</v>
      </c>
      <c r="W138" s="89" t="s">
        <v>756</v>
      </c>
      <c r="X138" s="62" t="s">
        <v>756</v>
      </c>
    </row>
    <row r="139" spans="1:24" ht="12.75">
      <c r="A139" s="2" t="s">
        <v>200</v>
      </c>
      <c r="B139" s="44" t="s">
        <v>551</v>
      </c>
      <c r="C139" s="1" t="s">
        <v>72</v>
      </c>
      <c r="D139" s="1" t="s">
        <v>36</v>
      </c>
      <c r="E139" s="1" t="s">
        <v>7</v>
      </c>
      <c r="F139" s="88">
        <v>3552</v>
      </c>
      <c r="G139" s="88">
        <v>3683</v>
      </c>
      <c r="H139" s="88">
        <v>2142</v>
      </c>
      <c r="I139" s="88">
        <v>6420</v>
      </c>
      <c r="J139" s="88">
        <v>7501</v>
      </c>
      <c r="K139" s="88">
        <v>3777</v>
      </c>
      <c r="L139" s="88">
        <v>3347</v>
      </c>
      <c r="M139" s="88">
        <v>2162</v>
      </c>
      <c r="N139" s="88">
        <v>1205</v>
      </c>
      <c r="O139" s="90">
        <v>1205</v>
      </c>
      <c r="P139" s="90">
        <v>3781</v>
      </c>
      <c r="Q139" s="90">
        <v>3263</v>
      </c>
      <c r="R139" s="90">
        <v>5784</v>
      </c>
      <c r="S139" s="90">
        <v>3451</v>
      </c>
      <c r="T139" s="90">
        <v>2982</v>
      </c>
      <c r="U139" s="90">
        <v>4079</v>
      </c>
      <c r="V139" s="61">
        <v>58334</v>
      </c>
      <c r="W139" s="89">
        <v>499</v>
      </c>
      <c r="X139" s="62">
        <v>0.03158827625498512</v>
      </c>
    </row>
    <row r="140" spans="1:24" ht="12.75">
      <c r="A140" s="2" t="s">
        <v>201</v>
      </c>
      <c r="B140" s="44" t="s">
        <v>552</v>
      </c>
      <c r="C140" s="1" t="s">
        <v>21</v>
      </c>
      <c r="D140" s="1" t="s">
        <v>22</v>
      </c>
      <c r="E140" s="1" t="s">
        <v>7</v>
      </c>
      <c r="F140" s="88">
        <v>3251</v>
      </c>
      <c r="G140" s="88">
        <v>1247</v>
      </c>
      <c r="H140" s="88">
        <v>2169</v>
      </c>
      <c r="I140" s="88">
        <v>2894</v>
      </c>
      <c r="J140" s="88">
        <v>14957</v>
      </c>
      <c r="K140" s="88">
        <v>2006</v>
      </c>
      <c r="L140" s="88">
        <v>2431</v>
      </c>
      <c r="M140" s="88">
        <v>1245</v>
      </c>
      <c r="N140" s="88">
        <v>563</v>
      </c>
      <c r="O140" s="90">
        <v>776</v>
      </c>
      <c r="P140" s="90">
        <v>2531</v>
      </c>
      <c r="Q140" s="90">
        <v>1222</v>
      </c>
      <c r="R140" s="90">
        <v>2981</v>
      </c>
      <c r="S140" s="90">
        <v>1722</v>
      </c>
      <c r="T140" s="90">
        <v>2375</v>
      </c>
      <c r="U140" s="90">
        <v>2996</v>
      </c>
      <c r="V140" s="61">
        <v>45366</v>
      </c>
      <c r="W140" s="89">
        <v>513</v>
      </c>
      <c r="X140" s="62">
        <v>0.053655475368685285</v>
      </c>
    </row>
    <row r="141" spans="1:24" ht="12.75">
      <c r="A141" s="2" t="s">
        <v>202</v>
      </c>
      <c r="B141" s="44" t="s">
        <v>553</v>
      </c>
      <c r="C141" s="1" t="s">
        <v>129</v>
      </c>
      <c r="D141" s="1" t="s">
        <v>30</v>
      </c>
      <c r="E141" s="1" t="s">
        <v>16</v>
      </c>
      <c r="F141" s="190"/>
      <c r="G141" s="190"/>
      <c r="H141" s="190"/>
      <c r="I141" s="190"/>
      <c r="J141" s="190"/>
      <c r="K141" s="190"/>
      <c r="L141" s="190"/>
      <c r="M141" s="190"/>
      <c r="N141" s="190"/>
      <c r="O141" s="192"/>
      <c r="P141" s="192"/>
      <c r="Q141" s="192"/>
      <c r="R141" s="192"/>
      <c r="S141" s="192"/>
      <c r="T141" s="192"/>
      <c r="U141" s="192"/>
      <c r="V141" s="193"/>
      <c r="W141" s="89" t="s">
        <v>755</v>
      </c>
      <c r="X141" s="62" t="s">
        <v>755</v>
      </c>
    </row>
    <row r="142" spans="1:24" ht="12.75">
      <c r="A142" s="2" t="s">
        <v>203</v>
      </c>
      <c r="B142" s="44" t="s">
        <v>554</v>
      </c>
      <c r="C142" s="1" t="s">
        <v>204</v>
      </c>
      <c r="D142" s="1" t="s">
        <v>30</v>
      </c>
      <c r="E142" s="1" t="s">
        <v>7</v>
      </c>
      <c r="F142" s="88">
        <v>3581</v>
      </c>
      <c r="G142" s="88">
        <v>3228</v>
      </c>
      <c r="H142" s="88">
        <v>2192</v>
      </c>
      <c r="I142" s="88">
        <v>3963</v>
      </c>
      <c r="J142" s="88">
        <v>5817</v>
      </c>
      <c r="K142" s="88">
        <v>2395</v>
      </c>
      <c r="L142" s="88">
        <v>2552</v>
      </c>
      <c r="M142" s="88">
        <v>2170</v>
      </c>
      <c r="N142" s="88">
        <v>1206</v>
      </c>
      <c r="O142" s="90">
        <v>2206</v>
      </c>
      <c r="P142" s="90">
        <v>3216</v>
      </c>
      <c r="Q142" s="90">
        <v>2142</v>
      </c>
      <c r="R142" s="90">
        <v>3219</v>
      </c>
      <c r="S142" s="90">
        <v>2364</v>
      </c>
      <c r="T142" s="90">
        <v>1360</v>
      </c>
      <c r="U142" s="90">
        <v>3377</v>
      </c>
      <c r="V142" s="61">
        <v>44988</v>
      </c>
      <c r="W142" s="89">
        <v>-2644</v>
      </c>
      <c r="X142" s="62">
        <v>-0.20394939833384756</v>
      </c>
    </row>
    <row r="143" spans="1:24" ht="12.75">
      <c r="A143" s="2" t="s">
        <v>205</v>
      </c>
      <c r="B143" s="44" t="s">
        <v>555</v>
      </c>
      <c r="C143" s="1" t="s">
        <v>9</v>
      </c>
      <c r="D143" s="1" t="s">
        <v>10</v>
      </c>
      <c r="E143" s="1" t="s">
        <v>7</v>
      </c>
      <c r="F143" s="88">
        <v>5866</v>
      </c>
      <c r="G143" s="88">
        <v>5088</v>
      </c>
      <c r="H143" s="88">
        <v>5067</v>
      </c>
      <c r="I143" s="88">
        <v>6411</v>
      </c>
      <c r="J143" s="88">
        <v>10109</v>
      </c>
      <c r="K143" s="88">
        <v>10109</v>
      </c>
      <c r="L143" s="88">
        <v>5150</v>
      </c>
      <c r="M143" s="88">
        <v>3999</v>
      </c>
      <c r="N143" s="88">
        <v>2430</v>
      </c>
      <c r="O143" s="90">
        <v>4730</v>
      </c>
      <c r="P143" s="90">
        <v>7287</v>
      </c>
      <c r="Q143" s="90">
        <v>5505</v>
      </c>
      <c r="R143" s="90">
        <v>7212</v>
      </c>
      <c r="S143" s="90">
        <v>5822</v>
      </c>
      <c r="T143" s="90">
        <v>6439</v>
      </c>
      <c r="U143" s="90">
        <v>6510</v>
      </c>
      <c r="V143" s="61">
        <v>97734</v>
      </c>
      <c r="W143" s="89">
        <v>3551</v>
      </c>
      <c r="X143" s="62">
        <v>0.15830064194008558</v>
      </c>
    </row>
    <row r="144" spans="1:24" ht="12.75">
      <c r="A144" s="2" t="s">
        <v>206</v>
      </c>
      <c r="B144" s="44" t="s">
        <v>556</v>
      </c>
      <c r="C144" s="1" t="s">
        <v>207</v>
      </c>
      <c r="D144" s="1" t="s">
        <v>25</v>
      </c>
      <c r="E144" s="1" t="s">
        <v>16</v>
      </c>
      <c r="F144" s="190"/>
      <c r="G144" s="190"/>
      <c r="H144" s="190"/>
      <c r="I144" s="190"/>
      <c r="J144" s="190"/>
      <c r="K144" s="190"/>
      <c r="L144" s="190"/>
      <c r="M144" s="190"/>
      <c r="N144" s="190"/>
      <c r="O144" s="192"/>
      <c r="P144" s="192"/>
      <c r="Q144" s="192"/>
      <c r="R144" s="192"/>
      <c r="S144" s="192"/>
      <c r="T144" s="192"/>
      <c r="U144" s="192"/>
      <c r="V144" s="193"/>
      <c r="W144" s="89" t="s">
        <v>755</v>
      </c>
      <c r="X144" s="62" t="s">
        <v>755</v>
      </c>
    </row>
    <row r="145" spans="1:24" ht="12.75">
      <c r="A145" s="2" t="s">
        <v>208</v>
      </c>
      <c r="B145" s="44" t="s">
        <v>557</v>
      </c>
      <c r="C145" s="1" t="s">
        <v>46</v>
      </c>
      <c r="D145" s="1" t="s">
        <v>10</v>
      </c>
      <c r="E145" s="1" t="s">
        <v>7</v>
      </c>
      <c r="F145" s="88">
        <v>4443</v>
      </c>
      <c r="G145" s="88">
        <v>5742</v>
      </c>
      <c r="H145" s="88">
        <v>4442</v>
      </c>
      <c r="I145" s="88">
        <v>5868</v>
      </c>
      <c r="J145" s="88">
        <v>7236</v>
      </c>
      <c r="K145" s="88">
        <v>2986</v>
      </c>
      <c r="L145" s="88">
        <v>2994</v>
      </c>
      <c r="M145" s="88">
        <v>2162</v>
      </c>
      <c r="N145" s="88">
        <v>932</v>
      </c>
      <c r="O145" s="90">
        <v>1950</v>
      </c>
      <c r="P145" s="90">
        <v>3378</v>
      </c>
      <c r="Q145" s="90">
        <v>2470</v>
      </c>
      <c r="R145" s="90">
        <v>3519</v>
      </c>
      <c r="S145" s="90">
        <v>2599</v>
      </c>
      <c r="T145" s="90">
        <v>2495</v>
      </c>
      <c r="U145" s="90">
        <v>5853</v>
      </c>
      <c r="V145" s="61">
        <v>59069</v>
      </c>
      <c r="W145" s="89">
        <v>-6029</v>
      </c>
      <c r="X145" s="62">
        <v>-0.2941693095877043</v>
      </c>
    </row>
    <row r="146" spans="1:24" ht="12.75">
      <c r="A146" s="2" t="s">
        <v>209</v>
      </c>
      <c r="B146" s="44" t="s">
        <v>558</v>
      </c>
      <c r="C146" s="1" t="s">
        <v>210</v>
      </c>
      <c r="D146" s="1" t="s">
        <v>25</v>
      </c>
      <c r="E146" s="1" t="s">
        <v>7</v>
      </c>
      <c r="F146" s="88">
        <v>12655</v>
      </c>
      <c r="G146" s="88">
        <v>9954</v>
      </c>
      <c r="H146" s="88">
        <v>7600</v>
      </c>
      <c r="I146" s="88">
        <v>14097</v>
      </c>
      <c r="J146" s="88">
        <v>21893</v>
      </c>
      <c r="K146" s="88">
        <v>8762</v>
      </c>
      <c r="L146" s="88">
        <v>8201</v>
      </c>
      <c r="M146" s="88">
        <v>5569</v>
      </c>
      <c r="N146" s="88">
        <v>2977</v>
      </c>
      <c r="O146" s="90">
        <v>13248</v>
      </c>
      <c r="P146" s="90">
        <v>9780</v>
      </c>
      <c r="Q146" s="90">
        <v>6613</v>
      </c>
      <c r="R146" s="90">
        <v>10078</v>
      </c>
      <c r="S146" s="90">
        <v>7935</v>
      </c>
      <c r="T146" s="90">
        <v>8444</v>
      </c>
      <c r="U146" s="90">
        <v>9971</v>
      </c>
      <c r="V146" s="61">
        <v>157777</v>
      </c>
      <c r="W146" s="89">
        <v>-7878</v>
      </c>
      <c r="X146" s="62">
        <v>-0.17780887464451767</v>
      </c>
    </row>
    <row r="147" spans="1:24" ht="12.75">
      <c r="A147" s="12" t="s">
        <v>211</v>
      </c>
      <c r="B147" s="48" t="s">
        <v>559</v>
      </c>
      <c r="C147" s="11" t="s">
        <v>52</v>
      </c>
      <c r="D147" s="11" t="s">
        <v>19</v>
      </c>
      <c r="E147" s="11" t="s">
        <v>16</v>
      </c>
      <c r="F147" s="190"/>
      <c r="G147" s="190"/>
      <c r="H147" s="190"/>
      <c r="I147" s="190"/>
      <c r="J147" s="190"/>
      <c r="K147" s="190"/>
      <c r="L147" s="190"/>
      <c r="M147" s="190"/>
      <c r="N147" s="190"/>
      <c r="O147" s="192"/>
      <c r="P147" s="192"/>
      <c r="Q147" s="192"/>
      <c r="R147" s="192"/>
      <c r="S147" s="192"/>
      <c r="T147" s="192"/>
      <c r="U147" s="192"/>
      <c r="V147" s="193"/>
      <c r="W147" s="89" t="s">
        <v>755</v>
      </c>
      <c r="X147" s="62" t="s">
        <v>755</v>
      </c>
    </row>
    <row r="148" spans="1:24" ht="12.75">
      <c r="A148" s="12" t="s">
        <v>212</v>
      </c>
      <c r="B148" s="48" t="s">
        <v>560</v>
      </c>
      <c r="C148" s="11" t="s">
        <v>213</v>
      </c>
      <c r="D148" s="11" t="s">
        <v>30</v>
      </c>
      <c r="E148" s="11" t="s">
        <v>16</v>
      </c>
      <c r="F148" s="190"/>
      <c r="G148" s="190"/>
      <c r="H148" s="190"/>
      <c r="I148" s="190"/>
      <c r="J148" s="190"/>
      <c r="K148" s="190"/>
      <c r="L148" s="190"/>
      <c r="M148" s="190"/>
      <c r="N148" s="190"/>
      <c r="O148" s="192"/>
      <c r="P148" s="192"/>
      <c r="Q148" s="192"/>
      <c r="R148" s="192"/>
      <c r="S148" s="192"/>
      <c r="T148" s="192"/>
      <c r="U148" s="192"/>
      <c r="V148" s="193"/>
      <c r="W148" s="89" t="s">
        <v>755</v>
      </c>
      <c r="X148" s="62" t="s">
        <v>755</v>
      </c>
    </row>
    <row r="149" spans="1:24" ht="12.75">
      <c r="A149" s="2" t="s">
        <v>214</v>
      </c>
      <c r="B149" s="44" t="s">
        <v>561</v>
      </c>
      <c r="C149" s="1" t="s">
        <v>215</v>
      </c>
      <c r="D149" s="1" t="s">
        <v>102</v>
      </c>
      <c r="E149" s="1" t="s">
        <v>16</v>
      </c>
      <c r="F149" s="190"/>
      <c r="G149" s="190"/>
      <c r="H149" s="190"/>
      <c r="I149" s="190"/>
      <c r="J149" s="190"/>
      <c r="K149" s="190"/>
      <c r="L149" s="190"/>
      <c r="M149" s="190"/>
      <c r="N149" s="190"/>
      <c r="O149" s="192"/>
      <c r="P149" s="192"/>
      <c r="Q149" s="192"/>
      <c r="R149" s="192"/>
      <c r="S149" s="192"/>
      <c r="T149" s="192"/>
      <c r="U149" s="192"/>
      <c r="V149" s="193"/>
      <c r="W149" s="89" t="s">
        <v>755</v>
      </c>
      <c r="X149" s="62" t="s">
        <v>755</v>
      </c>
    </row>
    <row r="150" spans="1:24" ht="12.75">
      <c r="A150" s="2" t="s">
        <v>216</v>
      </c>
      <c r="B150" s="44" t="s">
        <v>562</v>
      </c>
      <c r="C150" s="1" t="s">
        <v>217</v>
      </c>
      <c r="D150" s="1" t="s">
        <v>36</v>
      </c>
      <c r="E150" s="1" t="s">
        <v>7</v>
      </c>
      <c r="F150" s="88">
        <v>1649</v>
      </c>
      <c r="G150" s="88">
        <v>1633</v>
      </c>
      <c r="H150" s="88">
        <v>1121</v>
      </c>
      <c r="I150" s="88">
        <v>2459</v>
      </c>
      <c r="J150" s="88">
        <v>3488</v>
      </c>
      <c r="K150" s="88">
        <v>1771</v>
      </c>
      <c r="L150" s="88">
        <v>1148</v>
      </c>
      <c r="M150" s="88">
        <v>68</v>
      </c>
      <c r="N150" s="88">
        <v>130</v>
      </c>
      <c r="O150" s="90">
        <v>925</v>
      </c>
      <c r="P150" s="90">
        <v>1778</v>
      </c>
      <c r="Q150" s="90">
        <v>1600</v>
      </c>
      <c r="R150" s="90">
        <v>1457</v>
      </c>
      <c r="S150" s="90">
        <v>964</v>
      </c>
      <c r="T150" s="90">
        <v>1389</v>
      </c>
      <c r="U150" s="90">
        <v>1862</v>
      </c>
      <c r="V150" s="61">
        <v>23442</v>
      </c>
      <c r="W150" s="89">
        <v>-1190</v>
      </c>
      <c r="X150" s="62">
        <v>-0.17341882832993297</v>
      </c>
    </row>
    <row r="151" spans="1:24" ht="12.75">
      <c r="A151" s="2" t="s">
        <v>218</v>
      </c>
      <c r="B151" s="44" t="s">
        <v>563</v>
      </c>
      <c r="C151" s="1" t="s">
        <v>38</v>
      </c>
      <c r="D151" s="1" t="s">
        <v>10</v>
      </c>
      <c r="E151" s="1" t="s">
        <v>7</v>
      </c>
      <c r="F151" s="88">
        <v>5498</v>
      </c>
      <c r="G151" s="88">
        <v>5978</v>
      </c>
      <c r="H151" s="88">
        <v>5138</v>
      </c>
      <c r="I151" s="88">
        <v>8814</v>
      </c>
      <c r="J151" s="88">
        <v>11096</v>
      </c>
      <c r="K151" s="88">
        <v>4457</v>
      </c>
      <c r="L151" s="88">
        <v>4288</v>
      </c>
      <c r="M151" s="88">
        <v>4179</v>
      </c>
      <c r="N151" s="88">
        <v>1709</v>
      </c>
      <c r="O151" s="90">
        <v>3523</v>
      </c>
      <c r="P151" s="90">
        <v>6111</v>
      </c>
      <c r="Q151" s="90">
        <v>4994</v>
      </c>
      <c r="R151" s="90">
        <v>5701</v>
      </c>
      <c r="S151" s="90">
        <v>5366</v>
      </c>
      <c r="T151" s="90">
        <v>7023</v>
      </c>
      <c r="U151" s="90">
        <v>7090</v>
      </c>
      <c r="V151" s="61">
        <v>90965</v>
      </c>
      <c r="W151" s="89">
        <v>-248</v>
      </c>
      <c r="X151" s="62">
        <v>-0.009753028157936133</v>
      </c>
    </row>
    <row r="152" spans="1:24" ht="12.75">
      <c r="A152" s="2" t="s">
        <v>219</v>
      </c>
      <c r="B152" s="44" t="s">
        <v>564</v>
      </c>
      <c r="C152" s="1" t="s">
        <v>91</v>
      </c>
      <c r="D152" s="1" t="s">
        <v>10</v>
      </c>
      <c r="E152" s="1" t="s">
        <v>7</v>
      </c>
      <c r="F152" s="88">
        <v>16572</v>
      </c>
      <c r="G152" s="88">
        <v>9210</v>
      </c>
      <c r="H152" s="88">
        <v>8712</v>
      </c>
      <c r="I152" s="88">
        <v>12104</v>
      </c>
      <c r="J152" s="88">
        <v>14884</v>
      </c>
      <c r="K152" s="88">
        <v>7200</v>
      </c>
      <c r="L152" s="88">
        <v>6471</v>
      </c>
      <c r="M152" s="88">
        <v>4989</v>
      </c>
      <c r="N152" s="88">
        <v>2815</v>
      </c>
      <c r="O152" s="90">
        <v>5174</v>
      </c>
      <c r="P152" s="90">
        <v>8600</v>
      </c>
      <c r="Q152" s="90">
        <v>7155</v>
      </c>
      <c r="R152" s="90">
        <v>8446</v>
      </c>
      <c r="S152" s="90">
        <v>6904</v>
      </c>
      <c r="T152" s="90">
        <v>7891</v>
      </c>
      <c r="U152" s="90">
        <v>9502</v>
      </c>
      <c r="V152" s="61">
        <v>136629</v>
      </c>
      <c r="W152" s="89">
        <v>-13855</v>
      </c>
      <c r="X152" s="62">
        <v>-0.29733035752607406</v>
      </c>
    </row>
    <row r="153" spans="1:24" ht="12.75">
      <c r="A153" s="2" t="s">
        <v>220</v>
      </c>
      <c r="B153" s="44" t="s">
        <v>417</v>
      </c>
      <c r="C153" s="1" t="s">
        <v>220</v>
      </c>
      <c r="D153" s="1" t="s">
        <v>102</v>
      </c>
      <c r="E153" s="1" t="s">
        <v>16</v>
      </c>
      <c r="F153" s="190"/>
      <c r="G153" s="190"/>
      <c r="H153" s="190"/>
      <c r="I153" s="190"/>
      <c r="J153" s="190"/>
      <c r="K153" s="190"/>
      <c r="L153" s="190"/>
      <c r="M153" s="190"/>
      <c r="N153" s="190"/>
      <c r="O153" s="192"/>
      <c r="P153" s="192"/>
      <c r="Q153" s="192"/>
      <c r="R153" s="192"/>
      <c r="S153" s="192"/>
      <c r="T153" s="192"/>
      <c r="U153" s="192"/>
      <c r="V153" s="193"/>
      <c r="W153" s="89" t="s">
        <v>755</v>
      </c>
      <c r="X153" s="62" t="s">
        <v>755</v>
      </c>
    </row>
    <row r="154" spans="1:24" ht="12.75">
      <c r="A154" s="2" t="s">
        <v>221</v>
      </c>
      <c r="B154" s="44" t="s">
        <v>565</v>
      </c>
      <c r="C154" s="1" t="s">
        <v>222</v>
      </c>
      <c r="D154" s="1" t="s">
        <v>10</v>
      </c>
      <c r="E154" s="1" t="s">
        <v>7</v>
      </c>
      <c r="F154" s="88">
        <v>5607</v>
      </c>
      <c r="G154" s="88">
        <v>5586</v>
      </c>
      <c r="H154" s="88">
        <v>5530</v>
      </c>
      <c r="I154" s="88">
        <v>6124</v>
      </c>
      <c r="J154" s="88">
        <v>7678</v>
      </c>
      <c r="K154" s="88">
        <v>4397</v>
      </c>
      <c r="L154" s="88">
        <v>4173</v>
      </c>
      <c r="M154" s="88">
        <v>3139</v>
      </c>
      <c r="N154" s="88">
        <v>2007</v>
      </c>
      <c r="O154" s="90">
        <v>2852</v>
      </c>
      <c r="P154" s="90">
        <v>4229</v>
      </c>
      <c r="Q154" s="90">
        <v>4595</v>
      </c>
      <c r="R154" s="90">
        <v>4392</v>
      </c>
      <c r="S154" s="90">
        <v>4603</v>
      </c>
      <c r="T154" s="90">
        <v>4924</v>
      </c>
      <c r="U154" s="90">
        <v>4811</v>
      </c>
      <c r="V154" s="61">
        <v>74647</v>
      </c>
      <c r="W154" s="89">
        <v>-4117</v>
      </c>
      <c r="X154" s="62">
        <v>-0.18019871317897318</v>
      </c>
    </row>
    <row r="155" spans="1:24" ht="12.75">
      <c r="A155" s="2" t="s">
        <v>223</v>
      </c>
      <c r="B155" s="44" t="s">
        <v>566</v>
      </c>
      <c r="C155" s="1" t="s">
        <v>38</v>
      </c>
      <c r="D155" s="1" t="s">
        <v>10</v>
      </c>
      <c r="E155" s="1" t="s">
        <v>7</v>
      </c>
      <c r="F155" s="88">
        <v>2432</v>
      </c>
      <c r="G155" s="88">
        <v>2442</v>
      </c>
      <c r="H155" s="88">
        <v>2638</v>
      </c>
      <c r="I155" s="88">
        <v>3581</v>
      </c>
      <c r="J155" s="88">
        <v>3400</v>
      </c>
      <c r="K155" s="88">
        <v>2125</v>
      </c>
      <c r="L155" s="88">
        <v>1559</v>
      </c>
      <c r="M155" s="88">
        <v>1189</v>
      </c>
      <c r="N155" s="88">
        <v>446</v>
      </c>
      <c r="O155" s="90">
        <v>806</v>
      </c>
      <c r="P155" s="90">
        <v>1358</v>
      </c>
      <c r="Q155" s="90">
        <v>1389</v>
      </c>
      <c r="R155" s="90">
        <v>1429</v>
      </c>
      <c r="S155" s="90">
        <v>1377</v>
      </c>
      <c r="T155" s="90">
        <v>1469</v>
      </c>
      <c r="U155" s="90">
        <v>1557</v>
      </c>
      <c r="V155" s="61">
        <v>29197</v>
      </c>
      <c r="W155" s="89">
        <v>-5261</v>
      </c>
      <c r="X155" s="62">
        <v>-0.47426304876949427</v>
      </c>
    </row>
    <row r="156" spans="1:24" ht="12.75">
      <c r="A156" s="2" t="s">
        <v>224</v>
      </c>
      <c r="B156" s="44" t="s">
        <v>567</v>
      </c>
      <c r="C156" s="1" t="s">
        <v>225</v>
      </c>
      <c r="D156" s="1" t="s">
        <v>6</v>
      </c>
      <c r="E156" s="1" t="s">
        <v>7</v>
      </c>
      <c r="F156" s="88">
        <v>548</v>
      </c>
      <c r="G156" s="88">
        <v>3009</v>
      </c>
      <c r="H156" s="88">
        <v>3359</v>
      </c>
      <c r="I156" s="88">
        <v>4521</v>
      </c>
      <c r="J156" s="88">
        <v>6073</v>
      </c>
      <c r="K156" s="88">
        <v>3275</v>
      </c>
      <c r="L156" s="88">
        <v>3300</v>
      </c>
      <c r="M156" s="88">
        <v>2362</v>
      </c>
      <c r="N156" s="88">
        <v>1216</v>
      </c>
      <c r="O156" s="90">
        <v>2386</v>
      </c>
      <c r="P156" s="90">
        <v>3918</v>
      </c>
      <c r="Q156" s="90">
        <v>3679</v>
      </c>
      <c r="R156" s="90">
        <v>4393</v>
      </c>
      <c r="S156" s="90">
        <v>3886</v>
      </c>
      <c r="T156" s="90">
        <v>4278</v>
      </c>
      <c r="U156" s="90">
        <v>4185</v>
      </c>
      <c r="V156" s="61">
        <v>54388</v>
      </c>
      <c r="W156" s="89">
        <v>5305</v>
      </c>
      <c r="X156" s="62">
        <v>0.4638454140071697</v>
      </c>
    </row>
    <row r="157" spans="1:24" ht="12.75">
      <c r="A157" s="2" t="s">
        <v>226</v>
      </c>
      <c r="B157" s="44" t="s">
        <v>568</v>
      </c>
      <c r="C157" s="1" t="s">
        <v>227</v>
      </c>
      <c r="D157" s="1" t="s">
        <v>15</v>
      </c>
      <c r="E157" s="1" t="s">
        <v>7</v>
      </c>
      <c r="F157" s="88">
        <v>4497</v>
      </c>
      <c r="G157" s="88">
        <v>6214</v>
      </c>
      <c r="H157" s="88">
        <v>5372</v>
      </c>
      <c r="I157" s="88">
        <v>4131</v>
      </c>
      <c r="J157" s="88">
        <v>5777</v>
      </c>
      <c r="K157" s="88">
        <v>3314</v>
      </c>
      <c r="L157" s="88">
        <v>2400</v>
      </c>
      <c r="M157" s="88">
        <v>2228</v>
      </c>
      <c r="N157" s="88">
        <v>1503</v>
      </c>
      <c r="O157" s="90">
        <v>2442</v>
      </c>
      <c r="P157" s="90">
        <v>2463</v>
      </c>
      <c r="Q157" s="90">
        <v>3359</v>
      </c>
      <c r="R157" s="90">
        <v>5607</v>
      </c>
      <c r="S157" s="90">
        <v>6112</v>
      </c>
      <c r="T157" s="90">
        <v>7423</v>
      </c>
      <c r="U157" s="90">
        <v>7413</v>
      </c>
      <c r="V157" s="61">
        <v>70255</v>
      </c>
      <c r="W157" s="89">
        <v>6341</v>
      </c>
      <c r="X157" s="62">
        <v>0.3136934797664985</v>
      </c>
    </row>
    <row r="158" spans="1:24" ht="12.75">
      <c r="A158" s="2" t="s">
        <v>228</v>
      </c>
      <c r="B158" s="44" t="s">
        <v>569</v>
      </c>
      <c r="C158" s="1" t="s">
        <v>63</v>
      </c>
      <c r="D158" s="1" t="s">
        <v>6</v>
      </c>
      <c r="E158" s="1" t="s">
        <v>7</v>
      </c>
      <c r="F158" s="88">
        <v>4359</v>
      </c>
      <c r="G158" s="88">
        <v>4594</v>
      </c>
      <c r="H158" s="88">
        <v>3983</v>
      </c>
      <c r="I158" s="88">
        <v>3664</v>
      </c>
      <c r="J158" s="88">
        <v>6560</v>
      </c>
      <c r="K158" s="88">
        <v>2471</v>
      </c>
      <c r="L158" s="88">
        <v>4014</v>
      </c>
      <c r="M158" s="88">
        <v>2899</v>
      </c>
      <c r="N158" s="88">
        <v>1759</v>
      </c>
      <c r="O158" s="90">
        <v>2773</v>
      </c>
      <c r="P158" s="90">
        <v>4339</v>
      </c>
      <c r="Q158" s="90">
        <v>3084</v>
      </c>
      <c r="R158" s="91" t="s">
        <v>746</v>
      </c>
      <c r="S158" s="91" t="s">
        <v>746</v>
      </c>
      <c r="T158" s="91" t="s">
        <v>746</v>
      </c>
      <c r="U158" s="91" t="s">
        <v>746</v>
      </c>
      <c r="V158" s="61">
        <f>SUM(F158:U158)</f>
        <v>44499</v>
      </c>
      <c r="W158" s="89" t="s">
        <v>756</v>
      </c>
      <c r="X158" s="62" t="s">
        <v>756</v>
      </c>
    </row>
    <row r="159" spans="1:24" ht="12.75">
      <c r="A159" s="2" t="s">
        <v>229</v>
      </c>
      <c r="B159" s="44" t="s">
        <v>570</v>
      </c>
      <c r="C159" s="1" t="s">
        <v>230</v>
      </c>
      <c r="D159" s="1" t="s">
        <v>19</v>
      </c>
      <c r="E159" s="1" t="s">
        <v>7</v>
      </c>
      <c r="F159" s="88">
        <v>2596</v>
      </c>
      <c r="G159" s="88">
        <v>3659</v>
      </c>
      <c r="H159" s="88">
        <v>3648</v>
      </c>
      <c r="I159" s="88">
        <v>6401</v>
      </c>
      <c r="J159" s="88">
        <v>5778</v>
      </c>
      <c r="K159" s="88">
        <v>3787</v>
      </c>
      <c r="L159" s="88">
        <v>3613</v>
      </c>
      <c r="M159" s="88">
        <v>2284</v>
      </c>
      <c r="N159" s="88">
        <v>1391</v>
      </c>
      <c r="O159" s="90">
        <v>2623</v>
      </c>
      <c r="P159" s="90">
        <v>2877</v>
      </c>
      <c r="Q159" s="90">
        <v>2993</v>
      </c>
      <c r="R159" s="90">
        <v>4152</v>
      </c>
      <c r="S159" s="90">
        <v>4402</v>
      </c>
      <c r="T159" s="90">
        <v>6492</v>
      </c>
      <c r="U159" s="90">
        <v>6145</v>
      </c>
      <c r="V159" s="61">
        <v>62841</v>
      </c>
      <c r="W159" s="89">
        <v>4887</v>
      </c>
      <c r="X159" s="62">
        <v>0.2997423945044161</v>
      </c>
    </row>
    <row r="160" spans="1:24" ht="12.75">
      <c r="A160" s="2" t="s">
        <v>409</v>
      </c>
      <c r="B160" s="44" t="s">
        <v>571</v>
      </c>
      <c r="C160" s="1" t="s">
        <v>231</v>
      </c>
      <c r="D160" s="1" t="s">
        <v>30</v>
      </c>
      <c r="E160" s="1" t="s">
        <v>7</v>
      </c>
      <c r="F160" s="191"/>
      <c r="G160" s="191"/>
      <c r="H160" s="191"/>
      <c r="I160" s="191"/>
      <c r="J160" s="191"/>
      <c r="K160" s="191"/>
      <c r="L160" s="191"/>
      <c r="M160" s="191"/>
      <c r="N160" s="191"/>
      <c r="O160" s="90">
        <v>7295</v>
      </c>
      <c r="P160" s="90">
        <v>13777</v>
      </c>
      <c r="Q160" s="90">
        <v>8622</v>
      </c>
      <c r="R160" s="90">
        <v>13988</v>
      </c>
      <c r="S160" s="90">
        <v>10519</v>
      </c>
      <c r="T160" s="90">
        <v>14494</v>
      </c>
      <c r="U160" s="90">
        <v>16781</v>
      </c>
      <c r="V160" s="61">
        <v>85476</v>
      </c>
      <c r="W160" s="89" t="s">
        <v>756</v>
      </c>
      <c r="X160" s="62" t="s">
        <v>756</v>
      </c>
    </row>
    <row r="161" spans="1:24" ht="12.75">
      <c r="A161" s="2" t="s">
        <v>232</v>
      </c>
      <c r="B161" s="44" t="s">
        <v>572</v>
      </c>
      <c r="C161" s="1" t="s">
        <v>233</v>
      </c>
      <c r="D161" s="1" t="s">
        <v>15</v>
      </c>
      <c r="E161" s="1" t="s">
        <v>7</v>
      </c>
      <c r="F161" s="88">
        <v>1748</v>
      </c>
      <c r="G161" s="88">
        <v>5045</v>
      </c>
      <c r="H161" s="88">
        <v>5060</v>
      </c>
      <c r="I161" s="88">
        <v>5853</v>
      </c>
      <c r="J161" s="88">
        <v>8185</v>
      </c>
      <c r="K161" s="88">
        <v>4705</v>
      </c>
      <c r="L161" s="88">
        <v>3391</v>
      </c>
      <c r="M161" s="88">
        <v>2099</v>
      </c>
      <c r="N161" s="88">
        <v>1924</v>
      </c>
      <c r="O161" s="90">
        <v>2359</v>
      </c>
      <c r="P161" s="90">
        <v>2734</v>
      </c>
      <c r="Q161" s="90">
        <v>2581</v>
      </c>
      <c r="R161" s="90">
        <v>4158</v>
      </c>
      <c r="S161" s="90">
        <v>3330</v>
      </c>
      <c r="T161" s="90">
        <v>4075</v>
      </c>
      <c r="U161" s="90">
        <v>4636</v>
      </c>
      <c r="V161" s="61">
        <v>61883</v>
      </c>
      <c r="W161" s="89">
        <v>-1507</v>
      </c>
      <c r="X161" s="62">
        <v>-0.08511239127979216</v>
      </c>
    </row>
    <row r="162" spans="1:24" ht="12.75">
      <c r="A162" s="2" t="s">
        <v>234</v>
      </c>
      <c r="B162" s="44" t="s">
        <v>573</v>
      </c>
      <c r="C162" s="1" t="s">
        <v>63</v>
      </c>
      <c r="D162" s="1" t="s">
        <v>6</v>
      </c>
      <c r="E162" s="1" t="s">
        <v>7</v>
      </c>
      <c r="F162" s="88">
        <v>2803</v>
      </c>
      <c r="G162" s="88">
        <v>3638</v>
      </c>
      <c r="H162" s="88">
        <v>3264</v>
      </c>
      <c r="I162" s="88">
        <v>5027</v>
      </c>
      <c r="J162" s="88">
        <v>8427</v>
      </c>
      <c r="K162" s="88">
        <v>3849</v>
      </c>
      <c r="L162" s="88">
        <v>4419</v>
      </c>
      <c r="M162" s="88">
        <v>3404</v>
      </c>
      <c r="N162" s="88">
        <v>1902</v>
      </c>
      <c r="O162" s="90">
        <v>3738</v>
      </c>
      <c r="P162" s="90">
        <v>5263</v>
      </c>
      <c r="Q162" s="90">
        <v>4070</v>
      </c>
      <c r="R162" s="90">
        <v>4557</v>
      </c>
      <c r="S162" s="90">
        <v>4423</v>
      </c>
      <c r="T162" s="90">
        <v>4263</v>
      </c>
      <c r="U162" s="90">
        <v>5048</v>
      </c>
      <c r="V162" s="61">
        <v>68095</v>
      </c>
      <c r="W162" s="89">
        <v>3559</v>
      </c>
      <c r="X162" s="62">
        <v>0.24158294868313873</v>
      </c>
    </row>
    <row r="163" spans="1:24" ht="12.75">
      <c r="A163" s="2" t="s">
        <v>235</v>
      </c>
      <c r="B163" s="44" t="s">
        <v>574</v>
      </c>
      <c r="C163" s="1" t="s">
        <v>204</v>
      </c>
      <c r="D163" s="1" t="s">
        <v>30</v>
      </c>
      <c r="E163" s="1" t="s">
        <v>7</v>
      </c>
      <c r="F163" s="88">
        <v>1578</v>
      </c>
      <c r="G163" s="88">
        <v>1468</v>
      </c>
      <c r="H163" s="88">
        <v>799</v>
      </c>
      <c r="I163" s="88">
        <v>2216</v>
      </c>
      <c r="J163" s="88">
        <v>3432</v>
      </c>
      <c r="K163" s="88">
        <v>1071</v>
      </c>
      <c r="L163" s="88">
        <v>1218</v>
      </c>
      <c r="M163" s="88">
        <v>905</v>
      </c>
      <c r="N163" s="88">
        <v>617</v>
      </c>
      <c r="O163" s="90">
        <v>907</v>
      </c>
      <c r="P163" s="90">
        <v>1424</v>
      </c>
      <c r="Q163" s="90">
        <v>1151</v>
      </c>
      <c r="R163" s="90">
        <v>1493</v>
      </c>
      <c r="S163" s="90">
        <v>1015</v>
      </c>
      <c r="T163" s="90">
        <v>0</v>
      </c>
      <c r="U163" s="90">
        <v>1350</v>
      </c>
      <c r="V163" s="61">
        <v>20644</v>
      </c>
      <c r="W163" s="89">
        <v>-2203</v>
      </c>
      <c r="X163" s="62">
        <v>-0.36347137436066657</v>
      </c>
    </row>
    <row r="164" spans="1:24" ht="12.75">
      <c r="A164" s="2" t="s">
        <v>370</v>
      </c>
      <c r="B164" s="44" t="s">
        <v>575</v>
      </c>
      <c r="C164" s="1" t="s">
        <v>236</v>
      </c>
      <c r="D164" s="1" t="s">
        <v>15</v>
      </c>
      <c r="E164" s="1" t="s">
        <v>7</v>
      </c>
      <c r="F164" s="191"/>
      <c r="G164" s="191"/>
      <c r="H164" s="191"/>
      <c r="I164" s="191"/>
      <c r="J164" s="191"/>
      <c r="K164" s="191"/>
      <c r="L164" s="88">
        <v>3887</v>
      </c>
      <c r="M164" s="88">
        <v>2650</v>
      </c>
      <c r="N164" s="88">
        <v>1254</v>
      </c>
      <c r="O164" s="90">
        <v>2506</v>
      </c>
      <c r="P164" s="90">
        <v>4376</v>
      </c>
      <c r="Q164" s="90">
        <v>3854</v>
      </c>
      <c r="R164" s="90">
        <v>6358</v>
      </c>
      <c r="S164" s="90">
        <v>5104</v>
      </c>
      <c r="T164" s="90">
        <v>5938</v>
      </c>
      <c r="U164" s="90">
        <v>7060</v>
      </c>
      <c r="V164" s="61">
        <v>42987</v>
      </c>
      <c r="W164" s="89" t="s">
        <v>756</v>
      </c>
      <c r="X164" s="62" t="s">
        <v>756</v>
      </c>
    </row>
    <row r="165" spans="1:24" ht="12.75">
      <c r="A165" s="2" t="s">
        <v>237</v>
      </c>
      <c r="B165" s="44" t="s">
        <v>576</v>
      </c>
      <c r="C165" s="1" t="s">
        <v>21</v>
      </c>
      <c r="D165" s="1" t="s">
        <v>22</v>
      </c>
      <c r="E165" s="1" t="s">
        <v>7</v>
      </c>
      <c r="F165" s="88">
        <v>3206</v>
      </c>
      <c r="G165" s="88">
        <v>3716</v>
      </c>
      <c r="H165" s="88">
        <v>3166</v>
      </c>
      <c r="I165" s="88">
        <v>6154</v>
      </c>
      <c r="J165" s="88">
        <v>8288</v>
      </c>
      <c r="K165" s="88">
        <v>2294</v>
      </c>
      <c r="L165" s="88">
        <v>2333</v>
      </c>
      <c r="M165" s="88">
        <v>1309</v>
      </c>
      <c r="N165" s="88">
        <v>939</v>
      </c>
      <c r="O165" s="90">
        <v>1434</v>
      </c>
      <c r="P165" s="90">
        <v>2623</v>
      </c>
      <c r="Q165" s="90">
        <v>2576</v>
      </c>
      <c r="R165" s="90">
        <v>4687</v>
      </c>
      <c r="S165" s="90">
        <v>3591</v>
      </c>
      <c r="T165" s="90">
        <v>4202</v>
      </c>
      <c r="U165" s="90">
        <v>6212</v>
      </c>
      <c r="V165" s="61">
        <v>56730</v>
      </c>
      <c r="W165" s="89">
        <v>2450</v>
      </c>
      <c r="X165" s="62">
        <v>0.15084349218076593</v>
      </c>
    </row>
    <row r="166" spans="1:24" ht="12.75">
      <c r="A166" s="2" t="s">
        <v>238</v>
      </c>
      <c r="B166" s="44" t="s">
        <v>577</v>
      </c>
      <c r="C166" s="1" t="s">
        <v>239</v>
      </c>
      <c r="D166" s="1" t="s">
        <v>102</v>
      </c>
      <c r="E166" s="1" t="s">
        <v>7</v>
      </c>
      <c r="F166" s="88">
        <v>8811</v>
      </c>
      <c r="G166" s="88">
        <v>7377</v>
      </c>
      <c r="H166" s="88">
        <v>6025</v>
      </c>
      <c r="I166" s="88">
        <v>8357</v>
      </c>
      <c r="J166" s="88">
        <v>8866</v>
      </c>
      <c r="K166" s="88">
        <v>4243</v>
      </c>
      <c r="L166" s="88">
        <v>3523</v>
      </c>
      <c r="M166" s="88">
        <v>5000</v>
      </c>
      <c r="N166" s="88">
        <v>2663</v>
      </c>
      <c r="O166" s="90">
        <v>3522</v>
      </c>
      <c r="P166" s="90">
        <v>8100</v>
      </c>
      <c r="Q166" s="90">
        <v>7787</v>
      </c>
      <c r="R166" s="90">
        <v>8327</v>
      </c>
      <c r="S166" s="90">
        <v>5207</v>
      </c>
      <c r="T166" s="90">
        <v>7820</v>
      </c>
      <c r="U166" s="90">
        <v>7732</v>
      </c>
      <c r="V166" s="61">
        <v>103360</v>
      </c>
      <c r="W166" s="89">
        <v>-1484</v>
      </c>
      <c r="X166" s="62">
        <v>-0.04854432450114491</v>
      </c>
    </row>
    <row r="167" spans="1:24" ht="12.75">
      <c r="A167" s="2" t="s">
        <v>240</v>
      </c>
      <c r="B167" s="44" t="s">
        <v>578</v>
      </c>
      <c r="C167" s="1" t="s">
        <v>59</v>
      </c>
      <c r="D167" s="1" t="s">
        <v>36</v>
      </c>
      <c r="E167" s="1" t="s">
        <v>7</v>
      </c>
      <c r="F167" s="88">
        <v>1969</v>
      </c>
      <c r="G167" s="88">
        <v>2329</v>
      </c>
      <c r="H167" s="88">
        <v>2657</v>
      </c>
      <c r="I167" s="88">
        <v>3360</v>
      </c>
      <c r="J167" s="88">
        <v>4671</v>
      </c>
      <c r="K167" s="88">
        <v>1785</v>
      </c>
      <c r="L167" s="88">
        <v>1441</v>
      </c>
      <c r="M167" s="88">
        <v>1020</v>
      </c>
      <c r="N167" s="88">
        <v>424</v>
      </c>
      <c r="O167" s="90">
        <v>764</v>
      </c>
      <c r="P167" s="90">
        <v>1258</v>
      </c>
      <c r="Q167" s="90">
        <v>1525</v>
      </c>
      <c r="R167" s="90">
        <v>1770</v>
      </c>
      <c r="S167" s="90">
        <v>1403</v>
      </c>
      <c r="T167" s="90">
        <v>1631</v>
      </c>
      <c r="U167" s="90">
        <v>2010</v>
      </c>
      <c r="V167" s="61">
        <v>30017</v>
      </c>
      <c r="W167" s="89">
        <v>-3501</v>
      </c>
      <c r="X167" s="62">
        <v>-0.3394086282113427</v>
      </c>
    </row>
    <row r="168" spans="1:24" ht="12.75">
      <c r="A168" s="2" t="s">
        <v>241</v>
      </c>
      <c r="B168" s="44" t="s">
        <v>579</v>
      </c>
      <c r="C168" s="1" t="s">
        <v>63</v>
      </c>
      <c r="D168" s="1" t="s">
        <v>6</v>
      </c>
      <c r="E168" s="1" t="s">
        <v>7</v>
      </c>
      <c r="F168" s="88">
        <v>3128</v>
      </c>
      <c r="G168" s="88">
        <v>3299</v>
      </c>
      <c r="H168" s="88">
        <v>2429</v>
      </c>
      <c r="I168" s="88">
        <v>4089</v>
      </c>
      <c r="J168" s="88">
        <v>4754</v>
      </c>
      <c r="K168" s="88">
        <v>2306</v>
      </c>
      <c r="L168" s="88">
        <v>2460</v>
      </c>
      <c r="M168" s="88">
        <v>1945</v>
      </c>
      <c r="N168" s="88">
        <v>667</v>
      </c>
      <c r="O168" s="90">
        <v>1606</v>
      </c>
      <c r="P168" s="90">
        <v>3534</v>
      </c>
      <c r="Q168" s="90">
        <v>2244</v>
      </c>
      <c r="R168" s="90">
        <v>2208</v>
      </c>
      <c r="S168" s="90">
        <v>2187</v>
      </c>
      <c r="T168" s="90">
        <v>2364</v>
      </c>
      <c r="U168" s="90">
        <v>3322</v>
      </c>
      <c r="V168" s="61">
        <v>42542</v>
      </c>
      <c r="W168" s="89">
        <v>-2864</v>
      </c>
      <c r="X168" s="62">
        <v>-0.22124372344534568</v>
      </c>
    </row>
    <row r="169" spans="1:24" ht="12.75">
      <c r="A169" s="2" t="s">
        <v>242</v>
      </c>
      <c r="B169" s="44" t="s">
        <v>580</v>
      </c>
      <c r="C169" s="1" t="s">
        <v>21</v>
      </c>
      <c r="D169" s="1" t="s">
        <v>22</v>
      </c>
      <c r="E169" s="1" t="s">
        <v>16</v>
      </c>
      <c r="F169" s="190"/>
      <c r="G169" s="190"/>
      <c r="H169" s="190"/>
      <c r="I169" s="190"/>
      <c r="J169" s="190"/>
      <c r="K169" s="190"/>
      <c r="L169" s="190"/>
      <c r="M169" s="190"/>
      <c r="N169" s="190"/>
      <c r="O169" s="192"/>
      <c r="P169" s="192"/>
      <c r="Q169" s="192"/>
      <c r="R169" s="192"/>
      <c r="S169" s="192"/>
      <c r="T169" s="192"/>
      <c r="U169" s="192"/>
      <c r="V169" s="193"/>
      <c r="W169" s="89" t="s">
        <v>755</v>
      </c>
      <c r="X169" s="62" t="s">
        <v>755</v>
      </c>
    </row>
    <row r="170" spans="1:24" ht="12.75">
      <c r="A170" s="12" t="s">
        <v>243</v>
      </c>
      <c r="B170" s="48" t="s">
        <v>581</v>
      </c>
      <c r="C170" s="11" t="s">
        <v>99</v>
      </c>
      <c r="D170" s="11" t="s">
        <v>25</v>
      </c>
      <c r="E170" s="11" t="s">
        <v>16</v>
      </c>
      <c r="F170" s="190"/>
      <c r="G170" s="190"/>
      <c r="H170" s="190"/>
      <c r="I170" s="190"/>
      <c r="J170" s="190"/>
      <c r="K170" s="190"/>
      <c r="L170" s="190"/>
      <c r="M170" s="190"/>
      <c r="N170" s="190"/>
      <c r="O170" s="192"/>
      <c r="P170" s="192"/>
      <c r="Q170" s="192"/>
      <c r="R170" s="192"/>
      <c r="S170" s="192"/>
      <c r="T170" s="192"/>
      <c r="U170" s="192"/>
      <c r="V170" s="193"/>
      <c r="W170" s="89" t="s">
        <v>755</v>
      </c>
      <c r="X170" s="62" t="s">
        <v>755</v>
      </c>
    </row>
    <row r="171" spans="1:24" ht="12.75">
      <c r="A171" s="2" t="s">
        <v>244</v>
      </c>
      <c r="B171" s="44" t="s">
        <v>582</v>
      </c>
      <c r="C171" s="1" t="s">
        <v>245</v>
      </c>
      <c r="D171" s="1" t="s">
        <v>6</v>
      </c>
      <c r="E171" s="1" t="s">
        <v>7</v>
      </c>
      <c r="F171" s="88">
        <v>9958</v>
      </c>
      <c r="G171" s="88">
        <v>8911</v>
      </c>
      <c r="H171" s="88">
        <v>7569</v>
      </c>
      <c r="I171" s="88">
        <v>12311</v>
      </c>
      <c r="J171" s="88">
        <v>15531</v>
      </c>
      <c r="K171" s="88">
        <v>5564</v>
      </c>
      <c r="L171" s="88">
        <v>6259</v>
      </c>
      <c r="M171" s="88">
        <v>3590</v>
      </c>
      <c r="N171" s="88">
        <v>1872</v>
      </c>
      <c r="O171" s="90">
        <v>3148</v>
      </c>
      <c r="P171" s="90">
        <v>6386</v>
      </c>
      <c r="Q171" s="90">
        <v>5577</v>
      </c>
      <c r="R171" s="90">
        <v>7477</v>
      </c>
      <c r="S171" s="90">
        <v>6213</v>
      </c>
      <c r="T171" s="90">
        <v>7948</v>
      </c>
      <c r="U171" s="90">
        <v>9683</v>
      </c>
      <c r="V171" s="61">
        <v>117997</v>
      </c>
      <c r="W171" s="89">
        <v>-7428</v>
      </c>
      <c r="X171" s="62">
        <v>-0.19169526955534336</v>
      </c>
    </row>
    <row r="172" spans="1:24" ht="12.75">
      <c r="A172" s="2" t="s">
        <v>246</v>
      </c>
      <c r="B172" s="44" t="s">
        <v>583</v>
      </c>
      <c r="C172" s="1" t="s">
        <v>121</v>
      </c>
      <c r="D172" s="1" t="s">
        <v>15</v>
      </c>
      <c r="E172" s="1" t="s">
        <v>16</v>
      </c>
      <c r="F172" s="190"/>
      <c r="G172" s="190"/>
      <c r="H172" s="190"/>
      <c r="I172" s="190"/>
      <c r="J172" s="190"/>
      <c r="K172" s="190"/>
      <c r="L172" s="190"/>
      <c r="M172" s="190"/>
      <c r="N172" s="190"/>
      <c r="O172" s="192"/>
      <c r="P172" s="192"/>
      <c r="Q172" s="192"/>
      <c r="R172" s="192"/>
      <c r="S172" s="192"/>
      <c r="T172" s="192"/>
      <c r="U172" s="192"/>
      <c r="V172" s="193"/>
      <c r="W172" s="89" t="s">
        <v>755</v>
      </c>
      <c r="X172" s="62" t="s">
        <v>755</v>
      </c>
    </row>
    <row r="173" spans="1:24" ht="12.75">
      <c r="A173" s="2" t="s">
        <v>247</v>
      </c>
      <c r="B173" s="44" t="s">
        <v>584</v>
      </c>
      <c r="C173" s="1" t="s">
        <v>248</v>
      </c>
      <c r="D173" s="1" t="s">
        <v>25</v>
      </c>
      <c r="E173" s="1" t="s">
        <v>7</v>
      </c>
      <c r="F173" s="88">
        <v>5706</v>
      </c>
      <c r="G173" s="88">
        <v>8265</v>
      </c>
      <c r="H173" s="88">
        <v>7261</v>
      </c>
      <c r="I173" s="88">
        <v>9766</v>
      </c>
      <c r="J173" s="88">
        <v>11455</v>
      </c>
      <c r="K173" s="88">
        <v>7723</v>
      </c>
      <c r="L173" s="88">
        <v>6616</v>
      </c>
      <c r="M173" s="88">
        <v>4345</v>
      </c>
      <c r="N173" s="88">
        <v>2436</v>
      </c>
      <c r="O173" s="90">
        <v>4082</v>
      </c>
      <c r="P173" s="90">
        <v>9230</v>
      </c>
      <c r="Q173" s="90">
        <v>7860</v>
      </c>
      <c r="R173" s="90">
        <v>8449</v>
      </c>
      <c r="S173" s="90">
        <v>7270</v>
      </c>
      <c r="T173" s="90">
        <v>6983</v>
      </c>
      <c r="U173" s="90">
        <v>7023</v>
      </c>
      <c r="V173" s="61">
        <v>114470</v>
      </c>
      <c r="W173" s="89">
        <v>-1273</v>
      </c>
      <c r="X173" s="62">
        <v>-0.04106716562358862</v>
      </c>
    </row>
    <row r="174" spans="1:24" ht="12.75">
      <c r="A174" s="2" t="s">
        <v>249</v>
      </c>
      <c r="B174" s="44" t="s">
        <v>585</v>
      </c>
      <c r="C174" s="1" t="s">
        <v>217</v>
      </c>
      <c r="D174" s="1" t="s">
        <v>36</v>
      </c>
      <c r="E174" s="1" t="s">
        <v>7</v>
      </c>
      <c r="F174" s="88">
        <v>603</v>
      </c>
      <c r="G174" s="88">
        <v>1544</v>
      </c>
      <c r="H174" s="88">
        <v>1318</v>
      </c>
      <c r="I174" s="88">
        <v>1982</v>
      </c>
      <c r="J174" s="88">
        <v>3595</v>
      </c>
      <c r="K174" s="88">
        <v>3591</v>
      </c>
      <c r="L174" s="88">
        <v>1758</v>
      </c>
      <c r="M174" s="88">
        <v>1340</v>
      </c>
      <c r="N174" s="88">
        <v>860</v>
      </c>
      <c r="O174" s="90">
        <v>1584</v>
      </c>
      <c r="P174" s="90">
        <v>2279</v>
      </c>
      <c r="Q174" s="90">
        <v>2435</v>
      </c>
      <c r="R174" s="90">
        <v>2691</v>
      </c>
      <c r="S174" s="90">
        <v>2698</v>
      </c>
      <c r="T174" s="90">
        <v>2704</v>
      </c>
      <c r="U174" s="90">
        <v>2874</v>
      </c>
      <c r="V174" s="61">
        <v>33856</v>
      </c>
      <c r="W174" s="89">
        <v>5520</v>
      </c>
      <c r="X174" s="62">
        <v>1.0134018725904168</v>
      </c>
    </row>
    <row r="175" spans="1:24" ht="12.75">
      <c r="A175" s="2" t="s">
        <v>250</v>
      </c>
      <c r="B175" s="44" t="s">
        <v>586</v>
      </c>
      <c r="C175" s="1" t="s">
        <v>12</v>
      </c>
      <c r="D175" s="1" t="s">
        <v>10</v>
      </c>
      <c r="E175" s="1" t="s">
        <v>16</v>
      </c>
      <c r="F175" s="190"/>
      <c r="G175" s="190"/>
      <c r="H175" s="190"/>
      <c r="I175" s="190"/>
      <c r="J175" s="190"/>
      <c r="K175" s="190"/>
      <c r="L175" s="190"/>
      <c r="M175" s="190"/>
      <c r="N175" s="190"/>
      <c r="O175" s="192"/>
      <c r="P175" s="192"/>
      <c r="Q175" s="192"/>
      <c r="R175" s="192"/>
      <c r="S175" s="192"/>
      <c r="T175" s="192"/>
      <c r="U175" s="192"/>
      <c r="V175" s="193"/>
      <c r="W175" s="89" t="s">
        <v>755</v>
      </c>
      <c r="X175" s="62" t="s">
        <v>755</v>
      </c>
    </row>
    <row r="176" spans="1:24" ht="12.75">
      <c r="A176" s="2" t="s">
        <v>251</v>
      </c>
      <c r="B176" s="44" t="s">
        <v>587</v>
      </c>
      <c r="C176" s="1" t="s">
        <v>116</v>
      </c>
      <c r="D176" s="1" t="s">
        <v>15</v>
      </c>
      <c r="E176" s="1" t="s">
        <v>7</v>
      </c>
      <c r="F176" s="88">
        <v>3804</v>
      </c>
      <c r="G176" s="88">
        <v>3479</v>
      </c>
      <c r="H176" s="88">
        <v>2619</v>
      </c>
      <c r="I176" s="88">
        <v>3504</v>
      </c>
      <c r="J176" s="88">
        <v>5025</v>
      </c>
      <c r="K176" s="88">
        <v>2333</v>
      </c>
      <c r="L176" s="88">
        <v>2827</v>
      </c>
      <c r="M176" s="88">
        <v>1883</v>
      </c>
      <c r="N176" s="88">
        <v>1288</v>
      </c>
      <c r="O176" s="90">
        <v>1837</v>
      </c>
      <c r="P176" s="90">
        <v>2793</v>
      </c>
      <c r="Q176" s="90">
        <v>2501</v>
      </c>
      <c r="R176" s="90">
        <v>3546</v>
      </c>
      <c r="S176" s="90">
        <v>2915</v>
      </c>
      <c r="T176" s="90">
        <v>2109</v>
      </c>
      <c r="U176" s="90">
        <v>3413</v>
      </c>
      <c r="V176" s="61">
        <v>45876</v>
      </c>
      <c r="W176" s="89">
        <v>-1423</v>
      </c>
      <c r="X176" s="62">
        <v>-0.10614650156646278</v>
      </c>
    </row>
    <row r="177" spans="1:24" ht="12.75">
      <c r="A177" s="2" t="s">
        <v>252</v>
      </c>
      <c r="B177" s="44" t="s">
        <v>588</v>
      </c>
      <c r="C177" s="1" t="s">
        <v>253</v>
      </c>
      <c r="D177" s="1" t="s">
        <v>10</v>
      </c>
      <c r="E177" s="1" t="s">
        <v>7</v>
      </c>
      <c r="F177" s="88">
        <v>352</v>
      </c>
      <c r="G177" s="88">
        <v>386</v>
      </c>
      <c r="H177" s="88">
        <v>227</v>
      </c>
      <c r="I177" s="88">
        <v>593</v>
      </c>
      <c r="J177" s="88">
        <v>975</v>
      </c>
      <c r="K177" s="88">
        <v>417</v>
      </c>
      <c r="L177" s="88">
        <v>511</v>
      </c>
      <c r="M177" s="88">
        <v>345</v>
      </c>
      <c r="N177" s="88">
        <v>136</v>
      </c>
      <c r="O177" s="90">
        <v>218</v>
      </c>
      <c r="P177" s="90">
        <v>326</v>
      </c>
      <c r="Q177" s="90">
        <v>303</v>
      </c>
      <c r="R177" s="90">
        <v>289</v>
      </c>
      <c r="S177" s="90">
        <v>206</v>
      </c>
      <c r="T177" s="90">
        <v>208</v>
      </c>
      <c r="U177" s="90">
        <v>278</v>
      </c>
      <c r="V177" s="61">
        <v>5770</v>
      </c>
      <c r="W177" s="89">
        <v>-577</v>
      </c>
      <c r="X177" s="62">
        <v>-0.3703465982028241</v>
      </c>
    </row>
    <row r="178" spans="1:24" ht="12.75">
      <c r="A178" s="2" t="s">
        <v>254</v>
      </c>
      <c r="B178" s="44" t="s">
        <v>589</v>
      </c>
      <c r="C178" s="1" t="s">
        <v>99</v>
      </c>
      <c r="D178" s="1" t="s">
        <v>25</v>
      </c>
      <c r="E178" s="1" t="s">
        <v>16</v>
      </c>
      <c r="F178" s="190"/>
      <c r="G178" s="190"/>
      <c r="H178" s="190"/>
      <c r="I178" s="190"/>
      <c r="J178" s="190"/>
      <c r="K178" s="190"/>
      <c r="L178" s="190"/>
      <c r="M178" s="190"/>
      <c r="N178" s="190"/>
      <c r="O178" s="192"/>
      <c r="P178" s="192"/>
      <c r="Q178" s="192"/>
      <c r="R178" s="192"/>
      <c r="S178" s="192"/>
      <c r="T178" s="192"/>
      <c r="U178" s="192"/>
      <c r="V178" s="193"/>
      <c r="W178" s="89" t="s">
        <v>755</v>
      </c>
      <c r="X178" s="62" t="s">
        <v>755</v>
      </c>
    </row>
    <row r="179" spans="1:24" ht="12.75">
      <c r="A179" s="2" t="s">
        <v>255</v>
      </c>
      <c r="B179" s="44" t="s">
        <v>590</v>
      </c>
      <c r="C179" s="1" t="s">
        <v>256</v>
      </c>
      <c r="D179" s="1" t="s">
        <v>6</v>
      </c>
      <c r="E179" s="1" t="s">
        <v>7</v>
      </c>
      <c r="F179" s="88">
        <v>11725</v>
      </c>
      <c r="G179" s="88">
        <v>8481</v>
      </c>
      <c r="H179" s="88">
        <v>9471</v>
      </c>
      <c r="I179" s="88">
        <v>12068</v>
      </c>
      <c r="J179" s="88">
        <v>14705</v>
      </c>
      <c r="K179" s="88">
        <v>6380</v>
      </c>
      <c r="L179" s="88">
        <v>5606</v>
      </c>
      <c r="M179" s="88">
        <v>3736</v>
      </c>
      <c r="N179" s="88">
        <v>1735</v>
      </c>
      <c r="O179" s="90">
        <v>2995</v>
      </c>
      <c r="P179" s="90">
        <v>6507</v>
      </c>
      <c r="Q179" s="90">
        <v>5079</v>
      </c>
      <c r="R179" s="90">
        <v>6663</v>
      </c>
      <c r="S179" s="90">
        <v>5132</v>
      </c>
      <c r="T179" s="90">
        <v>8580</v>
      </c>
      <c r="U179" s="90">
        <v>6994</v>
      </c>
      <c r="V179" s="61">
        <v>115857</v>
      </c>
      <c r="W179" s="89">
        <v>-14376</v>
      </c>
      <c r="X179" s="62">
        <v>-0.34437657204455624</v>
      </c>
    </row>
    <row r="180" spans="1:24" ht="12.75">
      <c r="A180" s="2" t="s">
        <v>257</v>
      </c>
      <c r="B180" s="44" t="s">
        <v>591</v>
      </c>
      <c r="C180" s="1" t="s">
        <v>258</v>
      </c>
      <c r="D180" s="1" t="s">
        <v>36</v>
      </c>
      <c r="E180" s="1" t="s">
        <v>7</v>
      </c>
      <c r="F180" s="88">
        <v>11054</v>
      </c>
      <c r="G180" s="88">
        <v>11338</v>
      </c>
      <c r="H180" s="88">
        <v>9563</v>
      </c>
      <c r="I180" s="88">
        <v>11652</v>
      </c>
      <c r="J180" s="88">
        <v>15483</v>
      </c>
      <c r="K180" s="88">
        <v>6085</v>
      </c>
      <c r="L180" s="88">
        <v>5772</v>
      </c>
      <c r="M180" s="88">
        <v>3693</v>
      </c>
      <c r="N180" s="88">
        <v>1463</v>
      </c>
      <c r="O180" s="90">
        <v>3157</v>
      </c>
      <c r="P180" s="90">
        <v>6060</v>
      </c>
      <c r="Q180" s="90">
        <v>5901</v>
      </c>
      <c r="R180" s="90">
        <v>7507</v>
      </c>
      <c r="S180" s="90">
        <v>6286</v>
      </c>
      <c r="T180" s="90">
        <v>8087</v>
      </c>
      <c r="U180" s="90">
        <v>8326</v>
      </c>
      <c r="V180" s="61">
        <v>121427</v>
      </c>
      <c r="W180" s="89">
        <v>-13401</v>
      </c>
      <c r="X180" s="62">
        <v>-0.307313046070585</v>
      </c>
    </row>
    <row r="181" spans="1:24" ht="12.75">
      <c r="A181" s="2" t="s">
        <v>259</v>
      </c>
      <c r="B181" s="44" t="s">
        <v>592</v>
      </c>
      <c r="C181" s="1" t="s">
        <v>260</v>
      </c>
      <c r="D181" s="1" t="s">
        <v>6</v>
      </c>
      <c r="E181" s="1" t="s">
        <v>7</v>
      </c>
      <c r="F181" s="88">
        <v>11702</v>
      </c>
      <c r="G181" s="88">
        <v>9119</v>
      </c>
      <c r="H181" s="88">
        <v>7163</v>
      </c>
      <c r="I181" s="88">
        <v>11581</v>
      </c>
      <c r="J181" s="88">
        <v>26742</v>
      </c>
      <c r="K181" s="88">
        <v>4500</v>
      </c>
      <c r="L181" s="88">
        <v>9704</v>
      </c>
      <c r="M181" s="88">
        <v>6572</v>
      </c>
      <c r="N181" s="88">
        <v>3726</v>
      </c>
      <c r="O181" s="90">
        <v>5275</v>
      </c>
      <c r="P181" s="90">
        <v>9249</v>
      </c>
      <c r="Q181" s="90">
        <v>6880</v>
      </c>
      <c r="R181" s="90">
        <v>8921</v>
      </c>
      <c r="S181" s="90">
        <v>9857</v>
      </c>
      <c r="T181" s="90">
        <v>21969</v>
      </c>
      <c r="U181" s="90">
        <v>13865</v>
      </c>
      <c r="V181" s="61">
        <v>166825</v>
      </c>
      <c r="W181" s="89">
        <v>15047</v>
      </c>
      <c r="X181" s="62">
        <v>0.38031088082901554</v>
      </c>
    </row>
    <row r="182" spans="1:24" ht="12.75">
      <c r="A182" s="2" t="s">
        <v>261</v>
      </c>
      <c r="B182" s="44" t="s">
        <v>593</v>
      </c>
      <c r="C182" s="1" t="s">
        <v>99</v>
      </c>
      <c r="D182" s="1" t="s">
        <v>25</v>
      </c>
      <c r="E182" s="1" t="s">
        <v>16</v>
      </c>
      <c r="F182" s="190"/>
      <c r="G182" s="190"/>
      <c r="H182" s="190"/>
      <c r="I182" s="190"/>
      <c r="J182" s="190"/>
      <c r="K182" s="190"/>
      <c r="L182" s="190"/>
      <c r="M182" s="190"/>
      <c r="N182" s="190"/>
      <c r="O182" s="192"/>
      <c r="P182" s="192"/>
      <c r="Q182" s="192"/>
      <c r="R182" s="192"/>
      <c r="S182" s="192"/>
      <c r="T182" s="192"/>
      <c r="U182" s="192"/>
      <c r="V182" s="193"/>
      <c r="W182" s="89" t="s">
        <v>755</v>
      </c>
      <c r="X182" s="62" t="s">
        <v>755</v>
      </c>
    </row>
    <row r="183" spans="1:24" ht="12.75">
      <c r="A183" s="2" t="s">
        <v>262</v>
      </c>
      <c r="B183" s="44" t="s">
        <v>594</v>
      </c>
      <c r="C183" s="1" t="s">
        <v>74</v>
      </c>
      <c r="D183" s="1" t="s">
        <v>15</v>
      </c>
      <c r="E183" s="1" t="s">
        <v>7</v>
      </c>
      <c r="F183" s="88">
        <v>2135</v>
      </c>
      <c r="G183" s="88">
        <v>2152</v>
      </c>
      <c r="H183" s="88">
        <v>1471</v>
      </c>
      <c r="I183" s="88">
        <v>3078</v>
      </c>
      <c r="J183" s="88">
        <v>4273</v>
      </c>
      <c r="K183" s="88">
        <v>1952</v>
      </c>
      <c r="L183" s="88">
        <v>1704</v>
      </c>
      <c r="M183" s="88">
        <v>1224</v>
      </c>
      <c r="N183" s="88">
        <v>513</v>
      </c>
      <c r="O183" s="90">
        <v>1062</v>
      </c>
      <c r="P183" s="90">
        <v>1842</v>
      </c>
      <c r="Q183" s="90">
        <v>1386</v>
      </c>
      <c r="R183" s="90">
        <v>2194</v>
      </c>
      <c r="S183" s="90">
        <v>1896</v>
      </c>
      <c r="T183" s="90">
        <v>2112</v>
      </c>
      <c r="U183" s="90">
        <v>2634</v>
      </c>
      <c r="V183" s="61">
        <v>31628</v>
      </c>
      <c r="W183" s="89">
        <v>0</v>
      </c>
      <c r="X183" s="62">
        <v>0</v>
      </c>
    </row>
    <row r="184" spans="1:24" ht="12.75">
      <c r="A184" s="2" t="s">
        <v>263</v>
      </c>
      <c r="B184" s="44" t="s">
        <v>418</v>
      </c>
      <c r="C184" s="1" t="s">
        <v>263</v>
      </c>
      <c r="D184" s="1" t="s">
        <v>36</v>
      </c>
      <c r="E184" s="1" t="s">
        <v>7</v>
      </c>
      <c r="F184" s="88">
        <v>19308</v>
      </c>
      <c r="G184" s="88">
        <v>17509</v>
      </c>
      <c r="H184" s="88">
        <v>18039</v>
      </c>
      <c r="I184" s="88">
        <v>27235</v>
      </c>
      <c r="J184" s="88">
        <v>26969</v>
      </c>
      <c r="K184" s="88">
        <v>17173</v>
      </c>
      <c r="L184" s="88">
        <v>14955</v>
      </c>
      <c r="M184" s="88">
        <v>8648</v>
      </c>
      <c r="N184" s="88">
        <v>5291</v>
      </c>
      <c r="O184" s="90">
        <v>9028</v>
      </c>
      <c r="P184" s="90">
        <v>14288</v>
      </c>
      <c r="Q184" s="90">
        <v>12545</v>
      </c>
      <c r="R184" s="90">
        <v>15776</v>
      </c>
      <c r="S184" s="90">
        <v>12321</v>
      </c>
      <c r="T184" s="90">
        <v>16158</v>
      </c>
      <c r="U184" s="90">
        <v>16782</v>
      </c>
      <c r="V184" s="61">
        <v>252025</v>
      </c>
      <c r="W184" s="89">
        <v>-21054</v>
      </c>
      <c r="X184" s="62">
        <v>-0.25647147677577325</v>
      </c>
    </row>
    <row r="185" spans="1:24" ht="12.75">
      <c r="A185" s="2" t="s">
        <v>264</v>
      </c>
      <c r="B185" s="44" t="s">
        <v>595</v>
      </c>
      <c r="C185" s="1" t="s">
        <v>265</v>
      </c>
      <c r="D185" s="1" t="s">
        <v>15</v>
      </c>
      <c r="E185" s="1" t="s">
        <v>7</v>
      </c>
      <c r="F185" s="88">
        <v>1757</v>
      </c>
      <c r="G185" s="88">
        <v>1192</v>
      </c>
      <c r="H185" s="88">
        <v>1628</v>
      </c>
      <c r="I185" s="88">
        <v>2048</v>
      </c>
      <c r="J185" s="88">
        <v>2036</v>
      </c>
      <c r="K185" s="88">
        <v>0</v>
      </c>
      <c r="L185" s="88">
        <v>1285</v>
      </c>
      <c r="M185" s="88">
        <v>1000</v>
      </c>
      <c r="N185" s="88">
        <v>493</v>
      </c>
      <c r="O185" s="90">
        <v>982</v>
      </c>
      <c r="P185" s="90">
        <v>2158</v>
      </c>
      <c r="Q185" s="90">
        <v>1678</v>
      </c>
      <c r="R185" s="90">
        <v>1926</v>
      </c>
      <c r="S185" s="90">
        <v>1757</v>
      </c>
      <c r="T185" s="90">
        <v>1810</v>
      </c>
      <c r="U185" s="90">
        <v>1623</v>
      </c>
      <c r="V185" s="61">
        <v>23373</v>
      </c>
      <c r="W185" s="89">
        <v>491</v>
      </c>
      <c r="X185" s="62">
        <v>0.07411320754716981</v>
      </c>
    </row>
    <row r="186" spans="1:24" ht="12.75">
      <c r="A186" s="2" t="s">
        <v>266</v>
      </c>
      <c r="B186" s="44" t="s">
        <v>596</v>
      </c>
      <c r="C186" s="1" t="s">
        <v>267</v>
      </c>
      <c r="D186" s="1" t="s">
        <v>36</v>
      </c>
      <c r="E186" s="1" t="s">
        <v>7</v>
      </c>
      <c r="F186" s="88">
        <v>6792</v>
      </c>
      <c r="G186" s="88">
        <v>8059</v>
      </c>
      <c r="H186" s="88">
        <v>6631</v>
      </c>
      <c r="I186" s="88">
        <v>8225</v>
      </c>
      <c r="J186" s="88">
        <v>12594</v>
      </c>
      <c r="K186" s="88">
        <v>6686</v>
      </c>
      <c r="L186" s="88">
        <v>6216</v>
      </c>
      <c r="M186" s="88">
        <v>3151</v>
      </c>
      <c r="N186" s="88">
        <v>2773</v>
      </c>
      <c r="O186" s="90">
        <v>3593</v>
      </c>
      <c r="P186" s="90">
        <v>8076</v>
      </c>
      <c r="Q186" s="90">
        <v>4242</v>
      </c>
      <c r="R186" s="90">
        <v>6625</v>
      </c>
      <c r="S186" s="90">
        <v>4717</v>
      </c>
      <c r="T186" s="90">
        <v>5273</v>
      </c>
      <c r="U186" s="90">
        <v>4769</v>
      </c>
      <c r="V186" s="61">
        <v>98422</v>
      </c>
      <c r="W186" s="89">
        <v>-8323</v>
      </c>
      <c r="X186" s="62">
        <v>-0.2801696569832026</v>
      </c>
    </row>
    <row r="187" spans="1:24" ht="12.75">
      <c r="A187" s="2" t="s">
        <v>268</v>
      </c>
      <c r="B187" s="44" t="s">
        <v>597</v>
      </c>
      <c r="C187" s="1" t="s">
        <v>69</v>
      </c>
      <c r="D187" s="1" t="s">
        <v>19</v>
      </c>
      <c r="E187" s="1" t="s">
        <v>7</v>
      </c>
      <c r="F187" s="88">
        <v>1374</v>
      </c>
      <c r="G187" s="88">
        <v>1797</v>
      </c>
      <c r="H187" s="88">
        <v>1456</v>
      </c>
      <c r="I187" s="88">
        <v>2064</v>
      </c>
      <c r="J187" s="88">
        <v>3104</v>
      </c>
      <c r="K187" s="88">
        <v>1502</v>
      </c>
      <c r="L187" s="88">
        <v>1582</v>
      </c>
      <c r="M187" s="88">
        <v>1345</v>
      </c>
      <c r="N187" s="88">
        <v>882</v>
      </c>
      <c r="O187" s="90">
        <v>1606</v>
      </c>
      <c r="P187" s="90">
        <v>1904</v>
      </c>
      <c r="Q187" s="90">
        <v>1948</v>
      </c>
      <c r="R187" s="90">
        <v>1792</v>
      </c>
      <c r="S187" s="90">
        <v>1909</v>
      </c>
      <c r="T187" s="90">
        <v>1715</v>
      </c>
      <c r="U187" s="90">
        <v>2197</v>
      </c>
      <c r="V187" s="61">
        <v>28177</v>
      </c>
      <c r="W187" s="89">
        <v>922</v>
      </c>
      <c r="X187" s="62">
        <v>0.13779704080107608</v>
      </c>
    </row>
    <row r="188" spans="1:24" ht="12.75">
      <c r="A188" s="2" t="s">
        <v>269</v>
      </c>
      <c r="B188" s="44" t="s">
        <v>598</v>
      </c>
      <c r="C188" s="1" t="s">
        <v>9</v>
      </c>
      <c r="D188" s="1" t="s">
        <v>10</v>
      </c>
      <c r="E188" s="1" t="s">
        <v>7</v>
      </c>
      <c r="F188" s="88">
        <v>4044</v>
      </c>
      <c r="G188" s="88">
        <v>4933</v>
      </c>
      <c r="H188" s="88">
        <v>4442</v>
      </c>
      <c r="I188" s="88">
        <v>5452</v>
      </c>
      <c r="J188" s="88">
        <v>7752</v>
      </c>
      <c r="K188" s="88">
        <v>5053</v>
      </c>
      <c r="L188" s="88">
        <v>4713</v>
      </c>
      <c r="M188" s="88">
        <v>2579</v>
      </c>
      <c r="N188" s="88">
        <v>1664</v>
      </c>
      <c r="O188" s="90">
        <v>2374</v>
      </c>
      <c r="P188" s="90">
        <v>4581</v>
      </c>
      <c r="Q188" s="90">
        <v>1684</v>
      </c>
      <c r="R188" s="90">
        <v>2715</v>
      </c>
      <c r="S188" s="90">
        <v>2271</v>
      </c>
      <c r="T188" s="90">
        <v>2186</v>
      </c>
      <c r="U188" s="90">
        <v>2136</v>
      </c>
      <c r="V188" s="61">
        <v>58579</v>
      </c>
      <c r="W188" s="89">
        <v>-9563</v>
      </c>
      <c r="X188" s="62">
        <v>-0.5067563987070107</v>
      </c>
    </row>
    <row r="189" spans="1:24" ht="12.75">
      <c r="A189" s="2" t="s">
        <v>270</v>
      </c>
      <c r="B189" s="44" t="s">
        <v>599</v>
      </c>
      <c r="C189" s="1" t="s">
        <v>271</v>
      </c>
      <c r="D189" s="1" t="s">
        <v>30</v>
      </c>
      <c r="E189" s="1" t="s">
        <v>16</v>
      </c>
      <c r="F189" s="190"/>
      <c r="G189" s="190"/>
      <c r="H189" s="190"/>
      <c r="I189" s="190"/>
      <c r="J189" s="190"/>
      <c r="K189" s="190"/>
      <c r="L189" s="190"/>
      <c r="M189" s="190"/>
      <c r="N189" s="190"/>
      <c r="O189" s="192"/>
      <c r="P189" s="192"/>
      <c r="Q189" s="192"/>
      <c r="R189" s="192"/>
      <c r="S189" s="192"/>
      <c r="T189" s="192"/>
      <c r="U189" s="192"/>
      <c r="V189" s="193"/>
      <c r="W189" s="89" t="s">
        <v>755</v>
      </c>
      <c r="X189" s="62" t="s">
        <v>755</v>
      </c>
    </row>
    <row r="190" spans="1:24" ht="12.75">
      <c r="A190" s="2" t="s">
        <v>272</v>
      </c>
      <c r="B190" s="44" t="s">
        <v>600</v>
      </c>
      <c r="C190" s="1" t="s">
        <v>129</v>
      </c>
      <c r="D190" s="1" t="s">
        <v>30</v>
      </c>
      <c r="E190" s="1" t="s">
        <v>16</v>
      </c>
      <c r="F190" s="190"/>
      <c r="G190" s="190"/>
      <c r="H190" s="190"/>
      <c r="I190" s="190"/>
      <c r="J190" s="190"/>
      <c r="K190" s="190"/>
      <c r="L190" s="190"/>
      <c r="M190" s="190"/>
      <c r="N190" s="190"/>
      <c r="O190" s="192"/>
      <c r="P190" s="192"/>
      <c r="Q190" s="192"/>
      <c r="R190" s="192"/>
      <c r="S190" s="192"/>
      <c r="T190" s="192"/>
      <c r="U190" s="192"/>
      <c r="V190" s="193"/>
      <c r="W190" s="89" t="s">
        <v>755</v>
      </c>
      <c r="X190" s="62" t="s">
        <v>755</v>
      </c>
    </row>
    <row r="191" spans="1:24" ht="12.75">
      <c r="A191" s="2" t="s">
        <v>273</v>
      </c>
      <c r="B191" s="44" t="s">
        <v>601</v>
      </c>
      <c r="C191" s="1" t="s">
        <v>46</v>
      </c>
      <c r="D191" s="1" t="s">
        <v>10</v>
      </c>
      <c r="E191" s="1" t="s">
        <v>7</v>
      </c>
      <c r="F191" s="88">
        <v>1176</v>
      </c>
      <c r="G191" s="88">
        <v>1503</v>
      </c>
      <c r="H191" s="88">
        <v>1228</v>
      </c>
      <c r="I191" s="88">
        <v>238</v>
      </c>
      <c r="J191" s="88">
        <v>3070</v>
      </c>
      <c r="K191" s="88">
        <v>1415</v>
      </c>
      <c r="L191" s="88">
        <v>1306</v>
      </c>
      <c r="M191" s="88">
        <v>891</v>
      </c>
      <c r="N191" s="88">
        <v>383</v>
      </c>
      <c r="O191" s="90">
        <v>914</v>
      </c>
      <c r="P191" s="90">
        <v>1176</v>
      </c>
      <c r="Q191" s="90">
        <v>1177</v>
      </c>
      <c r="R191" s="90">
        <v>1633</v>
      </c>
      <c r="S191" s="90">
        <v>1029</v>
      </c>
      <c r="T191" s="90">
        <v>1303</v>
      </c>
      <c r="U191" s="90">
        <v>1472</v>
      </c>
      <c r="V191" s="61">
        <v>19914</v>
      </c>
      <c r="W191" s="89">
        <v>1292</v>
      </c>
      <c r="X191" s="62">
        <v>0.31170084439083234</v>
      </c>
    </row>
    <row r="192" spans="1:24" ht="12.75">
      <c r="A192" s="2" t="s">
        <v>752</v>
      </c>
      <c r="B192" s="44" t="s">
        <v>602</v>
      </c>
      <c r="C192" s="1" t="s">
        <v>46</v>
      </c>
      <c r="D192" s="1" t="s">
        <v>10</v>
      </c>
      <c r="E192" s="1" t="s">
        <v>7</v>
      </c>
      <c r="F192" s="191"/>
      <c r="G192" s="191"/>
      <c r="H192" s="88">
        <v>4239</v>
      </c>
      <c r="I192" s="88">
        <v>10066</v>
      </c>
      <c r="J192" s="88">
        <v>14550</v>
      </c>
      <c r="K192" s="88">
        <v>5977</v>
      </c>
      <c r="L192" s="88">
        <v>6803</v>
      </c>
      <c r="M192" s="88">
        <v>4747</v>
      </c>
      <c r="N192" s="88">
        <v>2642</v>
      </c>
      <c r="O192" s="90">
        <v>4739</v>
      </c>
      <c r="P192" s="90">
        <v>7951</v>
      </c>
      <c r="Q192" s="90">
        <v>5751</v>
      </c>
      <c r="R192" s="90">
        <v>7927</v>
      </c>
      <c r="S192" s="90">
        <v>6875</v>
      </c>
      <c r="T192" s="90">
        <v>5983</v>
      </c>
      <c r="U192" s="90">
        <v>7123</v>
      </c>
      <c r="V192" s="61">
        <v>95373</v>
      </c>
      <c r="W192" s="89" t="s">
        <v>756</v>
      </c>
      <c r="X192" s="62" t="s">
        <v>756</v>
      </c>
    </row>
    <row r="193" spans="1:24" ht="12.75">
      <c r="A193" s="2" t="s">
        <v>274</v>
      </c>
      <c r="B193" s="44" t="s">
        <v>603</v>
      </c>
      <c r="C193" s="1" t="s">
        <v>5</v>
      </c>
      <c r="D193" s="1" t="s">
        <v>6</v>
      </c>
      <c r="E193" s="1" t="s">
        <v>7</v>
      </c>
      <c r="F193" s="88">
        <v>3442</v>
      </c>
      <c r="G193" s="88">
        <v>3535</v>
      </c>
      <c r="H193" s="88">
        <v>3271</v>
      </c>
      <c r="I193" s="88">
        <v>6370</v>
      </c>
      <c r="J193" s="88">
        <v>8364</v>
      </c>
      <c r="K193" s="88">
        <v>2594</v>
      </c>
      <c r="L193" s="88">
        <v>3554</v>
      </c>
      <c r="M193" s="88">
        <v>2418</v>
      </c>
      <c r="N193" s="88">
        <v>1511</v>
      </c>
      <c r="O193" s="90">
        <v>2983</v>
      </c>
      <c r="P193" s="90">
        <v>3924</v>
      </c>
      <c r="Q193" s="90">
        <v>2716</v>
      </c>
      <c r="R193" s="90">
        <v>3092</v>
      </c>
      <c r="S193" s="90">
        <v>1727</v>
      </c>
      <c r="T193" s="90">
        <v>2951</v>
      </c>
      <c r="U193" s="90">
        <v>1586</v>
      </c>
      <c r="V193" s="61">
        <v>54038</v>
      </c>
      <c r="W193" s="89">
        <v>-7262</v>
      </c>
      <c r="X193" s="62">
        <v>-0.43699602840293655</v>
      </c>
    </row>
    <row r="194" spans="1:24" ht="12.75">
      <c r="A194" s="2" t="s">
        <v>275</v>
      </c>
      <c r="B194" s="44" t="s">
        <v>604</v>
      </c>
      <c r="C194" s="1" t="s">
        <v>52</v>
      </c>
      <c r="D194" s="1" t="s">
        <v>19</v>
      </c>
      <c r="E194" s="1" t="s">
        <v>16</v>
      </c>
      <c r="F194" s="190"/>
      <c r="G194" s="190"/>
      <c r="H194" s="190"/>
      <c r="I194" s="190"/>
      <c r="J194" s="190"/>
      <c r="K194" s="190"/>
      <c r="L194" s="190"/>
      <c r="M194" s="190"/>
      <c r="N194" s="190"/>
      <c r="O194" s="192"/>
      <c r="P194" s="192"/>
      <c r="Q194" s="192"/>
      <c r="R194" s="192"/>
      <c r="S194" s="192"/>
      <c r="T194" s="192"/>
      <c r="U194" s="192"/>
      <c r="V194" s="193"/>
      <c r="W194" s="89" t="s">
        <v>755</v>
      </c>
      <c r="X194" s="62" t="s">
        <v>755</v>
      </c>
    </row>
    <row r="195" spans="1:24" ht="12.75">
      <c r="A195" s="2" t="s">
        <v>276</v>
      </c>
      <c r="B195" s="44" t="s">
        <v>605</v>
      </c>
      <c r="C195" s="1" t="s">
        <v>63</v>
      </c>
      <c r="D195" s="1" t="s">
        <v>6</v>
      </c>
      <c r="E195" s="1" t="s">
        <v>16</v>
      </c>
      <c r="F195" s="190"/>
      <c r="G195" s="190"/>
      <c r="H195" s="190"/>
      <c r="I195" s="190"/>
      <c r="J195" s="190"/>
      <c r="K195" s="190"/>
      <c r="L195" s="190"/>
      <c r="M195" s="190"/>
      <c r="N195" s="190"/>
      <c r="O195" s="192"/>
      <c r="P195" s="192"/>
      <c r="Q195" s="192"/>
      <c r="R195" s="192"/>
      <c r="S195" s="192"/>
      <c r="T195" s="192"/>
      <c r="U195" s="192"/>
      <c r="V195" s="193"/>
      <c r="W195" s="89" t="s">
        <v>755</v>
      </c>
      <c r="X195" s="62" t="s">
        <v>755</v>
      </c>
    </row>
    <row r="196" spans="1:24" ht="12.75">
      <c r="A196" s="2" t="s">
        <v>277</v>
      </c>
      <c r="B196" s="44" t="s">
        <v>606</v>
      </c>
      <c r="C196" s="1" t="s">
        <v>278</v>
      </c>
      <c r="D196" s="1" t="s">
        <v>30</v>
      </c>
      <c r="E196" s="1" t="s">
        <v>16</v>
      </c>
      <c r="F196" s="190"/>
      <c r="G196" s="190"/>
      <c r="H196" s="190"/>
      <c r="I196" s="190"/>
      <c r="J196" s="190"/>
      <c r="K196" s="190"/>
      <c r="L196" s="190"/>
      <c r="M196" s="190"/>
      <c r="N196" s="190"/>
      <c r="O196" s="192"/>
      <c r="P196" s="192"/>
      <c r="Q196" s="192"/>
      <c r="R196" s="192"/>
      <c r="S196" s="192"/>
      <c r="T196" s="192"/>
      <c r="U196" s="192"/>
      <c r="V196" s="193"/>
      <c r="W196" s="89" t="s">
        <v>755</v>
      </c>
      <c r="X196" s="62" t="s">
        <v>755</v>
      </c>
    </row>
    <row r="197" spans="1:24" ht="12.75">
      <c r="A197" s="2" t="s">
        <v>279</v>
      </c>
      <c r="B197" s="44" t="s">
        <v>607</v>
      </c>
      <c r="C197" s="1" t="s">
        <v>72</v>
      </c>
      <c r="D197" s="1" t="s">
        <v>36</v>
      </c>
      <c r="E197" s="1" t="s">
        <v>7</v>
      </c>
      <c r="F197" s="88">
        <v>3689</v>
      </c>
      <c r="G197" s="88">
        <v>3611</v>
      </c>
      <c r="H197" s="88">
        <v>3151</v>
      </c>
      <c r="I197" s="88">
        <v>3382</v>
      </c>
      <c r="J197" s="88">
        <v>4003</v>
      </c>
      <c r="K197" s="88">
        <v>2416</v>
      </c>
      <c r="L197" s="88">
        <v>3224</v>
      </c>
      <c r="M197" s="88">
        <v>2403</v>
      </c>
      <c r="N197" s="88">
        <v>924</v>
      </c>
      <c r="O197" s="90">
        <v>1848</v>
      </c>
      <c r="P197" s="90">
        <v>3066</v>
      </c>
      <c r="Q197" s="90">
        <v>2904</v>
      </c>
      <c r="R197" s="90">
        <v>1628</v>
      </c>
      <c r="S197" s="90">
        <v>2904</v>
      </c>
      <c r="T197" s="90">
        <v>2866</v>
      </c>
      <c r="U197" s="90">
        <v>3361</v>
      </c>
      <c r="V197" s="61">
        <v>45380</v>
      </c>
      <c r="W197" s="89">
        <v>-3074</v>
      </c>
      <c r="X197" s="62">
        <v>-0.2222222222222222</v>
      </c>
    </row>
    <row r="198" spans="1:24" ht="12.75">
      <c r="A198" s="2" t="s">
        <v>280</v>
      </c>
      <c r="B198" s="44" t="s">
        <v>608</v>
      </c>
      <c r="C198" s="1" t="s">
        <v>281</v>
      </c>
      <c r="D198" s="1" t="s">
        <v>102</v>
      </c>
      <c r="E198" s="1" t="s">
        <v>7</v>
      </c>
      <c r="F198" s="88">
        <v>9569</v>
      </c>
      <c r="G198" s="88">
        <v>9127</v>
      </c>
      <c r="H198" s="88">
        <v>6828</v>
      </c>
      <c r="I198" s="88">
        <v>10973</v>
      </c>
      <c r="J198" s="88">
        <v>15515</v>
      </c>
      <c r="K198" s="88">
        <v>6931</v>
      </c>
      <c r="L198" s="88">
        <v>6169</v>
      </c>
      <c r="M198" s="88">
        <v>4281</v>
      </c>
      <c r="N198" s="88">
        <v>918</v>
      </c>
      <c r="O198" s="90">
        <v>3954</v>
      </c>
      <c r="P198" s="90">
        <v>9058</v>
      </c>
      <c r="Q198" s="90">
        <v>6195</v>
      </c>
      <c r="R198" s="90">
        <v>9186</v>
      </c>
      <c r="S198" s="90">
        <v>5699</v>
      </c>
      <c r="T198" s="90">
        <v>4990</v>
      </c>
      <c r="U198" s="90">
        <v>6127</v>
      </c>
      <c r="V198" s="61">
        <v>115520</v>
      </c>
      <c r="W198" s="89">
        <v>-10495</v>
      </c>
      <c r="X198" s="62">
        <v>-0.28755788146970984</v>
      </c>
    </row>
    <row r="199" spans="1:24" ht="12.75">
      <c r="A199" s="12" t="s">
        <v>282</v>
      </c>
      <c r="B199" s="48" t="s">
        <v>609</v>
      </c>
      <c r="C199" s="11" t="s">
        <v>283</v>
      </c>
      <c r="D199" s="11" t="s">
        <v>15</v>
      </c>
      <c r="E199" s="11" t="s">
        <v>7</v>
      </c>
      <c r="F199" s="88">
        <v>5428</v>
      </c>
      <c r="G199" s="88">
        <v>5851</v>
      </c>
      <c r="H199" s="88">
        <v>5121</v>
      </c>
      <c r="I199" s="88">
        <v>7942</v>
      </c>
      <c r="J199" s="88">
        <v>10743</v>
      </c>
      <c r="K199" s="88">
        <v>4999</v>
      </c>
      <c r="L199" s="88">
        <v>4715</v>
      </c>
      <c r="M199" s="88">
        <v>2734</v>
      </c>
      <c r="N199" s="88">
        <v>1201</v>
      </c>
      <c r="O199" s="90">
        <v>1418</v>
      </c>
      <c r="P199" s="90">
        <v>4671</v>
      </c>
      <c r="Q199" s="90">
        <v>4126</v>
      </c>
      <c r="R199" s="90">
        <v>6033</v>
      </c>
      <c r="S199" s="90">
        <v>4790</v>
      </c>
      <c r="T199" s="90">
        <v>5143</v>
      </c>
      <c r="U199" s="90">
        <v>6387</v>
      </c>
      <c r="V199" s="61">
        <v>81302</v>
      </c>
      <c r="W199" s="89">
        <v>-1989</v>
      </c>
      <c r="X199" s="62">
        <v>-0.08171062361350752</v>
      </c>
    </row>
    <row r="200" spans="1:24" ht="12.75">
      <c r="A200" s="2" t="s">
        <v>284</v>
      </c>
      <c r="B200" s="44" t="s">
        <v>419</v>
      </c>
      <c r="C200" s="1" t="s">
        <v>285</v>
      </c>
      <c r="D200" s="1" t="s">
        <v>19</v>
      </c>
      <c r="E200" s="1" t="s">
        <v>7</v>
      </c>
      <c r="F200" s="88">
        <v>7281</v>
      </c>
      <c r="G200" s="88">
        <v>7784</v>
      </c>
      <c r="H200" s="88">
        <v>6741</v>
      </c>
      <c r="I200" s="88">
        <v>9016</v>
      </c>
      <c r="J200" s="88">
        <v>9927</v>
      </c>
      <c r="K200" s="88">
        <v>5373</v>
      </c>
      <c r="L200" s="88">
        <v>5266</v>
      </c>
      <c r="M200" s="88">
        <v>3187</v>
      </c>
      <c r="N200" s="88">
        <v>1345</v>
      </c>
      <c r="O200" s="90">
        <v>2077</v>
      </c>
      <c r="P200" s="90">
        <v>4849</v>
      </c>
      <c r="Q200" s="90">
        <v>4104</v>
      </c>
      <c r="R200" s="90">
        <v>5534</v>
      </c>
      <c r="S200" s="90">
        <v>5134</v>
      </c>
      <c r="T200" s="90">
        <v>5315</v>
      </c>
      <c r="U200" s="90">
        <v>6604</v>
      </c>
      <c r="V200" s="61">
        <v>89537</v>
      </c>
      <c r="W200" s="89">
        <v>-8235</v>
      </c>
      <c r="X200" s="62">
        <v>-0.26717928752189996</v>
      </c>
    </row>
    <row r="201" spans="1:24" ht="12.75">
      <c r="A201" s="2" t="s">
        <v>286</v>
      </c>
      <c r="B201" s="44" t="s">
        <v>610</v>
      </c>
      <c r="C201" s="1" t="s">
        <v>21</v>
      </c>
      <c r="D201" s="1" t="s">
        <v>22</v>
      </c>
      <c r="E201" s="1" t="s">
        <v>7</v>
      </c>
      <c r="F201" s="88">
        <v>1435</v>
      </c>
      <c r="G201" s="88">
        <v>1818</v>
      </c>
      <c r="H201" s="88">
        <v>1191</v>
      </c>
      <c r="I201" s="88">
        <v>1885</v>
      </c>
      <c r="J201" s="88">
        <v>2195</v>
      </c>
      <c r="K201" s="88">
        <v>1411</v>
      </c>
      <c r="L201" s="88">
        <v>1366</v>
      </c>
      <c r="M201" s="88">
        <v>855</v>
      </c>
      <c r="N201" s="88">
        <v>490</v>
      </c>
      <c r="O201" s="90">
        <v>776</v>
      </c>
      <c r="P201" s="90">
        <v>1121</v>
      </c>
      <c r="Q201" s="90">
        <v>270</v>
      </c>
      <c r="R201" s="90">
        <v>729</v>
      </c>
      <c r="S201" s="90">
        <v>866</v>
      </c>
      <c r="T201" s="90">
        <v>1090</v>
      </c>
      <c r="U201" s="90">
        <v>898</v>
      </c>
      <c r="V201" s="61">
        <v>18396</v>
      </c>
      <c r="W201" s="89">
        <v>-2746</v>
      </c>
      <c r="X201" s="62">
        <v>-0.43387580976457574</v>
      </c>
    </row>
    <row r="202" spans="1:24" ht="12.75">
      <c r="A202" s="2" t="s">
        <v>287</v>
      </c>
      <c r="B202" s="44" t="s">
        <v>611</v>
      </c>
      <c r="C202" s="1" t="s">
        <v>124</v>
      </c>
      <c r="D202" s="1" t="s">
        <v>15</v>
      </c>
      <c r="E202" s="1" t="s">
        <v>7</v>
      </c>
      <c r="F202" s="88">
        <v>7414</v>
      </c>
      <c r="G202" s="88">
        <v>7265</v>
      </c>
      <c r="H202" s="88">
        <v>6418</v>
      </c>
      <c r="I202" s="88">
        <v>7407</v>
      </c>
      <c r="J202" s="88">
        <v>8191</v>
      </c>
      <c r="K202" s="88">
        <v>5657</v>
      </c>
      <c r="L202" s="88">
        <v>6004</v>
      </c>
      <c r="M202" s="88">
        <v>1967</v>
      </c>
      <c r="N202" s="88">
        <v>1310</v>
      </c>
      <c r="O202" s="90">
        <v>2089</v>
      </c>
      <c r="P202" s="90">
        <v>4637</v>
      </c>
      <c r="Q202" s="90">
        <v>2227</v>
      </c>
      <c r="R202" s="90">
        <v>3060</v>
      </c>
      <c r="S202" s="90">
        <v>2838</v>
      </c>
      <c r="T202" s="90">
        <v>2844</v>
      </c>
      <c r="U202" s="90">
        <v>3319</v>
      </c>
      <c r="V202" s="61">
        <v>72647</v>
      </c>
      <c r="W202" s="89">
        <v>-16443</v>
      </c>
      <c r="X202" s="62">
        <v>-0.5768664047151277</v>
      </c>
    </row>
    <row r="203" spans="1:24" ht="12.75">
      <c r="A203" s="2" t="s">
        <v>288</v>
      </c>
      <c r="B203" s="44" t="s">
        <v>612</v>
      </c>
      <c r="C203" s="1" t="s">
        <v>61</v>
      </c>
      <c r="D203" s="1" t="s">
        <v>19</v>
      </c>
      <c r="E203" s="1" t="s">
        <v>7</v>
      </c>
      <c r="F203" s="88">
        <v>2793</v>
      </c>
      <c r="G203" s="88">
        <v>2854</v>
      </c>
      <c r="H203" s="88">
        <v>2162</v>
      </c>
      <c r="I203" s="88">
        <v>3877</v>
      </c>
      <c r="J203" s="88">
        <v>6159</v>
      </c>
      <c r="K203" s="88">
        <v>2400</v>
      </c>
      <c r="L203" s="88">
        <v>2427</v>
      </c>
      <c r="M203" s="88">
        <v>2196</v>
      </c>
      <c r="N203" s="88">
        <v>1297</v>
      </c>
      <c r="O203" s="90">
        <v>2132</v>
      </c>
      <c r="P203" s="90">
        <v>3177</v>
      </c>
      <c r="Q203" s="90">
        <v>2184</v>
      </c>
      <c r="R203" s="90">
        <v>2647</v>
      </c>
      <c r="S203" s="90">
        <v>1589</v>
      </c>
      <c r="T203" s="90">
        <v>1891</v>
      </c>
      <c r="U203" s="90">
        <v>2248</v>
      </c>
      <c r="V203" s="61">
        <v>42033</v>
      </c>
      <c r="W203" s="89">
        <v>-3311</v>
      </c>
      <c r="X203" s="62">
        <v>-0.283330480917337</v>
      </c>
    </row>
    <row r="204" spans="1:24" ht="12.75">
      <c r="A204" s="2" t="s">
        <v>289</v>
      </c>
      <c r="B204" s="44" t="s">
        <v>613</v>
      </c>
      <c r="C204" s="1" t="s">
        <v>18</v>
      </c>
      <c r="D204" s="1" t="s">
        <v>19</v>
      </c>
      <c r="E204" s="1" t="s">
        <v>7</v>
      </c>
      <c r="F204" s="88">
        <v>277</v>
      </c>
      <c r="G204" s="88">
        <v>703</v>
      </c>
      <c r="H204" s="88">
        <v>782</v>
      </c>
      <c r="I204" s="88">
        <v>6061</v>
      </c>
      <c r="J204" s="88">
        <v>7548</v>
      </c>
      <c r="K204" s="88">
        <v>2413</v>
      </c>
      <c r="L204" s="88">
        <v>2498</v>
      </c>
      <c r="M204" s="88">
        <v>1629</v>
      </c>
      <c r="N204" s="88">
        <v>859</v>
      </c>
      <c r="O204" s="90">
        <v>2459</v>
      </c>
      <c r="P204" s="90">
        <v>3261</v>
      </c>
      <c r="Q204" s="90">
        <v>2739</v>
      </c>
      <c r="R204" s="90">
        <v>3328</v>
      </c>
      <c r="S204" s="90">
        <v>2726</v>
      </c>
      <c r="T204" s="90">
        <v>2878</v>
      </c>
      <c r="U204" s="90">
        <v>2704</v>
      </c>
      <c r="V204" s="61">
        <v>42865</v>
      </c>
      <c r="W204" s="89">
        <v>3813</v>
      </c>
      <c r="X204" s="62">
        <v>0.48740892240828326</v>
      </c>
    </row>
    <row r="205" spans="1:24" ht="12.75">
      <c r="A205" s="2" t="s">
        <v>290</v>
      </c>
      <c r="B205" s="44" t="s">
        <v>614</v>
      </c>
      <c r="C205" s="1" t="s">
        <v>291</v>
      </c>
      <c r="D205" s="1" t="s">
        <v>6</v>
      </c>
      <c r="E205" s="1" t="s">
        <v>7</v>
      </c>
      <c r="F205" s="88">
        <v>967</v>
      </c>
      <c r="G205" s="88">
        <v>2502</v>
      </c>
      <c r="H205" s="88">
        <v>2445</v>
      </c>
      <c r="I205" s="88">
        <v>2926</v>
      </c>
      <c r="J205" s="88">
        <v>5591</v>
      </c>
      <c r="K205" s="88">
        <v>1751</v>
      </c>
      <c r="L205" s="88">
        <v>1694</v>
      </c>
      <c r="M205" s="88">
        <v>1303</v>
      </c>
      <c r="N205" s="88">
        <v>550</v>
      </c>
      <c r="O205" s="90">
        <v>1003</v>
      </c>
      <c r="P205" s="90">
        <v>2386</v>
      </c>
      <c r="Q205" s="90">
        <v>1975</v>
      </c>
      <c r="R205" s="90">
        <v>1840</v>
      </c>
      <c r="S205" s="90">
        <v>1760</v>
      </c>
      <c r="T205" s="90">
        <v>2360</v>
      </c>
      <c r="U205" s="90">
        <v>2220</v>
      </c>
      <c r="V205" s="61">
        <v>33273</v>
      </c>
      <c r="W205" s="89">
        <v>-660</v>
      </c>
      <c r="X205" s="62">
        <v>-0.0746606334841629</v>
      </c>
    </row>
    <row r="206" spans="1:24" ht="12.75">
      <c r="A206" s="2" t="s">
        <v>292</v>
      </c>
      <c r="B206" s="44" t="s">
        <v>615</v>
      </c>
      <c r="C206" s="1" t="s">
        <v>293</v>
      </c>
      <c r="D206" s="1" t="s">
        <v>36</v>
      </c>
      <c r="E206" s="1" t="s">
        <v>7</v>
      </c>
      <c r="F206" s="88">
        <v>4316</v>
      </c>
      <c r="G206" s="88">
        <v>4064</v>
      </c>
      <c r="H206" s="88">
        <v>3583</v>
      </c>
      <c r="I206" s="88">
        <v>4786</v>
      </c>
      <c r="J206" s="88">
        <v>6171</v>
      </c>
      <c r="K206" s="88">
        <v>4367</v>
      </c>
      <c r="L206" s="88">
        <v>4730</v>
      </c>
      <c r="M206" s="88">
        <v>3020</v>
      </c>
      <c r="N206" s="88">
        <v>1333</v>
      </c>
      <c r="O206" s="90">
        <v>2554</v>
      </c>
      <c r="P206" s="90">
        <v>4172</v>
      </c>
      <c r="Q206" s="90">
        <v>3651</v>
      </c>
      <c r="R206" s="90">
        <v>4785</v>
      </c>
      <c r="S206" s="90">
        <v>3888</v>
      </c>
      <c r="T206" s="90">
        <v>3485</v>
      </c>
      <c r="U206" s="90">
        <v>4252</v>
      </c>
      <c r="V206" s="61">
        <v>63157</v>
      </c>
      <c r="W206" s="89">
        <v>-339</v>
      </c>
      <c r="X206" s="62">
        <v>-0.020240014329213685</v>
      </c>
    </row>
    <row r="207" spans="1:24" ht="12.75">
      <c r="A207" s="2" t="s">
        <v>294</v>
      </c>
      <c r="B207" s="44" t="s">
        <v>616</v>
      </c>
      <c r="C207" s="1" t="s">
        <v>72</v>
      </c>
      <c r="D207" s="1" t="s">
        <v>36</v>
      </c>
      <c r="E207" s="1" t="s">
        <v>7</v>
      </c>
      <c r="F207" s="88">
        <v>3217</v>
      </c>
      <c r="G207" s="88">
        <v>3119</v>
      </c>
      <c r="H207" s="88">
        <v>3221</v>
      </c>
      <c r="I207" s="88">
        <v>4436</v>
      </c>
      <c r="J207" s="88">
        <v>4665</v>
      </c>
      <c r="K207" s="88">
        <v>2919</v>
      </c>
      <c r="L207" s="88">
        <v>2477</v>
      </c>
      <c r="M207" s="88">
        <v>2297</v>
      </c>
      <c r="N207" s="88">
        <v>1218</v>
      </c>
      <c r="O207" s="90">
        <v>2514</v>
      </c>
      <c r="P207" s="90">
        <v>2704</v>
      </c>
      <c r="Q207" s="90">
        <v>2803</v>
      </c>
      <c r="R207" s="90">
        <v>3430</v>
      </c>
      <c r="S207" s="90">
        <v>3261</v>
      </c>
      <c r="T207" s="90">
        <v>3428</v>
      </c>
      <c r="U207" s="90">
        <v>3088</v>
      </c>
      <c r="V207" s="61">
        <v>48797</v>
      </c>
      <c r="W207" s="89">
        <v>-786</v>
      </c>
      <c r="X207" s="62">
        <v>-0.05617094261416423</v>
      </c>
    </row>
    <row r="208" spans="1:24" ht="12.75">
      <c r="A208" s="2" t="s">
        <v>295</v>
      </c>
      <c r="B208" s="44" t="s">
        <v>617</v>
      </c>
      <c r="C208" s="1" t="s">
        <v>61</v>
      </c>
      <c r="D208" s="1" t="s">
        <v>19</v>
      </c>
      <c r="E208" s="1" t="s">
        <v>7</v>
      </c>
      <c r="F208" s="88">
        <v>1727</v>
      </c>
      <c r="G208" s="88">
        <v>1770</v>
      </c>
      <c r="H208" s="88">
        <v>1756</v>
      </c>
      <c r="I208" s="88">
        <v>2807</v>
      </c>
      <c r="J208" s="88">
        <v>1728</v>
      </c>
      <c r="K208" s="88">
        <v>990</v>
      </c>
      <c r="L208" s="88">
        <v>817</v>
      </c>
      <c r="M208" s="88">
        <v>796</v>
      </c>
      <c r="N208" s="88">
        <v>496</v>
      </c>
      <c r="O208" s="90">
        <v>917</v>
      </c>
      <c r="P208" s="90">
        <v>1361</v>
      </c>
      <c r="Q208" s="90">
        <v>1195</v>
      </c>
      <c r="R208" s="90">
        <v>1398</v>
      </c>
      <c r="S208" s="90">
        <v>1162</v>
      </c>
      <c r="T208" s="90">
        <v>1311</v>
      </c>
      <c r="U208" s="90">
        <v>1337</v>
      </c>
      <c r="V208" s="61">
        <v>21568</v>
      </c>
      <c r="W208" s="89">
        <v>-2852</v>
      </c>
      <c r="X208" s="62">
        <v>-0.35384615384615387</v>
      </c>
    </row>
    <row r="209" spans="1:24" ht="12.75">
      <c r="A209" s="2" t="s">
        <v>296</v>
      </c>
      <c r="B209" s="44" t="s">
        <v>618</v>
      </c>
      <c r="C209" s="1" t="s">
        <v>297</v>
      </c>
      <c r="D209" s="1" t="s">
        <v>6</v>
      </c>
      <c r="E209" s="1" t="s">
        <v>16</v>
      </c>
      <c r="F209" s="190"/>
      <c r="G209" s="190"/>
      <c r="H209" s="190"/>
      <c r="I209" s="190"/>
      <c r="J209" s="190"/>
      <c r="K209" s="190"/>
      <c r="L209" s="190"/>
      <c r="M209" s="190"/>
      <c r="N209" s="190"/>
      <c r="O209" s="192"/>
      <c r="P209" s="192"/>
      <c r="Q209" s="192"/>
      <c r="R209" s="192"/>
      <c r="S209" s="192"/>
      <c r="T209" s="192"/>
      <c r="U209" s="192"/>
      <c r="V209" s="193"/>
      <c r="W209" s="89" t="s">
        <v>755</v>
      </c>
      <c r="X209" s="62" t="s">
        <v>755</v>
      </c>
    </row>
    <row r="210" spans="1:24" ht="12.75">
      <c r="A210" s="2" t="s">
        <v>298</v>
      </c>
      <c r="B210" s="44" t="s">
        <v>619</v>
      </c>
      <c r="C210" s="1" t="s">
        <v>299</v>
      </c>
      <c r="D210" s="1" t="s">
        <v>102</v>
      </c>
      <c r="E210" s="1" t="s">
        <v>7</v>
      </c>
      <c r="F210" s="88">
        <v>11358</v>
      </c>
      <c r="G210" s="88">
        <v>9567</v>
      </c>
      <c r="H210" s="88">
        <v>6804</v>
      </c>
      <c r="I210" s="88">
        <v>13013</v>
      </c>
      <c r="J210" s="88">
        <v>17260</v>
      </c>
      <c r="K210" s="88">
        <v>7444</v>
      </c>
      <c r="L210" s="88">
        <v>7118</v>
      </c>
      <c r="M210" s="88">
        <v>4434</v>
      </c>
      <c r="N210" s="88">
        <v>2479</v>
      </c>
      <c r="O210" s="90">
        <v>4398</v>
      </c>
      <c r="P210" s="90">
        <v>7299</v>
      </c>
      <c r="Q210" s="90">
        <v>4443</v>
      </c>
      <c r="R210" s="90">
        <v>7380</v>
      </c>
      <c r="S210" s="90">
        <v>5110</v>
      </c>
      <c r="T210" s="90">
        <v>6023</v>
      </c>
      <c r="U210" s="90">
        <v>7398</v>
      </c>
      <c r="V210" s="61">
        <v>121528</v>
      </c>
      <c r="W210" s="89">
        <v>-14831</v>
      </c>
      <c r="X210" s="62">
        <v>-0.3640223847626528</v>
      </c>
    </row>
    <row r="211" spans="1:24" ht="12.75">
      <c r="A211" s="2" t="s">
        <v>751</v>
      </c>
      <c r="B211" s="44" t="s">
        <v>620</v>
      </c>
      <c r="C211" s="1" t="s">
        <v>300</v>
      </c>
      <c r="D211" s="1" t="s">
        <v>36</v>
      </c>
      <c r="E211" s="1" t="s">
        <v>7</v>
      </c>
      <c r="F211" s="191"/>
      <c r="G211" s="191"/>
      <c r="H211" s="191"/>
      <c r="I211" s="191"/>
      <c r="J211" s="191"/>
      <c r="K211" s="88">
        <v>3547</v>
      </c>
      <c r="L211" s="88">
        <v>4926</v>
      </c>
      <c r="M211" s="88">
        <v>4830</v>
      </c>
      <c r="N211" s="88">
        <v>2367</v>
      </c>
      <c r="O211" s="90">
        <v>3263</v>
      </c>
      <c r="P211" s="90">
        <v>4940</v>
      </c>
      <c r="Q211" s="90">
        <v>5217</v>
      </c>
      <c r="R211" s="90">
        <v>5739</v>
      </c>
      <c r="S211" s="90">
        <v>5532</v>
      </c>
      <c r="T211" s="90">
        <v>6229</v>
      </c>
      <c r="U211" s="90">
        <v>5236</v>
      </c>
      <c r="V211" s="61">
        <v>51826</v>
      </c>
      <c r="W211" s="89" t="s">
        <v>756</v>
      </c>
      <c r="X211" s="62" t="s">
        <v>756</v>
      </c>
    </row>
    <row r="212" spans="1:24" ht="12.75">
      <c r="A212" s="2" t="s">
        <v>301</v>
      </c>
      <c r="B212" s="44" t="s">
        <v>621</v>
      </c>
      <c r="C212" s="1" t="s">
        <v>217</v>
      </c>
      <c r="D212" s="1" t="s">
        <v>36</v>
      </c>
      <c r="E212" s="1" t="s">
        <v>16</v>
      </c>
      <c r="F212" s="190"/>
      <c r="G212" s="190"/>
      <c r="H212" s="190"/>
      <c r="I212" s="190"/>
      <c r="J212" s="190"/>
      <c r="K212" s="190"/>
      <c r="L212" s="190"/>
      <c r="M212" s="190"/>
      <c r="N212" s="190"/>
      <c r="O212" s="192"/>
      <c r="P212" s="192"/>
      <c r="Q212" s="192"/>
      <c r="R212" s="192"/>
      <c r="S212" s="192"/>
      <c r="T212" s="192"/>
      <c r="U212" s="192"/>
      <c r="V212" s="193"/>
      <c r="W212" s="89" t="s">
        <v>755</v>
      </c>
      <c r="X212" s="62" t="s">
        <v>755</v>
      </c>
    </row>
    <row r="213" spans="1:24" ht="12.75">
      <c r="A213" s="2" t="s">
        <v>302</v>
      </c>
      <c r="B213" s="44" t="s">
        <v>622</v>
      </c>
      <c r="C213" s="1" t="s">
        <v>95</v>
      </c>
      <c r="D213" s="1" t="s">
        <v>30</v>
      </c>
      <c r="E213" s="1" t="s">
        <v>16</v>
      </c>
      <c r="F213" s="190"/>
      <c r="G213" s="190"/>
      <c r="H213" s="190"/>
      <c r="I213" s="190"/>
      <c r="J213" s="190"/>
      <c r="K213" s="190"/>
      <c r="L213" s="190"/>
      <c r="M213" s="190"/>
      <c r="N213" s="190"/>
      <c r="O213" s="192"/>
      <c r="P213" s="192"/>
      <c r="Q213" s="192"/>
      <c r="R213" s="192"/>
      <c r="S213" s="192"/>
      <c r="T213" s="192"/>
      <c r="U213" s="192"/>
      <c r="V213" s="193"/>
      <c r="W213" s="89" t="s">
        <v>755</v>
      </c>
      <c r="X213" s="62" t="s">
        <v>755</v>
      </c>
    </row>
    <row r="214" spans="1:24" ht="12.75">
      <c r="A214" s="2" t="s">
        <v>303</v>
      </c>
      <c r="B214" s="44" t="s">
        <v>623</v>
      </c>
      <c r="C214" s="1" t="s">
        <v>18</v>
      </c>
      <c r="D214" s="1" t="s">
        <v>19</v>
      </c>
      <c r="E214" s="1" t="s">
        <v>16</v>
      </c>
      <c r="F214" s="190"/>
      <c r="G214" s="190"/>
      <c r="H214" s="190"/>
      <c r="I214" s="190"/>
      <c r="J214" s="190"/>
      <c r="K214" s="190"/>
      <c r="L214" s="190"/>
      <c r="M214" s="190"/>
      <c r="N214" s="190"/>
      <c r="O214" s="192"/>
      <c r="P214" s="192"/>
      <c r="Q214" s="192"/>
      <c r="R214" s="192"/>
      <c r="S214" s="192"/>
      <c r="T214" s="192"/>
      <c r="U214" s="192"/>
      <c r="V214" s="193"/>
      <c r="W214" s="89" t="s">
        <v>755</v>
      </c>
      <c r="X214" s="62" t="s">
        <v>755</v>
      </c>
    </row>
    <row r="215" spans="1:24" ht="12.75">
      <c r="A215" s="2" t="s">
        <v>304</v>
      </c>
      <c r="B215" s="44" t="s">
        <v>624</v>
      </c>
      <c r="C215" s="1" t="s">
        <v>305</v>
      </c>
      <c r="D215" s="1" t="s">
        <v>102</v>
      </c>
      <c r="E215" s="1" t="s">
        <v>7</v>
      </c>
      <c r="F215" s="88">
        <v>12708</v>
      </c>
      <c r="G215" s="88">
        <v>12654</v>
      </c>
      <c r="H215" s="88">
        <v>10292</v>
      </c>
      <c r="I215" s="88">
        <v>12784</v>
      </c>
      <c r="J215" s="88">
        <v>15752</v>
      </c>
      <c r="K215" s="88">
        <v>7368</v>
      </c>
      <c r="L215" s="88">
        <v>4809</v>
      </c>
      <c r="M215" s="88">
        <v>3296</v>
      </c>
      <c r="N215" s="88">
        <v>1913</v>
      </c>
      <c r="O215" s="90">
        <v>5873</v>
      </c>
      <c r="P215" s="90">
        <v>10589</v>
      </c>
      <c r="Q215" s="90">
        <v>9167</v>
      </c>
      <c r="R215" s="90">
        <v>10963</v>
      </c>
      <c r="S215" s="90">
        <v>8118</v>
      </c>
      <c r="T215" s="90">
        <v>9059</v>
      </c>
      <c r="U215" s="90">
        <v>6899</v>
      </c>
      <c r="V215" s="61">
        <v>142244</v>
      </c>
      <c r="W215" s="89">
        <v>-13399</v>
      </c>
      <c r="X215" s="62">
        <v>-0.2766216606796317</v>
      </c>
    </row>
    <row r="216" spans="1:24" ht="12.75">
      <c r="A216" s="2" t="s">
        <v>363</v>
      </c>
      <c r="B216" s="1" t="s">
        <v>625</v>
      </c>
      <c r="C216" s="1" t="s">
        <v>124</v>
      </c>
      <c r="D216" s="1" t="s">
        <v>15</v>
      </c>
      <c r="E216" s="1" t="s">
        <v>7</v>
      </c>
      <c r="F216" s="190"/>
      <c r="G216" s="190"/>
      <c r="H216" s="190"/>
      <c r="I216" s="190"/>
      <c r="J216" s="190"/>
      <c r="K216" s="190"/>
      <c r="L216" s="190"/>
      <c r="M216" s="88">
        <v>260</v>
      </c>
      <c r="N216" s="88">
        <v>244</v>
      </c>
      <c r="O216" s="90">
        <v>404</v>
      </c>
      <c r="P216" s="90">
        <v>746</v>
      </c>
      <c r="Q216" s="90">
        <v>665</v>
      </c>
      <c r="R216" s="90">
        <v>1151</v>
      </c>
      <c r="S216" s="90">
        <v>785</v>
      </c>
      <c r="T216" s="90">
        <v>1103</v>
      </c>
      <c r="U216" s="90">
        <v>1231</v>
      </c>
      <c r="V216" s="61">
        <v>6589</v>
      </c>
      <c r="W216" s="89" t="s">
        <v>756</v>
      </c>
      <c r="X216" s="62" t="s">
        <v>756</v>
      </c>
    </row>
    <row r="217" spans="1:24" ht="12.75">
      <c r="A217" s="2" t="s">
        <v>306</v>
      </c>
      <c r="B217" s="44" t="s">
        <v>626</v>
      </c>
      <c r="C217" s="1" t="s">
        <v>21</v>
      </c>
      <c r="D217" s="1" t="s">
        <v>22</v>
      </c>
      <c r="E217" s="1" t="s">
        <v>16</v>
      </c>
      <c r="F217" s="190"/>
      <c r="G217" s="190"/>
      <c r="H217" s="190"/>
      <c r="I217" s="190"/>
      <c r="J217" s="190"/>
      <c r="K217" s="190"/>
      <c r="L217" s="190"/>
      <c r="M217" s="190"/>
      <c r="N217" s="190"/>
      <c r="O217" s="192"/>
      <c r="P217" s="192"/>
      <c r="Q217" s="192"/>
      <c r="R217" s="192"/>
      <c r="S217" s="192"/>
      <c r="T217" s="192"/>
      <c r="U217" s="192"/>
      <c r="V217" s="193"/>
      <c r="W217" s="89" t="s">
        <v>755</v>
      </c>
      <c r="X217" s="62" t="s">
        <v>755</v>
      </c>
    </row>
    <row r="218" spans="1:24" ht="12.75">
      <c r="A218" s="2" t="s">
        <v>307</v>
      </c>
      <c r="B218" s="44" t="s">
        <v>627</v>
      </c>
      <c r="C218" s="1" t="s">
        <v>308</v>
      </c>
      <c r="D218" s="1" t="s">
        <v>30</v>
      </c>
      <c r="E218" s="1" t="s">
        <v>16</v>
      </c>
      <c r="F218" s="190"/>
      <c r="G218" s="190"/>
      <c r="H218" s="190"/>
      <c r="I218" s="190"/>
      <c r="J218" s="190"/>
      <c r="K218" s="190"/>
      <c r="L218" s="190"/>
      <c r="M218" s="190"/>
      <c r="N218" s="190"/>
      <c r="O218" s="192"/>
      <c r="P218" s="192"/>
      <c r="Q218" s="192"/>
      <c r="R218" s="192"/>
      <c r="S218" s="192"/>
      <c r="T218" s="192"/>
      <c r="U218" s="192"/>
      <c r="V218" s="193"/>
      <c r="W218" s="89" t="s">
        <v>755</v>
      </c>
      <c r="X218" s="62" t="s">
        <v>755</v>
      </c>
    </row>
    <row r="219" spans="1:24" ht="12.75">
      <c r="A219" s="2" t="s">
        <v>309</v>
      </c>
      <c r="B219" s="44" t="s">
        <v>628</v>
      </c>
      <c r="C219" s="1" t="s">
        <v>310</v>
      </c>
      <c r="D219" s="1" t="s">
        <v>6</v>
      </c>
      <c r="E219" s="1" t="s">
        <v>16</v>
      </c>
      <c r="F219" s="190"/>
      <c r="G219" s="190"/>
      <c r="H219" s="190"/>
      <c r="I219" s="190"/>
      <c r="J219" s="190"/>
      <c r="K219" s="190"/>
      <c r="L219" s="190"/>
      <c r="M219" s="190"/>
      <c r="N219" s="190"/>
      <c r="O219" s="192"/>
      <c r="P219" s="192"/>
      <c r="Q219" s="192"/>
      <c r="R219" s="192"/>
      <c r="S219" s="192"/>
      <c r="T219" s="192"/>
      <c r="U219" s="192"/>
      <c r="V219" s="193"/>
      <c r="W219" s="89" t="s">
        <v>755</v>
      </c>
      <c r="X219" s="62" t="s">
        <v>755</v>
      </c>
    </row>
    <row r="220" spans="1:24" ht="12.75">
      <c r="A220" s="2" t="s">
        <v>311</v>
      </c>
      <c r="B220" s="44" t="s">
        <v>629</v>
      </c>
      <c r="C220" s="1" t="s">
        <v>72</v>
      </c>
      <c r="D220" s="1" t="s">
        <v>36</v>
      </c>
      <c r="E220" s="1" t="s">
        <v>7</v>
      </c>
      <c r="F220" s="88">
        <v>115</v>
      </c>
      <c r="G220" s="88">
        <v>431</v>
      </c>
      <c r="H220" s="88">
        <v>493</v>
      </c>
      <c r="I220" s="88">
        <v>314</v>
      </c>
      <c r="J220" s="88">
        <v>99</v>
      </c>
      <c r="K220" s="88">
        <v>88</v>
      </c>
      <c r="L220" s="88">
        <v>597</v>
      </c>
      <c r="M220" s="88">
        <v>572</v>
      </c>
      <c r="N220" s="88">
        <v>75</v>
      </c>
      <c r="O220" s="90">
        <v>201</v>
      </c>
      <c r="P220" s="90">
        <v>395</v>
      </c>
      <c r="Q220" s="90">
        <v>443</v>
      </c>
      <c r="R220" s="90">
        <v>490</v>
      </c>
      <c r="S220" s="90">
        <v>551</v>
      </c>
      <c r="T220" s="90">
        <v>725</v>
      </c>
      <c r="U220" s="90">
        <v>659</v>
      </c>
      <c r="V220" s="61">
        <v>6248</v>
      </c>
      <c r="W220" s="89">
        <v>1072</v>
      </c>
      <c r="X220" s="62">
        <v>0.7923133776792314</v>
      </c>
    </row>
    <row r="221" spans="1:24" ht="12.75">
      <c r="A221" s="2" t="s">
        <v>312</v>
      </c>
      <c r="B221" s="44" t="s">
        <v>630</v>
      </c>
      <c r="C221" s="1" t="s">
        <v>278</v>
      </c>
      <c r="D221" s="1" t="s">
        <v>30</v>
      </c>
      <c r="E221" s="1" t="s">
        <v>7</v>
      </c>
      <c r="F221" s="88">
        <v>2320</v>
      </c>
      <c r="G221" s="88">
        <v>2935</v>
      </c>
      <c r="H221" s="88">
        <v>2718</v>
      </c>
      <c r="I221" s="88">
        <v>3984</v>
      </c>
      <c r="J221" s="88">
        <v>6074</v>
      </c>
      <c r="K221" s="88">
        <v>2996</v>
      </c>
      <c r="L221" s="88">
        <v>3144</v>
      </c>
      <c r="M221" s="88">
        <v>2583</v>
      </c>
      <c r="N221" s="88">
        <v>1590</v>
      </c>
      <c r="O221" s="90">
        <v>2456</v>
      </c>
      <c r="P221" s="90">
        <v>3800</v>
      </c>
      <c r="Q221" s="90">
        <v>2904</v>
      </c>
      <c r="R221" s="90">
        <v>3794</v>
      </c>
      <c r="S221" s="90">
        <v>3601</v>
      </c>
      <c r="T221" s="90">
        <v>3259</v>
      </c>
      <c r="U221" s="90">
        <v>3315</v>
      </c>
      <c r="V221" s="61">
        <v>51473</v>
      </c>
      <c r="W221" s="89">
        <v>2012</v>
      </c>
      <c r="X221" s="62">
        <v>0.1682696328510496</v>
      </c>
    </row>
    <row r="222" spans="1:24" ht="12.75">
      <c r="A222" s="2" t="s">
        <v>313</v>
      </c>
      <c r="B222" s="44" t="s">
        <v>631</v>
      </c>
      <c r="C222" s="1" t="s">
        <v>314</v>
      </c>
      <c r="D222" s="1" t="s">
        <v>36</v>
      </c>
      <c r="E222" s="1" t="s">
        <v>7</v>
      </c>
      <c r="F222" s="88">
        <v>5760</v>
      </c>
      <c r="G222" s="88">
        <v>6137</v>
      </c>
      <c r="H222" s="88">
        <v>5667</v>
      </c>
      <c r="I222" s="88">
        <v>8689</v>
      </c>
      <c r="J222" s="88">
        <v>11009</v>
      </c>
      <c r="K222" s="88">
        <v>5252</v>
      </c>
      <c r="L222" s="88">
        <v>4272</v>
      </c>
      <c r="M222" s="88">
        <v>3521</v>
      </c>
      <c r="N222" s="88">
        <v>1907</v>
      </c>
      <c r="O222" s="90">
        <v>2990</v>
      </c>
      <c r="P222" s="90">
        <v>5288</v>
      </c>
      <c r="Q222" s="90">
        <v>4866</v>
      </c>
      <c r="R222" s="90">
        <v>6422</v>
      </c>
      <c r="S222" s="90">
        <v>5220</v>
      </c>
      <c r="T222" s="90">
        <v>5804</v>
      </c>
      <c r="U222" s="90">
        <v>6276</v>
      </c>
      <c r="V222" s="61">
        <v>89080</v>
      </c>
      <c r="W222" s="89">
        <v>-2531</v>
      </c>
      <c r="X222" s="62">
        <v>-0.09640802955852665</v>
      </c>
    </row>
    <row r="223" spans="1:24" ht="12.75">
      <c r="A223" s="2" t="s">
        <v>315</v>
      </c>
      <c r="B223" s="44" t="s">
        <v>632</v>
      </c>
      <c r="C223" s="1" t="s">
        <v>50</v>
      </c>
      <c r="D223" s="1" t="s">
        <v>19</v>
      </c>
      <c r="E223" s="1" t="s">
        <v>7</v>
      </c>
      <c r="F223" s="88">
        <v>9695</v>
      </c>
      <c r="G223" s="88">
        <v>7454</v>
      </c>
      <c r="H223" s="88">
        <v>9209</v>
      </c>
      <c r="I223" s="88">
        <v>11023</v>
      </c>
      <c r="J223" s="88">
        <v>17045</v>
      </c>
      <c r="K223" s="88">
        <v>4345</v>
      </c>
      <c r="L223" s="88">
        <v>5936</v>
      </c>
      <c r="M223" s="88">
        <v>3544</v>
      </c>
      <c r="N223" s="88">
        <v>1984</v>
      </c>
      <c r="O223" s="90">
        <v>3917</v>
      </c>
      <c r="P223" s="90">
        <v>6559</v>
      </c>
      <c r="Q223" s="90">
        <v>5358</v>
      </c>
      <c r="R223" s="90">
        <v>7276</v>
      </c>
      <c r="S223" s="90">
        <v>3246</v>
      </c>
      <c r="T223" s="90">
        <v>7012</v>
      </c>
      <c r="U223" s="90">
        <v>9905</v>
      </c>
      <c r="V223" s="61">
        <v>113508</v>
      </c>
      <c r="W223" s="89">
        <v>-9942</v>
      </c>
      <c r="X223" s="62">
        <v>-0.26596399240255747</v>
      </c>
    </row>
    <row r="224" spans="1:24" ht="12.75">
      <c r="A224" s="2" t="s">
        <v>316</v>
      </c>
      <c r="B224" s="44" t="s">
        <v>633</v>
      </c>
      <c r="C224" s="1" t="s">
        <v>95</v>
      </c>
      <c r="D224" s="1" t="s">
        <v>30</v>
      </c>
      <c r="E224" s="1" t="s">
        <v>16</v>
      </c>
      <c r="F224" s="190"/>
      <c r="G224" s="190"/>
      <c r="H224" s="190"/>
      <c r="I224" s="190"/>
      <c r="J224" s="190"/>
      <c r="K224" s="190"/>
      <c r="L224" s="190"/>
      <c r="M224" s="190"/>
      <c r="N224" s="190"/>
      <c r="O224" s="192"/>
      <c r="P224" s="192"/>
      <c r="Q224" s="192"/>
      <c r="R224" s="192"/>
      <c r="S224" s="192"/>
      <c r="T224" s="192"/>
      <c r="U224" s="192"/>
      <c r="V224" s="193"/>
      <c r="W224" s="89" t="s">
        <v>755</v>
      </c>
      <c r="X224" s="62" t="s">
        <v>755</v>
      </c>
    </row>
    <row r="225" spans="1:24" ht="12.75">
      <c r="A225" s="2" t="s">
        <v>317</v>
      </c>
      <c r="B225" s="44" t="s">
        <v>634</v>
      </c>
      <c r="C225" s="1" t="s">
        <v>74</v>
      </c>
      <c r="D225" s="1" t="s">
        <v>15</v>
      </c>
      <c r="E225" s="1" t="s">
        <v>7</v>
      </c>
      <c r="F225" s="88">
        <v>1847</v>
      </c>
      <c r="G225" s="88">
        <v>1798</v>
      </c>
      <c r="H225" s="88">
        <v>1859</v>
      </c>
      <c r="I225" s="88">
        <v>2318</v>
      </c>
      <c r="J225" s="88">
        <v>4037</v>
      </c>
      <c r="K225" s="88">
        <v>1900</v>
      </c>
      <c r="L225" s="88">
        <v>1936</v>
      </c>
      <c r="M225" s="88">
        <v>1256</v>
      </c>
      <c r="N225" s="88">
        <v>713</v>
      </c>
      <c r="O225" s="90">
        <v>1119</v>
      </c>
      <c r="P225" s="90">
        <v>1058</v>
      </c>
      <c r="Q225" s="90">
        <v>1215</v>
      </c>
      <c r="R225" s="90">
        <v>1744</v>
      </c>
      <c r="S225" s="90">
        <v>1351</v>
      </c>
      <c r="T225" s="90">
        <v>1232</v>
      </c>
      <c r="U225" s="90">
        <v>1245</v>
      </c>
      <c r="V225" s="61">
        <v>26628</v>
      </c>
      <c r="W225" s="89">
        <v>-2250</v>
      </c>
      <c r="X225" s="62">
        <v>-0.28765021733571977</v>
      </c>
    </row>
    <row r="226" spans="1:24" ht="12.75">
      <c r="A226" s="2" t="s">
        <v>318</v>
      </c>
      <c r="B226" s="44" t="s">
        <v>635</v>
      </c>
      <c r="C226" s="1" t="s">
        <v>61</v>
      </c>
      <c r="D226" s="1" t="s">
        <v>19</v>
      </c>
      <c r="E226" s="1" t="s">
        <v>7</v>
      </c>
      <c r="F226" s="88">
        <v>745</v>
      </c>
      <c r="G226" s="88">
        <v>716</v>
      </c>
      <c r="H226" s="88">
        <v>712</v>
      </c>
      <c r="I226" s="88">
        <v>1263</v>
      </c>
      <c r="J226" s="88">
        <v>1966</v>
      </c>
      <c r="K226" s="88">
        <v>747</v>
      </c>
      <c r="L226" s="88">
        <v>631</v>
      </c>
      <c r="M226" s="88">
        <v>474</v>
      </c>
      <c r="N226" s="88">
        <v>165</v>
      </c>
      <c r="O226" s="90">
        <v>686</v>
      </c>
      <c r="P226" s="90">
        <v>1226</v>
      </c>
      <c r="Q226" s="90">
        <v>893</v>
      </c>
      <c r="R226" s="90">
        <v>970</v>
      </c>
      <c r="S226" s="90">
        <v>1616</v>
      </c>
      <c r="T226" s="90">
        <v>2459</v>
      </c>
      <c r="U226" s="90">
        <v>3023</v>
      </c>
      <c r="V226" s="61">
        <v>18292</v>
      </c>
      <c r="W226" s="89">
        <v>4632</v>
      </c>
      <c r="X226" s="62">
        <v>1.3480791618160652</v>
      </c>
    </row>
    <row r="227" spans="1:24" ht="12.75">
      <c r="A227" s="2" t="s">
        <v>319</v>
      </c>
      <c r="B227" s="44" t="s">
        <v>636</v>
      </c>
      <c r="C227" s="1" t="s">
        <v>320</v>
      </c>
      <c r="D227" s="1" t="s">
        <v>19</v>
      </c>
      <c r="E227" s="1" t="s">
        <v>16</v>
      </c>
      <c r="F227" s="190"/>
      <c r="G227" s="190"/>
      <c r="H227" s="190"/>
      <c r="I227" s="190"/>
      <c r="J227" s="190"/>
      <c r="K227" s="190"/>
      <c r="L227" s="190"/>
      <c r="M227" s="190"/>
      <c r="N227" s="190"/>
      <c r="O227" s="192"/>
      <c r="P227" s="192"/>
      <c r="Q227" s="192"/>
      <c r="R227" s="192"/>
      <c r="S227" s="192"/>
      <c r="T227" s="192"/>
      <c r="U227" s="192"/>
      <c r="V227" s="193"/>
      <c r="W227" s="89" t="s">
        <v>755</v>
      </c>
      <c r="X227" s="62" t="s">
        <v>755</v>
      </c>
    </row>
    <row r="228" spans="1:24" ht="12.75">
      <c r="A228" s="2" t="s">
        <v>321</v>
      </c>
      <c r="B228" s="44" t="s">
        <v>637</v>
      </c>
      <c r="C228" s="1" t="s">
        <v>322</v>
      </c>
      <c r="D228" s="1" t="s">
        <v>30</v>
      </c>
      <c r="E228" s="1" t="s">
        <v>16</v>
      </c>
      <c r="F228" s="190"/>
      <c r="G228" s="190"/>
      <c r="H228" s="190"/>
      <c r="I228" s="190"/>
      <c r="J228" s="190"/>
      <c r="K228" s="190"/>
      <c r="L228" s="190"/>
      <c r="M228" s="190"/>
      <c r="N228" s="190"/>
      <c r="O228" s="192"/>
      <c r="P228" s="192"/>
      <c r="Q228" s="192"/>
      <c r="R228" s="192"/>
      <c r="S228" s="192"/>
      <c r="T228" s="192"/>
      <c r="U228" s="192"/>
      <c r="V228" s="193"/>
      <c r="W228" s="89" t="s">
        <v>755</v>
      </c>
      <c r="X228" s="62" t="s">
        <v>755</v>
      </c>
    </row>
    <row r="229" spans="1:24" ht="12.75">
      <c r="A229" s="2" t="s">
        <v>323</v>
      </c>
      <c r="B229" s="44" t="s">
        <v>638</v>
      </c>
      <c r="C229" s="1" t="s">
        <v>21</v>
      </c>
      <c r="D229" s="1" t="s">
        <v>22</v>
      </c>
      <c r="E229" s="1" t="s">
        <v>7</v>
      </c>
      <c r="F229" s="88">
        <v>1123</v>
      </c>
      <c r="G229" s="88">
        <v>3610</v>
      </c>
      <c r="H229" s="88">
        <v>3384</v>
      </c>
      <c r="I229" s="88">
        <v>3164</v>
      </c>
      <c r="J229" s="88">
        <v>8169</v>
      </c>
      <c r="K229" s="88">
        <v>1529</v>
      </c>
      <c r="L229" s="88">
        <v>2108</v>
      </c>
      <c r="M229" s="88">
        <v>1102</v>
      </c>
      <c r="N229" s="88">
        <v>576</v>
      </c>
      <c r="O229" s="90">
        <v>832</v>
      </c>
      <c r="P229" s="90">
        <v>2492</v>
      </c>
      <c r="Q229" s="90">
        <v>1452</v>
      </c>
      <c r="R229" s="90">
        <v>2639</v>
      </c>
      <c r="S229" s="90">
        <v>1649</v>
      </c>
      <c r="T229" s="90">
        <v>2317</v>
      </c>
      <c r="U229" s="90">
        <v>3214</v>
      </c>
      <c r="V229" s="61">
        <v>39360</v>
      </c>
      <c r="W229" s="89">
        <v>-1462</v>
      </c>
      <c r="X229" s="62">
        <v>-0.12959843985462283</v>
      </c>
    </row>
    <row r="230" spans="1:24" ht="12.75">
      <c r="A230" s="2" t="s">
        <v>324</v>
      </c>
      <c r="B230" s="44" t="s">
        <v>639</v>
      </c>
      <c r="C230" s="1" t="s">
        <v>50</v>
      </c>
      <c r="D230" s="1" t="s">
        <v>19</v>
      </c>
      <c r="E230" s="1" t="s">
        <v>7</v>
      </c>
      <c r="F230" s="88">
        <v>1638</v>
      </c>
      <c r="G230" s="88">
        <v>2003</v>
      </c>
      <c r="H230" s="88">
        <v>1336</v>
      </c>
      <c r="I230" s="88">
        <v>2080</v>
      </c>
      <c r="J230" s="88">
        <v>1506</v>
      </c>
      <c r="K230" s="88">
        <v>540</v>
      </c>
      <c r="L230" s="88">
        <v>1001</v>
      </c>
      <c r="M230" s="88">
        <v>611</v>
      </c>
      <c r="N230" s="88">
        <v>411</v>
      </c>
      <c r="O230" s="90">
        <v>750</v>
      </c>
      <c r="P230" s="90">
        <v>1078</v>
      </c>
      <c r="Q230" s="90">
        <v>1324</v>
      </c>
      <c r="R230" s="90">
        <v>2080</v>
      </c>
      <c r="S230" s="90">
        <v>1720</v>
      </c>
      <c r="T230" s="90">
        <v>2055</v>
      </c>
      <c r="U230" s="90">
        <v>2591</v>
      </c>
      <c r="V230" s="61">
        <v>22724</v>
      </c>
      <c r="W230" s="89">
        <v>1389</v>
      </c>
      <c r="X230" s="62">
        <v>0.19682584667705824</v>
      </c>
    </row>
    <row r="231" spans="1:24" ht="12.75">
      <c r="A231" s="2" t="s">
        <v>325</v>
      </c>
      <c r="B231" s="44" t="s">
        <v>640</v>
      </c>
      <c r="C231" s="1" t="s">
        <v>326</v>
      </c>
      <c r="D231" s="1" t="s">
        <v>25</v>
      </c>
      <c r="E231" s="1" t="s">
        <v>7</v>
      </c>
      <c r="F231" s="88">
        <v>19126</v>
      </c>
      <c r="G231" s="88">
        <v>16155</v>
      </c>
      <c r="H231" s="88">
        <v>13844</v>
      </c>
      <c r="I231" s="88">
        <v>17778</v>
      </c>
      <c r="J231" s="88">
        <v>33351</v>
      </c>
      <c r="K231" s="88">
        <v>13161</v>
      </c>
      <c r="L231" s="88">
        <v>8001</v>
      </c>
      <c r="M231" s="88">
        <v>10166</v>
      </c>
      <c r="N231" s="88">
        <v>4403</v>
      </c>
      <c r="O231" s="90">
        <v>7040</v>
      </c>
      <c r="P231" s="90">
        <v>12575</v>
      </c>
      <c r="Q231" s="90">
        <v>10510</v>
      </c>
      <c r="R231" s="90">
        <v>14628</v>
      </c>
      <c r="S231" s="90">
        <v>11602</v>
      </c>
      <c r="T231" s="90">
        <v>12239</v>
      </c>
      <c r="U231" s="90">
        <v>12265</v>
      </c>
      <c r="V231" s="61">
        <v>216844</v>
      </c>
      <c r="W231" s="89">
        <v>-16169</v>
      </c>
      <c r="X231" s="62">
        <v>-0.24167825060161727</v>
      </c>
    </row>
    <row r="232" spans="1:24" ht="12.75">
      <c r="A232" s="2" t="s">
        <v>327</v>
      </c>
      <c r="B232" s="44" t="s">
        <v>641</v>
      </c>
      <c r="C232" s="1" t="s">
        <v>328</v>
      </c>
      <c r="D232" s="1" t="s">
        <v>36</v>
      </c>
      <c r="E232" s="1" t="s">
        <v>7</v>
      </c>
      <c r="F232" s="88">
        <v>12150</v>
      </c>
      <c r="G232" s="88">
        <v>9975</v>
      </c>
      <c r="H232" s="88">
        <v>9383</v>
      </c>
      <c r="I232" s="88">
        <v>12880</v>
      </c>
      <c r="J232" s="88">
        <v>18660</v>
      </c>
      <c r="K232" s="88">
        <v>8558</v>
      </c>
      <c r="L232" s="88">
        <v>8210</v>
      </c>
      <c r="M232" s="88">
        <v>5203</v>
      </c>
      <c r="N232" s="88">
        <v>2790</v>
      </c>
      <c r="O232" s="90">
        <v>5070</v>
      </c>
      <c r="P232" s="90">
        <v>8073</v>
      </c>
      <c r="Q232" s="90">
        <v>6470</v>
      </c>
      <c r="R232" s="90">
        <v>8802</v>
      </c>
      <c r="S232" s="90">
        <v>6224</v>
      </c>
      <c r="T232" s="90">
        <v>7693</v>
      </c>
      <c r="U232" s="90">
        <v>9027</v>
      </c>
      <c r="V232" s="61">
        <v>139168</v>
      </c>
      <c r="W232" s="89">
        <v>-12642</v>
      </c>
      <c r="X232" s="62">
        <v>-0.2848067045147337</v>
      </c>
    </row>
    <row r="233" spans="1:24" ht="12.75">
      <c r="A233" s="2" t="s">
        <v>329</v>
      </c>
      <c r="B233" s="44" t="s">
        <v>642</v>
      </c>
      <c r="C233" s="1" t="s">
        <v>21</v>
      </c>
      <c r="D233" s="1" t="s">
        <v>22</v>
      </c>
      <c r="E233" s="1" t="s">
        <v>7</v>
      </c>
      <c r="F233" s="88">
        <v>1962</v>
      </c>
      <c r="G233" s="88">
        <v>2597</v>
      </c>
      <c r="H233" s="88">
        <v>5227</v>
      </c>
      <c r="I233" s="88">
        <v>5420</v>
      </c>
      <c r="J233" s="88">
        <v>16088</v>
      </c>
      <c r="K233" s="88">
        <v>2738</v>
      </c>
      <c r="L233" s="88">
        <v>3888</v>
      </c>
      <c r="M233" s="88">
        <v>2172</v>
      </c>
      <c r="N233" s="88">
        <v>1537</v>
      </c>
      <c r="O233" s="90">
        <v>1892</v>
      </c>
      <c r="P233" s="90">
        <v>2825</v>
      </c>
      <c r="Q233" s="90">
        <v>1522</v>
      </c>
      <c r="R233" s="90">
        <v>3689</v>
      </c>
      <c r="S233" s="90">
        <v>2771</v>
      </c>
      <c r="T233" s="90">
        <v>4650</v>
      </c>
      <c r="U233" s="90">
        <v>3776</v>
      </c>
      <c r="V233" s="61">
        <v>62754</v>
      </c>
      <c r="W233" s="89">
        <v>-320</v>
      </c>
      <c r="X233" s="62">
        <v>-0.021044324608707088</v>
      </c>
    </row>
    <row r="234" spans="1:24" ht="12.75">
      <c r="A234" s="2" t="s">
        <v>330</v>
      </c>
      <c r="B234" s="44" t="s">
        <v>643</v>
      </c>
      <c r="C234" s="1" t="s">
        <v>21</v>
      </c>
      <c r="D234" s="1" t="s">
        <v>22</v>
      </c>
      <c r="E234" s="1" t="s">
        <v>7</v>
      </c>
      <c r="F234" s="88">
        <v>21423</v>
      </c>
      <c r="G234" s="88">
        <v>6616</v>
      </c>
      <c r="H234" s="88">
        <v>5468</v>
      </c>
      <c r="I234" s="88">
        <v>10442</v>
      </c>
      <c r="J234" s="88">
        <v>27572</v>
      </c>
      <c r="K234" s="88">
        <v>7472</v>
      </c>
      <c r="L234" s="88">
        <v>5009</v>
      </c>
      <c r="M234" s="88">
        <v>3711</v>
      </c>
      <c r="N234" s="88">
        <v>2210</v>
      </c>
      <c r="O234" s="90">
        <v>3445</v>
      </c>
      <c r="P234" s="90">
        <v>4582</v>
      </c>
      <c r="Q234" s="90">
        <v>4755</v>
      </c>
      <c r="R234" s="90">
        <v>5933</v>
      </c>
      <c r="S234" s="90">
        <v>4587</v>
      </c>
      <c r="T234" s="90">
        <v>5058</v>
      </c>
      <c r="U234" s="90">
        <v>5155</v>
      </c>
      <c r="V234" s="61">
        <v>123438</v>
      </c>
      <c r="W234" s="89">
        <v>-23216</v>
      </c>
      <c r="X234" s="62">
        <v>-0.5282486518464584</v>
      </c>
    </row>
    <row r="235" spans="1:24" ht="12.75">
      <c r="A235" s="2" t="s">
        <v>331</v>
      </c>
      <c r="B235" s="44" t="s">
        <v>644</v>
      </c>
      <c r="C235" s="1" t="s">
        <v>332</v>
      </c>
      <c r="D235" s="1" t="s">
        <v>6</v>
      </c>
      <c r="E235" s="1" t="s">
        <v>7</v>
      </c>
      <c r="F235" s="88">
        <v>6721</v>
      </c>
      <c r="G235" s="88">
        <v>6483</v>
      </c>
      <c r="H235" s="88">
        <v>5923</v>
      </c>
      <c r="I235" s="88">
        <v>11067</v>
      </c>
      <c r="J235" s="88">
        <v>15140</v>
      </c>
      <c r="K235" s="88">
        <v>4557</v>
      </c>
      <c r="L235" s="88">
        <v>6110</v>
      </c>
      <c r="M235" s="88">
        <v>4508</v>
      </c>
      <c r="N235" s="88">
        <v>1866</v>
      </c>
      <c r="O235" s="90">
        <v>4432</v>
      </c>
      <c r="P235" s="90">
        <v>8004</v>
      </c>
      <c r="Q235" s="90">
        <v>6369</v>
      </c>
      <c r="R235" s="90">
        <v>6073</v>
      </c>
      <c r="S235" s="90">
        <v>5768</v>
      </c>
      <c r="T235" s="90">
        <v>7398</v>
      </c>
      <c r="U235" s="90">
        <v>8300</v>
      </c>
      <c r="V235" s="61">
        <v>108719</v>
      </c>
      <c r="W235" s="89">
        <v>-2655</v>
      </c>
      <c r="X235" s="62">
        <v>-0.08793137709478704</v>
      </c>
    </row>
    <row r="236" spans="1:24" ht="12.75">
      <c r="A236" s="2" t="s">
        <v>380</v>
      </c>
      <c r="B236" s="44" t="s">
        <v>645</v>
      </c>
      <c r="C236" s="1" t="s">
        <v>217</v>
      </c>
      <c r="D236" s="1" t="s">
        <v>36</v>
      </c>
      <c r="E236" s="1" t="s">
        <v>7</v>
      </c>
      <c r="F236" s="191"/>
      <c r="G236" s="191"/>
      <c r="H236" s="191"/>
      <c r="I236" s="191"/>
      <c r="J236" s="191"/>
      <c r="K236" s="191"/>
      <c r="L236" s="191"/>
      <c r="M236" s="191"/>
      <c r="N236" s="191"/>
      <c r="O236" s="90">
        <v>1393</v>
      </c>
      <c r="P236" s="90">
        <v>3207</v>
      </c>
      <c r="Q236" s="90">
        <v>2933</v>
      </c>
      <c r="R236" s="90">
        <v>3128</v>
      </c>
      <c r="S236" s="90">
        <v>3185</v>
      </c>
      <c r="T236" s="90">
        <v>3446</v>
      </c>
      <c r="U236" s="90">
        <v>2807</v>
      </c>
      <c r="V236" s="61">
        <v>20099</v>
      </c>
      <c r="W236" s="89" t="s">
        <v>756</v>
      </c>
      <c r="X236" s="62" t="s">
        <v>756</v>
      </c>
    </row>
    <row r="237" spans="1:24" ht="12.75">
      <c r="A237" s="2" t="s">
        <v>333</v>
      </c>
      <c r="B237" s="44" t="s">
        <v>646</v>
      </c>
      <c r="C237" s="1" t="s">
        <v>18</v>
      </c>
      <c r="D237" s="1" t="s">
        <v>19</v>
      </c>
      <c r="E237" s="1" t="s">
        <v>7</v>
      </c>
      <c r="F237" s="88">
        <v>5426</v>
      </c>
      <c r="G237" s="88">
        <v>4938</v>
      </c>
      <c r="H237" s="88">
        <v>3901</v>
      </c>
      <c r="I237" s="88">
        <v>6095</v>
      </c>
      <c r="J237" s="88">
        <v>9912</v>
      </c>
      <c r="K237" s="88">
        <v>4905</v>
      </c>
      <c r="L237" s="88">
        <v>4332</v>
      </c>
      <c r="M237" s="88">
        <v>1657</v>
      </c>
      <c r="N237" s="88">
        <v>1933</v>
      </c>
      <c r="O237" s="90">
        <v>2852</v>
      </c>
      <c r="P237" s="90">
        <v>5016</v>
      </c>
      <c r="Q237" s="90">
        <v>3754</v>
      </c>
      <c r="R237" s="90">
        <v>5225</v>
      </c>
      <c r="S237" s="90">
        <v>3676</v>
      </c>
      <c r="T237" s="90">
        <v>3603</v>
      </c>
      <c r="U237" s="90">
        <v>3910</v>
      </c>
      <c r="V237" s="61">
        <v>71135</v>
      </c>
      <c r="W237" s="89">
        <v>-3946</v>
      </c>
      <c r="X237" s="62">
        <v>-0.193811394891945</v>
      </c>
    </row>
    <row r="238" spans="1:24" ht="12.75">
      <c r="A238" s="2" t="s">
        <v>334</v>
      </c>
      <c r="B238" s="44" t="s">
        <v>647</v>
      </c>
      <c r="C238" s="1" t="s">
        <v>124</v>
      </c>
      <c r="D238" s="1" t="s">
        <v>15</v>
      </c>
      <c r="E238" s="1" t="s">
        <v>7</v>
      </c>
      <c r="F238" s="88">
        <v>2229</v>
      </c>
      <c r="G238" s="88">
        <v>2728</v>
      </c>
      <c r="H238" s="88">
        <v>2657</v>
      </c>
      <c r="I238" s="88">
        <v>3603</v>
      </c>
      <c r="J238" s="88">
        <v>5037</v>
      </c>
      <c r="K238" s="88">
        <v>3049</v>
      </c>
      <c r="L238" s="88">
        <v>1750</v>
      </c>
      <c r="M238" s="88">
        <v>954</v>
      </c>
      <c r="N238" s="88">
        <v>629</v>
      </c>
      <c r="O238" s="90">
        <v>769</v>
      </c>
      <c r="P238" s="90">
        <v>1028</v>
      </c>
      <c r="Q238" s="90">
        <v>1171</v>
      </c>
      <c r="R238" s="90">
        <v>2434</v>
      </c>
      <c r="S238" s="90">
        <v>1785</v>
      </c>
      <c r="T238" s="90">
        <v>1975</v>
      </c>
      <c r="U238" s="90">
        <v>2617</v>
      </c>
      <c r="V238" s="61">
        <v>34415</v>
      </c>
      <c r="W238" s="89">
        <v>-2406</v>
      </c>
      <c r="X238" s="62">
        <v>-0.21449585450655256</v>
      </c>
    </row>
    <row r="239" spans="1:24" ht="12.75">
      <c r="A239" s="2" t="s">
        <v>335</v>
      </c>
      <c r="B239" s="44" t="s">
        <v>648</v>
      </c>
      <c r="C239" s="1" t="s">
        <v>121</v>
      </c>
      <c r="D239" s="1" t="s">
        <v>15</v>
      </c>
      <c r="E239" s="1" t="s">
        <v>16</v>
      </c>
      <c r="F239" s="190"/>
      <c r="G239" s="190"/>
      <c r="H239" s="190"/>
      <c r="I239" s="190"/>
      <c r="J239" s="190"/>
      <c r="K239" s="190"/>
      <c r="L239" s="190"/>
      <c r="M239" s="190"/>
      <c r="N239" s="190"/>
      <c r="O239" s="192"/>
      <c r="P239" s="192"/>
      <c r="Q239" s="192"/>
      <c r="R239" s="192"/>
      <c r="S239" s="192"/>
      <c r="T239" s="192"/>
      <c r="U239" s="192"/>
      <c r="V239" s="193"/>
      <c r="W239" s="89" t="s">
        <v>755</v>
      </c>
      <c r="X239" s="62" t="s">
        <v>755</v>
      </c>
    </row>
    <row r="240" spans="1:24" ht="12.75">
      <c r="A240" s="2" t="s">
        <v>336</v>
      </c>
      <c r="B240" s="44" t="s">
        <v>649</v>
      </c>
      <c r="C240" s="1" t="s">
        <v>91</v>
      </c>
      <c r="D240" s="1" t="s">
        <v>10</v>
      </c>
      <c r="E240" s="1" t="s">
        <v>7</v>
      </c>
      <c r="F240" s="88">
        <v>1402</v>
      </c>
      <c r="G240" s="88">
        <v>2904</v>
      </c>
      <c r="H240" s="88">
        <v>2519</v>
      </c>
      <c r="I240" s="88">
        <v>3923</v>
      </c>
      <c r="J240" s="88">
        <v>6009</v>
      </c>
      <c r="K240" s="88">
        <v>2918</v>
      </c>
      <c r="L240" s="88">
        <v>2774</v>
      </c>
      <c r="M240" s="88">
        <v>2774</v>
      </c>
      <c r="N240" s="88">
        <v>1113</v>
      </c>
      <c r="O240" s="90">
        <v>1879</v>
      </c>
      <c r="P240" s="90">
        <v>2709</v>
      </c>
      <c r="Q240" s="90">
        <v>2304</v>
      </c>
      <c r="R240" s="90">
        <v>3324</v>
      </c>
      <c r="S240" s="90">
        <v>2756</v>
      </c>
      <c r="T240" s="90">
        <v>3007</v>
      </c>
      <c r="U240" s="90">
        <v>3599</v>
      </c>
      <c r="V240" s="61">
        <v>45914</v>
      </c>
      <c r="W240" s="89">
        <v>1938</v>
      </c>
      <c r="X240" s="62">
        <v>0.1803126163007071</v>
      </c>
    </row>
    <row r="241" spans="1:24" ht="12.75">
      <c r="A241" s="2" t="s">
        <v>337</v>
      </c>
      <c r="B241" s="44" t="s">
        <v>650</v>
      </c>
      <c r="C241" s="1" t="s">
        <v>61</v>
      </c>
      <c r="D241" s="1" t="s">
        <v>19</v>
      </c>
      <c r="E241" s="1" t="s">
        <v>7</v>
      </c>
      <c r="F241" s="88">
        <v>741</v>
      </c>
      <c r="G241" s="88">
        <v>791</v>
      </c>
      <c r="H241" s="88">
        <v>540</v>
      </c>
      <c r="I241" s="88">
        <v>425</v>
      </c>
      <c r="J241" s="88">
        <v>1837</v>
      </c>
      <c r="K241" s="88">
        <v>550</v>
      </c>
      <c r="L241" s="88">
        <v>360</v>
      </c>
      <c r="M241" s="88">
        <v>409</v>
      </c>
      <c r="N241" s="88">
        <v>130</v>
      </c>
      <c r="O241" s="90">
        <v>242</v>
      </c>
      <c r="P241" s="90">
        <v>581</v>
      </c>
      <c r="Q241" s="90">
        <v>421</v>
      </c>
      <c r="R241" s="90">
        <v>227</v>
      </c>
      <c r="S241" s="90">
        <v>672</v>
      </c>
      <c r="T241" s="90">
        <v>246</v>
      </c>
      <c r="U241" s="90">
        <v>326</v>
      </c>
      <c r="V241" s="61">
        <v>8498</v>
      </c>
      <c r="W241" s="89">
        <v>-1026</v>
      </c>
      <c r="X241" s="62">
        <v>-0.41089307168602324</v>
      </c>
    </row>
    <row r="242" spans="1:24" ht="12.75">
      <c r="A242" s="2" t="s">
        <v>338</v>
      </c>
      <c r="B242" s="44" t="s">
        <v>651</v>
      </c>
      <c r="C242" s="1" t="s">
        <v>339</v>
      </c>
      <c r="D242" s="1" t="s">
        <v>15</v>
      </c>
      <c r="E242" s="1" t="s">
        <v>16</v>
      </c>
      <c r="F242" s="190"/>
      <c r="G242" s="190"/>
      <c r="H242" s="190"/>
      <c r="I242" s="190"/>
      <c r="J242" s="190"/>
      <c r="K242" s="190"/>
      <c r="L242" s="190"/>
      <c r="M242" s="190"/>
      <c r="N242" s="190"/>
      <c r="O242" s="192"/>
      <c r="P242" s="192"/>
      <c r="Q242" s="192"/>
      <c r="R242" s="192"/>
      <c r="S242" s="192"/>
      <c r="T242" s="192"/>
      <c r="U242" s="192"/>
      <c r="V242" s="193"/>
      <c r="W242" s="89" t="s">
        <v>755</v>
      </c>
      <c r="X242" s="62" t="s">
        <v>755</v>
      </c>
    </row>
    <row r="243" spans="1:24" ht="12.75">
      <c r="A243" s="2" t="s">
        <v>340</v>
      </c>
      <c r="B243" s="44" t="s">
        <v>652</v>
      </c>
      <c r="C243" s="1" t="s">
        <v>129</v>
      </c>
      <c r="D243" s="1" t="s">
        <v>30</v>
      </c>
      <c r="E243" s="1" t="s">
        <v>16</v>
      </c>
      <c r="F243" s="190"/>
      <c r="G243" s="190"/>
      <c r="H243" s="190"/>
      <c r="I243" s="190"/>
      <c r="J243" s="190"/>
      <c r="K243" s="190"/>
      <c r="L243" s="190"/>
      <c r="M243" s="190"/>
      <c r="N243" s="190"/>
      <c r="O243" s="192"/>
      <c r="P243" s="192"/>
      <c r="Q243" s="192"/>
      <c r="R243" s="192"/>
      <c r="S243" s="192"/>
      <c r="T243" s="192"/>
      <c r="U243" s="192"/>
      <c r="V243" s="193"/>
      <c r="W243" s="89" t="s">
        <v>755</v>
      </c>
      <c r="X243" s="62" t="s">
        <v>755</v>
      </c>
    </row>
    <row r="244" spans="1:24" ht="12.75">
      <c r="A244" s="2" t="s">
        <v>341</v>
      </c>
      <c r="B244" s="44" t="s">
        <v>653</v>
      </c>
      <c r="C244" s="1" t="s">
        <v>204</v>
      </c>
      <c r="D244" s="1" t="s">
        <v>30</v>
      </c>
      <c r="E244" s="1" t="s">
        <v>7</v>
      </c>
      <c r="F244" s="88">
        <v>2021</v>
      </c>
      <c r="G244" s="88">
        <v>3039</v>
      </c>
      <c r="H244" s="88">
        <v>3269</v>
      </c>
      <c r="I244" s="88">
        <v>5494</v>
      </c>
      <c r="J244" s="88">
        <v>7034</v>
      </c>
      <c r="K244" s="88">
        <v>5311</v>
      </c>
      <c r="L244" s="88">
        <v>5817</v>
      </c>
      <c r="M244" s="88">
        <v>5449</v>
      </c>
      <c r="N244" s="88">
        <v>4027</v>
      </c>
      <c r="O244" s="90">
        <v>1389</v>
      </c>
      <c r="P244" s="90">
        <v>2067</v>
      </c>
      <c r="Q244" s="90">
        <v>1678</v>
      </c>
      <c r="R244" s="90">
        <v>1710</v>
      </c>
      <c r="S244" s="90">
        <v>1491</v>
      </c>
      <c r="T244" s="90">
        <v>1482</v>
      </c>
      <c r="U244" s="90">
        <v>1850</v>
      </c>
      <c r="V244" s="61">
        <v>53128</v>
      </c>
      <c r="W244" s="89">
        <v>-7290</v>
      </c>
      <c r="X244" s="62">
        <v>-0.5273818997323302</v>
      </c>
    </row>
    <row r="245" spans="1:24" ht="12.75">
      <c r="A245" s="2" t="s">
        <v>342</v>
      </c>
      <c r="B245" s="44" t="s">
        <v>654</v>
      </c>
      <c r="C245" s="1" t="s">
        <v>63</v>
      </c>
      <c r="D245" s="1" t="s">
        <v>6</v>
      </c>
      <c r="E245" s="1" t="s">
        <v>16</v>
      </c>
      <c r="F245" s="190"/>
      <c r="G245" s="190"/>
      <c r="H245" s="190"/>
      <c r="I245" s="190"/>
      <c r="J245" s="190"/>
      <c r="K245" s="190"/>
      <c r="L245" s="190"/>
      <c r="M245" s="190"/>
      <c r="N245" s="190"/>
      <c r="O245" s="192"/>
      <c r="P245" s="192"/>
      <c r="Q245" s="192"/>
      <c r="R245" s="192"/>
      <c r="S245" s="192"/>
      <c r="T245" s="192"/>
      <c r="U245" s="192"/>
      <c r="V245" s="193"/>
      <c r="W245" s="89" t="s">
        <v>755</v>
      </c>
      <c r="X245" s="62" t="s">
        <v>755</v>
      </c>
    </row>
    <row r="246" spans="1:24" ht="12.75">
      <c r="A246" s="2" t="s">
        <v>408</v>
      </c>
      <c r="B246" s="44" t="s">
        <v>655</v>
      </c>
      <c r="C246" s="1" t="s">
        <v>46</v>
      </c>
      <c r="D246" s="1" t="s">
        <v>10</v>
      </c>
      <c r="E246" s="1" t="s">
        <v>7</v>
      </c>
      <c r="F246" s="191"/>
      <c r="G246" s="88">
        <v>244</v>
      </c>
      <c r="H246" s="88">
        <v>766</v>
      </c>
      <c r="I246" s="88">
        <v>1045</v>
      </c>
      <c r="J246" s="88">
        <v>1382</v>
      </c>
      <c r="K246" s="88">
        <v>1381</v>
      </c>
      <c r="L246" s="88">
        <v>2159</v>
      </c>
      <c r="M246" s="88">
        <v>1127</v>
      </c>
      <c r="N246" s="88">
        <v>768</v>
      </c>
      <c r="O246" s="90">
        <v>1939</v>
      </c>
      <c r="P246" s="90">
        <v>2763</v>
      </c>
      <c r="Q246" s="90">
        <v>1176</v>
      </c>
      <c r="R246" s="90">
        <v>1481</v>
      </c>
      <c r="S246" s="90">
        <v>2114</v>
      </c>
      <c r="T246" s="90">
        <v>2073</v>
      </c>
      <c r="U246" s="90">
        <v>1881</v>
      </c>
      <c r="V246" s="61">
        <v>22299</v>
      </c>
      <c r="W246" s="89" t="s">
        <v>756</v>
      </c>
      <c r="X246" s="62" t="s">
        <v>756</v>
      </c>
    </row>
    <row r="247" spans="1:24" ht="12.75">
      <c r="A247" s="2" t="s">
        <v>343</v>
      </c>
      <c r="B247" s="44" t="s">
        <v>656</v>
      </c>
      <c r="C247" s="1" t="s">
        <v>344</v>
      </c>
      <c r="D247" s="1" t="s">
        <v>6</v>
      </c>
      <c r="E247" s="1" t="s">
        <v>7</v>
      </c>
      <c r="F247" s="88">
        <v>7214</v>
      </c>
      <c r="G247" s="88">
        <v>7883</v>
      </c>
      <c r="H247" s="88">
        <v>7573</v>
      </c>
      <c r="I247" s="88">
        <v>10694</v>
      </c>
      <c r="J247" s="88">
        <v>14497</v>
      </c>
      <c r="K247" s="88">
        <v>6431</v>
      </c>
      <c r="L247" s="88">
        <v>5174</v>
      </c>
      <c r="M247" s="88">
        <v>3559</v>
      </c>
      <c r="N247" s="88">
        <v>1626</v>
      </c>
      <c r="O247" s="90">
        <v>3167</v>
      </c>
      <c r="P247" s="90">
        <v>5688</v>
      </c>
      <c r="Q247" s="90">
        <v>5443</v>
      </c>
      <c r="R247" s="90">
        <v>5718</v>
      </c>
      <c r="S247" s="90">
        <v>6625</v>
      </c>
      <c r="T247" s="90">
        <v>7261</v>
      </c>
      <c r="U247" s="90">
        <v>9071</v>
      </c>
      <c r="V247" s="61">
        <v>107624</v>
      </c>
      <c r="W247" s="89">
        <v>-4689</v>
      </c>
      <c r="X247" s="62">
        <v>-0.14054070255365064</v>
      </c>
    </row>
    <row r="248" spans="1:24" ht="12.75">
      <c r="A248" s="2" t="s">
        <v>345</v>
      </c>
      <c r="B248" s="44" t="s">
        <v>420</v>
      </c>
      <c r="C248" s="1" t="s">
        <v>345</v>
      </c>
      <c r="D248" s="1" t="s">
        <v>30</v>
      </c>
      <c r="E248" s="1" t="s">
        <v>7</v>
      </c>
      <c r="F248" s="88">
        <v>25331</v>
      </c>
      <c r="G248" s="88">
        <v>23962</v>
      </c>
      <c r="H248" s="88">
        <v>21614</v>
      </c>
      <c r="I248" s="88">
        <v>27419</v>
      </c>
      <c r="J248" s="88">
        <v>38645</v>
      </c>
      <c r="K248" s="88">
        <v>19411</v>
      </c>
      <c r="L248" s="88">
        <v>24393</v>
      </c>
      <c r="M248" s="88">
        <v>19961</v>
      </c>
      <c r="N248" s="88">
        <v>11181</v>
      </c>
      <c r="O248" s="90">
        <v>14648</v>
      </c>
      <c r="P248" s="90">
        <v>22387</v>
      </c>
      <c r="Q248" s="90">
        <v>20996</v>
      </c>
      <c r="R248" s="90">
        <v>21192</v>
      </c>
      <c r="S248" s="90">
        <v>16027</v>
      </c>
      <c r="T248" s="90">
        <v>16054</v>
      </c>
      <c r="U248" s="90">
        <v>19323</v>
      </c>
      <c r="V248" s="61">
        <v>342544</v>
      </c>
      <c r="W248" s="89">
        <v>-25730</v>
      </c>
      <c r="X248" s="62">
        <v>-0.2616805321074792</v>
      </c>
    </row>
    <row r="249" spans="1:24" ht="12.75">
      <c r="A249" s="2" t="s">
        <v>346</v>
      </c>
      <c r="B249" s="44" t="s">
        <v>657</v>
      </c>
      <c r="C249" s="1" t="s">
        <v>116</v>
      </c>
      <c r="D249" s="1" t="s">
        <v>15</v>
      </c>
      <c r="E249" s="1" t="s">
        <v>7</v>
      </c>
      <c r="F249" s="88">
        <v>1123</v>
      </c>
      <c r="G249" s="88">
        <v>1518</v>
      </c>
      <c r="H249" s="88">
        <v>1320</v>
      </c>
      <c r="I249" s="88">
        <v>1874</v>
      </c>
      <c r="J249" s="88">
        <v>2854</v>
      </c>
      <c r="K249" s="88">
        <v>2035</v>
      </c>
      <c r="L249" s="88">
        <v>1902</v>
      </c>
      <c r="M249" s="88">
        <v>1519</v>
      </c>
      <c r="N249" s="88">
        <v>825</v>
      </c>
      <c r="O249" s="90">
        <v>1560</v>
      </c>
      <c r="P249" s="90">
        <v>1895</v>
      </c>
      <c r="Q249" s="90">
        <v>1481</v>
      </c>
      <c r="R249" s="90">
        <v>1988</v>
      </c>
      <c r="S249" s="90">
        <v>1595</v>
      </c>
      <c r="T249" s="90">
        <v>1601</v>
      </c>
      <c r="U249" s="90">
        <v>1601</v>
      </c>
      <c r="V249" s="61">
        <v>26691</v>
      </c>
      <c r="W249" s="89">
        <v>950</v>
      </c>
      <c r="X249" s="62">
        <v>0.16281062553556128</v>
      </c>
    </row>
    <row r="250" spans="1:24" ht="12.75">
      <c r="A250" s="2" t="s">
        <v>347</v>
      </c>
      <c r="B250" s="44" t="s">
        <v>658</v>
      </c>
      <c r="C250" s="1" t="s">
        <v>348</v>
      </c>
      <c r="D250" s="1" t="s">
        <v>15</v>
      </c>
      <c r="E250" s="1" t="s">
        <v>16</v>
      </c>
      <c r="F250" s="190"/>
      <c r="G250" s="190"/>
      <c r="H250" s="190"/>
      <c r="I250" s="190"/>
      <c r="J250" s="190"/>
      <c r="K250" s="190"/>
      <c r="L250" s="190"/>
      <c r="M250" s="190"/>
      <c r="N250" s="190"/>
      <c r="O250" s="192"/>
      <c r="P250" s="192"/>
      <c r="Q250" s="192"/>
      <c r="R250" s="192"/>
      <c r="S250" s="192"/>
      <c r="T250" s="192"/>
      <c r="U250" s="192"/>
      <c r="V250" s="193"/>
      <c r="W250" s="89" t="s">
        <v>755</v>
      </c>
      <c r="X250" s="62" t="s">
        <v>755</v>
      </c>
    </row>
    <row r="251" spans="1:24" ht="12.75">
      <c r="A251" s="2" t="s">
        <v>349</v>
      </c>
      <c r="B251" s="44" t="s">
        <v>659</v>
      </c>
      <c r="C251" s="1" t="s">
        <v>350</v>
      </c>
      <c r="D251" s="1" t="s">
        <v>6</v>
      </c>
      <c r="E251" s="1" t="s">
        <v>7</v>
      </c>
      <c r="F251" s="88">
        <v>10486</v>
      </c>
      <c r="G251" s="88">
        <v>11171</v>
      </c>
      <c r="H251" s="88">
        <v>11740</v>
      </c>
      <c r="I251" s="88">
        <v>19520</v>
      </c>
      <c r="J251" s="88">
        <v>23150</v>
      </c>
      <c r="K251" s="88">
        <v>8235</v>
      </c>
      <c r="L251" s="88">
        <v>8315</v>
      </c>
      <c r="M251" s="88">
        <v>6127</v>
      </c>
      <c r="N251" s="88">
        <v>3225</v>
      </c>
      <c r="O251" s="90">
        <v>5682</v>
      </c>
      <c r="P251" s="90">
        <v>11797</v>
      </c>
      <c r="Q251" s="90">
        <v>10267</v>
      </c>
      <c r="R251" s="90">
        <v>11511</v>
      </c>
      <c r="S251" s="90">
        <v>9893</v>
      </c>
      <c r="T251" s="90">
        <v>10655</v>
      </c>
      <c r="U251" s="90">
        <v>13962</v>
      </c>
      <c r="V251" s="61">
        <v>175736</v>
      </c>
      <c r="W251" s="89">
        <v>-6896</v>
      </c>
      <c r="X251" s="62">
        <v>-0.13031728933990966</v>
      </c>
    </row>
    <row r="252" spans="1:24" ht="12.75">
      <c r="A252" s="2" t="s">
        <v>351</v>
      </c>
      <c r="B252" s="44" t="s">
        <v>660</v>
      </c>
      <c r="C252" s="1" t="s">
        <v>124</v>
      </c>
      <c r="D252" s="1" t="s">
        <v>15</v>
      </c>
      <c r="E252" s="1" t="s">
        <v>7</v>
      </c>
      <c r="F252" s="88">
        <v>10843</v>
      </c>
      <c r="G252" s="88">
        <v>9036</v>
      </c>
      <c r="H252" s="88">
        <v>5455</v>
      </c>
      <c r="I252" s="88">
        <v>9587</v>
      </c>
      <c r="J252" s="88">
        <v>14979</v>
      </c>
      <c r="K252" s="88">
        <v>6889</v>
      </c>
      <c r="L252" s="88">
        <v>7145</v>
      </c>
      <c r="M252" s="88">
        <v>7145</v>
      </c>
      <c r="N252" s="88">
        <v>3629</v>
      </c>
      <c r="O252" s="90">
        <v>5139</v>
      </c>
      <c r="P252" s="90">
        <v>7656</v>
      </c>
      <c r="Q252" s="90">
        <v>4974</v>
      </c>
      <c r="R252" s="90">
        <v>5066</v>
      </c>
      <c r="S252" s="90">
        <v>5065</v>
      </c>
      <c r="T252" s="90">
        <v>4964</v>
      </c>
      <c r="U252" s="90">
        <v>4964</v>
      </c>
      <c r="V252" s="61">
        <v>112536</v>
      </c>
      <c r="W252" s="89">
        <v>-14862</v>
      </c>
      <c r="X252" s="62">
        <v>-0.42558918702213566</v>
      </c>
    </row>
    <row r="253" spans="1:24" ht="12.75">
      <c r="A253" s="2" t="s">
        <v>364</v>
      </c>
      <c r="B253" s="1" t="s">
        <v>423</v>
      </c>
      <c r="C253" s="1" t="s">
        <v>365</v>
      </c>
      <c r="D253" s="1" t="s">
        <v>15</v>
      </c>
      <c r="E253" s="1" t="s">
        <v>7</v>
      </c>
      <c r="F253" s="190"/>
      <c r="G253" s="190"/>
      <c r="H253" s="190"/>
      <c r="I253" s="190"/>
      <c r="J253" s="190"/>
      <c r="K253" s="190"/>
      <c r="L253" s="190"/>
      <c r="M253" s="190"/>
      <c r="N253" s="190"/>
      <c r="O253" s="90">
        <v>3230</v>
      </c>
      <c r="P253" s="90">
        <v>3710</v>
      </c>
      <c r="Q253" s="90">
        <v>2777</v>
      </c>
      <c r="R253" s="90">
        <v>3935</v>
      </c>
      <c r="S253" s="90">
        <v>3066</v>
      </c>
      <c r="T253" s="90">
        <v>3278</v>
      </c>
      <c r="U253" s="90">
        <v>3121</v>
      </c>
      <c r="V253" s="61">
        <v>23117</v>
      </c>
      <c r="W253" s="89" t="s">
        <v>756</v>
      </c>
      <c r="X253" s="62" t="s">
        <v>756</v>
      </c>
    </row>
    <row r="254" spans="1:24" ht="12.75">
      <c r="A254" s="2" t="s">
        <v>352</v>
      </c>
      <c r="B254" s="44" t="s">
        <v>661</v>
      </c>
      <c r="C254" s="1" t="s">
        <v>353</v>
      </c>
      <c r="D254" s="1" t="s">
        <v>36</v>
      </c>
      <c r="E254" s="1" t="s">
        <v>7</v>
      </c>
      <c r="F254" s="88">
        <v>4151</v>
      </c>
      <c r="G254" s="88">
        <v>4837</v>
      </c>
      <c r="H254" s="88">
        <v>5153</v>
      </c>
      <c r="I254" s="88">
        <v>9384</v>
      </c>
      <c r="J254" s="88">
        <v>13999</v>
      </c>
      <c r="K254" s="88">
        <v>6568</v>
      </c>
      <c r="L254" s="88">
        <v>5996</v>
      </c>
      <c r="M254" s="88">
        <v>3299</v>
      </c>
      <c r="N254" s="88">
        <v>1660</v>
      </c>
      <c r="O254" s="90">
        <v>1917</v>
      </c>
      <c r="P254" s="90">
        <v>6899</v>
      </c>
      <c r="Q254" s="90">
        <v>4580</v>
      </c>
      <c r="R254" s="90">
        <v>8258</v>
      </c>
      <c r="S254" s="90">
        <v>6929</v>
      </c>
      <c r="T254" s="90">
        <v>7442</v>
      </c>
      <c r="U254" s="90">
        <v>7612</v>
      </c>
      <c r="V254" s="61">
        <v>98684</v>
      </c>
      <c r="W254" s="89">
        <v>6716</v>
      </c>
      <c r="X254" s="62">
        <v>0.2854835281615303</v>
      </c>
    </row>
    <row r="255" spans="1:24" ht="12.75">
      <c r="A255" s="2" t="s">
        <v>354</v>
      </c>
      <c r="B255" s="44" t="s">
        <v>662</v>
      </c>
      <c r="C255" s="1" t="s">
        <v>59</v>
      </c>
      <c r="D255" s="1" t="s">
        <v>36</v>
      </c>
      <c r="E255" s="1" t="s">
        <v>7</v>
      </c>
      <c r="F255" s="88">
        <v>2214</v>
      </c>
      <c r="G255" s="88">
        <v>2090</v>
      </c>
      <c r="H255" s="88">
        <v>1682</v>
      </c>
      <c r="I255" s="88">
        <v>2573</v>
      </c>
      <c r="J255" s="88">
        <v>4141</v>
      </c>
      <c r="K255" s="88">
        <v>1278</v>
      </c>
      <c r="L255" s="88">
        <v>1152</v>
      </c>
      <c r="M255" s="88">
        <v>1356</v>
      </c>
      <c r="N255" s="88">
        <v>373</v>
      </c>
      <c r="O255" s="90">
        <v>829</v>
      </c>
      <c r="P255" s="90">
        <v>2697</v>
      </c>
      <c r="Q255" s="90">
        <v>1823</v>
      </c>
      <c r="R255" s="90">
        <v>2642</v>
      </c>
      <c r="S255" s="90">
        <v>2054</v>
      </c>
      <c r="T255" s="90">
        <v>1942</v>
      </c>
      <c r="U255" s="90">
        <v>1685</v>
      </c>
      <c r="V255" s="61">
        <v>30531</v>
      </c>
      <c r="W255" s="89">
        <v>-236</v>
      </c>
      <c r="X255" s="62">
        <v>-0.027573314639560698</v>
      </c>
    </row>
    <row r="256" spans="1:24" ht="12.75">
      <c r="A256" s="2" t="s">
        <v>355</v>
      </c>
      <c r="B256" s="44" t="s">
        <v>663</v>
      </c>
      <c r="C256" s="1" t="s">
        <v>59</v>
      </c>
      <c r="D256" s="1" t="s">
        <v>36</v>
      </c>
      <c r="E256" s="1" t="s">
        <v>16</v>
      </c>
      <c r="F256" s="190"/>
      <c r="G256" s="190"/>
      <c r="H256" s="190"/>
      <c r="I256" s="190"/>
      <c r="J256" s="190"/>
      <c r="K256" s="190"/>
      <c r="L256" s="190"/>
      <c r="M256" s="190"/>
      <c r="N256" s="190"/>
      <c r="O256" s="192"/>
      <c r="P256" s="192"/>
      <c r="Q256" s="192"/>
      <c r="R256" s="192"/>
      <c r="S256" s="192"/>
      <c r="T256" s="192"/>
      <c r="U256" s="192"/>
      <c r="V256" s="193"/>
      <c r="W256" s="89" t="s">
        <v>755</v>
      </c>
      <c r="X256" s="62" t="s">
        <v>755</v>
      </c>
    </row>
    <row r="257" spans="1:24" ht="12.75">
      <c r="A257" s="2" t="s">
        <v>356</v>
      </c>
      <c r="B257" s="44" t="s">
        <v>664</v>
      </c>
      <c r="C257" s="1" t="s">
        <v>63</v>
      </c>
      <c r="D257" s="1" t="s">
        <v>6</v>
      </c>
      <c r="E257" s="1" t="s">
        <v>7</v>
      </c>
      <c r="F257" s="88">
        <v>1826</v>
      </c>
      <c r="G257" s="88">
        <v>2104</v>
      </c>
      <c r="H257" s="88">
        <v>1808</v>
      </c>
      <c r="I257" s="88">
        <v>1660</v>
      </c>
      <c r="J257" s="88">
        <v>2316</v>
      </c>
      <c r="K257" s="88">
        <v>1290</v>
      </c>
      <c r="L257" s="88">
        <v>1347</v>
      </c>
      <c r="M257" s="88">
        <v>1268</v>
      </c>
      <c r="N257" s="88">
        <v>540</v>
      </c>
      <c r="O257" s="90">
        <v>1115</v>
      </c>
      <c r="P257" s="90">
        <v>1503</v>
      </c>
      <c r="Q257" s="90">
        <v>1384</v>
      </c>
      <c r="R257" s="90">
        <v>1624</v>
      </c>
      <c r="S257" s="90">
        <v>1416</v>
      </c>
      <c r="T257" s="90">
        <v>1781</v>
      </c>
      <c r="U257" s="90">
        <v>1934</v>
      </c>
      <c r="V257" s="61">
        <v>24916</v>
      </c>
      <c r="W257" s="89">
        <v>-643</v>
      </c>
      <c r="X257" s="62">
        <v>-0.0869153825358205</v>
      </c>
    </row>
    <row r="258" spans="1:24" ht="12.75">
      <c r="A258" s="2" t="s">
        <v>357</v>
      </c>
      <c r="B258" s="44" t="s">
        <v>665</v>
      </c>
      <c r="C258" s="1" t="s">
        <v>59</v>
      </c>
      <c r="D258" s="1" t="s">
        <v>36</v>
      </c>
      <c r="E258" s="1" t="s">
        <v>16</v>
      </c>
      <c r="F258" s="190"/>
      <c r="G258" s="190"/>
      <c r="H258" s="190"/>
      <c r="I258" s="190"/>
      <c r="J258" s="190"/>
      <c r="K258" s="190"/>
      <c r="L258" s="190"/>
      <c r="M258" s="190"/>
      <c r="N258" s="190"/>
      <c r="O258" s="192"/>
      <c r="P258" s="192"/>
      <c r="Q258" s="192"/>
      <c r="R258" s="192"/>
      <c r="S258" s="192"/>
      <c r="T258" s="192"/>
      <c r="U258" s="192"/>
      <c r="V258" s="193"/>
      <c r="W258" s="89" t="s">
        <v>755</v>
      </c>
      <c r="X258" s="62" t="s">
        <v>755</v>
      </c>
    </row>
    <row r="259" spans="1:24" ht="13.5" thickBot="1">
      <c r="A259" s="14" t="s">
        <v>358</v>
      </c>
      <c r="B259" s="51" t="s">
        <v>666</v>
      </c>
      <c r="C259" s="32" t="s">
        <v>359</v>
      </c>
      <c r="D259" s="32" t="s">
        <v>25</v>
      </c>
      <c r="E259" s="32" t="s">
        <v>7</v>
      </c>
      <c r="F259" s="92">
        <v>5675</v>
      </c>
      <c r="G259" s="92">
        <v>5477</v>
      </c>
      <c r="H259" s="92">
        <v>4650</v>
      </c>
      <c r="I259" s="92">
        <v>7016</v>
      </c>
      <c r="J259" s="92">
        <v>8707</v>
      </c>
      <c r="K259" s="92">
        <v>4526</v>
      </c>
      <c r="L259" s="92">
        <v>3876</v>
      </c>
      <c r="M259" s="92">
        <v>3032</v>
      </c>
      <c r="N259" s="92">
        <v>2090</v>
      </c>
      <c r="O259" s="92">
        <v>3870</v>
      </c>
      <c r="P259" s="93">
        <v>5501</v>
      </c>
      <c r="Q259" s="92">
        <v>4504</v>
      </c>
      <c r="R259" s="93">
        <v>5281</v>
      </c>
      <c r="S259" s="93">
        <v>4293</v>
      </c>
      <c r="T259" s="93">
        <v>4352</v>
      </c>
      <c r="U259" s="93">
        <v>5037</v>
      </c>
      <c r="V259" s="61">
        <v>77887</v>
      </c>
      <c r="W259" s="107">
        <v>-3855</v>
      </c>
      <c r="X259" s="63">
        <v>-0.16894556928740467</v>
      </c>
    </row>
    <row r="260" spans="1:24" ht="13.5" thickBot="1">
      <c r="A260" s="43" t="s">
        <v>381</v>
      </c>
      <c r="B260" s="200"/>
      <c r="C260" s="197"/>
      <c r="D260" s="197"/>
      <c r="E260" s="197"/>
      <c r="F260" s="201">
        <f>SUM(F4:F259)</f>
        <v>1036006</v>
      </c>
      <c r="G260" s="201">
        <f aca="true" t="shared" si="0" ref="G260:V260">SUM(G4:G259)</f>
        <v>1026164</v>
      </c>
      <c r="H260" s="201">
        <f t="shared" si="0"/>
        <v>912712</v>
      </c>
      <c r="I260" s="201">
        <f t="shared" si="0"/>
        <v>1342166</v>
      </c>
      <c r="J260" s="201">
        <f t="shared" si="0"/>
        <v>1844915</v>
      </c>
      <c r="K260" s="201">
        <f t="shared" si="0"/>
        <v>871214</v>
      </c>
      <c r="L260" s="201">
        <f t="shared" si="0"/>
        <v>830652</v>
      </c>
      <c r="M260" s="201">
        <f t="shared" si="0"/>
        <v>580277</v>
      </c>
      <c r="N260" s="201">
        <f t="shared" si="0"/>
        <v>331940</v>
      </c>
      <c r="O260" s="201">
        <f t="shared" si="0"/>
        <v>572079</v>
      </c>
      <c r="P260" s="201">
        <f t="shared" si="0"/>
        <v>955482</v>
      </c>
      <c r="Q260" s="201">
        <f t="shared" si="0"/>
        <v>784677</v>
      </c>
      <c r="R260" s="201">
        <f t="shared" si="0"/>
        <v>989279</v>
      </c>
      <c r="S260" s="201">
        <f t="shared" si="0"/>
        <v>846868</v>
      </c>
      <c r="T260" s="201">
        <f t="shared" si="0"/>
        <v>927049</v>
      </c>
      <c r="U260" s="201">
        <f t="shared" si="0"/>
        <v>1056353</v>
      </c>
      <c r="V260" s="203">
        <f t="shared" si="0"/>
        <v>14907833</v>
      </c>
      <c r="W260" s="203">
        <v>-675382</v>
      </c>
      <c r="X260" s="204">
        <v>-0.1597974110425935</v>
      </c>
    </row>
    <row r="261" spans="6:24" ht="12.75">
      <c r="F261" s="38"/>
      <c r="G261" s="38"/>
      <c r="H261" s="38"/>
      <c r="I261" s="38"/>
      <c r="J261" s="38"/>
      <c r="K261" s="38"/>
      <c r="L261" s="38"/>
      <c r="M261" s="38"/>
      <c r="N261" s="38"/>
      <c r="O261" s="38"/>
      <c r="P261" s="38"/>
      <c r="Q261" s="38"/>
      <c r="R261" s="38"/>
      <c r="S261" s="38"/>
      <c r="T261" s="38"/>
      <c r="U261" s="38"/>
      <c r="V261" s="38"/>
      <c r="W261" s="38"/>
      <c r="X261" s="38"/>
    </row>
    <row r="262" spans="1:24" ht="12.75">
      <c r="A262" s="57" t="s">
        <v>753</v>
      </c>
      <c r="B262" s="57"/>
      <c r="C262" s="7"/>
      <c r="D262" s="7"/>
      <c r="E262" s="7"/>
      <c r="F262" s="38"/>
      <c r="G262" s="38"/>
      <c r="H262" s="38"/>
      <c r="I262" s="38"/>
      <c r="J262" s="38"/>
      <c r="K262" s="38"/>
      <c r="L262" s="38"/>
      <c r="M262" s="38"/>
      <c r="N262" s="38"/>
      <c r="O262" s="38"/>
      <c r="P262" s="38"/>
      <c r="Q262" s="38"/>
      <c r="R262" s="38"/>
      <c r="S262" s="38"/>
      <c r="T262" s="38"/>
      <c r="U262" s="38"/>
      <c r="V262" s="38"/>
      <c r="W262" s="38"/>
      <c r="X262" s="38"/>
    </row>
    <row r="263" spans="1:24" ht="12.75">
      <c r="A263" s="57" t="s">
        <v>754</v>
      </c>
      <c r="B263" s="57"/>
      <c r="C263" s="7"/>
      <c r="D263" s="7"/>
      <c r="E263" s="7"/>
      <c r="F263" s="38"/>
      <c r="G263" s="38"/>
      <c r="H263" s="38"/>
      <c r="I263" s="38"/>
      <c r="J263" s="38"/>
      <c r="K263" s="38"/>
      <c r="L263" s="38"/>
      <c r="M263" s="38"/>
      <c r="N263" s="38"/>
      <c r="O263" s="38"/>
      <c r="P263" s="38"/>
      <c r="Q263" s="38"/>
      <c r="R263" s="38"/>
      <c r="S263" s="38"/>
      <c r="T263" s="38"/>
      <c r="U263" s="38"/>
      <c r="V263" s="38"/>
      <c r="W263" s="38"/>
      <c r="X263" s="38"/>
    </row>
    <row r="264" spans="1:24" ht="12.75">
      <c r="A264" s="10" t="s">
        <v>747</v>
      </c>
      <c r="B264" s="8"/>
      <c r="C264" s="8"/>
      <c r="D264" s="5"/>
      <c r="E264" s="5"/>
      <c r="F264" s="38"/>
      <c r="G264" s="38"/>
      <c r="H264" s="38"/>
      <c r="I264" s="38"/>
      <c r="J264" s="38"/>
      <c r="K264" s="38"/>
      <c r="L264" s="38"/>
      <c r="M264" s="38"/>
      <c r="N264" s="38"/>
      <c r="O264" s="38"/>
      <c r="P264" s="38"/>
      <c r="Q264" s="38"/>
      <c r="R264" s="38"/>
      <c r="S264" s="38"/>
      <c r="T264" s="38"/>
      <c r="U264" s="38"/>
      <c r="V264" s="38"/>
      <c r="W264" s="38"/>
      <c r="X264" s="38"/>
    </row>
    <row r="265" spans="1:24" ht="12.75">
      <c r="A265" s="10" t="s">
        <v>745</v>
      </c>
      <c r="B265" s="8"/>
      <c r="C265" s="8"/>
      <c r="D265" s="5"/>
      <c r="E265" s="5"/>
      <c r="F265" s="38"/>
      <c r="G265" s="38"/>
      <c r="H265" s="38"/>
      <c r="I265" s="38"/>
      <c r="J265" s="38"/>
      <c r="K265" s="38"/>
      <c r="L265" s="38"/>
      <c r="M265" s="38"/>
      <c r="N265" s="38"/>
      <c r="O265" s="38"/>
      <c r="P265" s="38"/>
      <c r="Q265" s="38"/>
      <c r="R265" s="38"/>
      <c r="S265" s="38"/>
      <c r="T265" s="38"/>
      <c r="U265" s="38"/>
      <c r="V265" s="38"/>
      <c r="W265" s="38"/>
      <c r="X265" s="38"/>
    </row>
    <row r="266" spans="1:24" ht="12.75">
      <c r="A266" s="186" t="s">
        <v>773</v>
      </c>
      <c r="F266" s="38"/>
      <c r="G266" s="38"/>
      <c r="H266" s="38"/>
      <c r="I266" s="38"/>
      <c r="J266" s="38"/>
      <c r="K266" s="38"/>
      <c r="L266" s="38"/>
      <c r="M266" s="38"/>
      <c r="N266" s="38"/>
      <c r="O266" s="38"/>
      <c r="P266" s="38"/>
      <c r="Q266" s="38"/>
      <c r="R266" s="38"/>
      <c r="S266" s="38"/>
      <c r="T266" s="38"/>
      <c r="U266" s="38"/>
      <c r="V266" s="38"/>
      <c r="W266" s="38"/>
      <c r="X266" s="38"/>
    </row>
    <row r="267" spans="1:24" ht="13.5" customHeight="1">
      <c r="A267" s="10" t="s">
        <v>748</v>
      </c>
      <c r="B267" s="8"/>
      <c r="C267" s="8"/>
      <c r="D267" s="5"/>
      <c r="E267" s="5"/>
      <c r="F267" s="38"/>
      <c r="G267" s="38"/>
      <c r="H267" s="38"/>
      <c r="I267" s="38"/>
      <c r="J267" s="38"/>
      <c r="K267" s="38"/>
      <c r="L267" s="38"/>
      <c r="M267" s="38"/>
      <c r="N267" s="38"/>
      <c r="O267" s="38"/>
      <c r="P267" s="38"/>
      <c r="Q267" s="38"/>
      <c r="R267" s="38"/>
      <c r="S267" s="38"/>
      <c r="T267" s="38"/>
      <c r="U267" s="38"/>
      <c r="V267" s="38"/>
      <c r="W267" s="38"/>
      <c r="X267" s="38"/>
    </row>
    <row r="268" spans="1:24" ht="12.75">
      <c r="A268" s="10"/>
      <c r="B268" s="8"/>
      <c r="C268" s="8"/>
      <c r="D268" s="5"/>
      <c r="E268" s="5"/>
      <c r="F268" s="38"/>
      <c r="G268" s="38"/>
      <c r="H268" s="38"/>
      <c r="I268" s="38"/>
      <c r="J268" s="38"/>
      <c r="K268" s="38"/>
      <c r="L268" s="38"/>
      <c r="M268" s="38"/>
      <c r="N268" s="38"/>
      <c r="O268" s="38"/>
      <c r="P268" s="38"/>
      <c r="Q268" s="38"/>
      <c r="R268" s="38"/>
      <c r="S268" s="38"/>
      <c r="T268" s="38"/>
      <c r="U268" s="38"/>
      <c r="V268" s="38"/>
      <c r="W268" s="38"/>
      <c r="X268" s="38"/>
    </row>
    <row r="269" spans="1:24" ht="12.75">
      <c r="A269" s="4" t="s">
        <v>371</v>
      </c>
      <c r="B269" s="4"/>
      <c r="C269" s="8"/>
      <c r="D269" s="8"/>
      <c r="E269" s="8"/>
      <c r="F269" s="38"/>
      <c r="G269" s="38"/>
      <c r="H269" s="38"/>
      <c r="I269" s="38"/>
      <c r="J269" s="38"/>
      <c r="K269" s="38"/>
      <c r="L269" s="38"/>
      <c r="M269" s="38"/>
      <c r="N269" s="38"/>
      <c r="O269" s="38"/>
      <c r="P269" s="38"/>
      <c r="Q269" s="38"/>
      <c r="R269" s="38"/>
      <c r="S269" s="38"/>
      <c r="T269" s="38"/>
      <c r="U269" s="38"/>
      <c r="V269" s="38"/>
      <c r="W269" s="38"/>
      <c r="X269" s="38"/>
    </row>
    <row r="270" spans="1:24" ht="12.75">
      <c r="A270" s="8"/>
      <c r="B270" s="8"/>
      <c r="C270" s="8"/>
      <c r="D270" s="8"/>
      <c r="E270" s="8"/>
      <c r="F270" s="38"/>
      <c r="G270" s="38"/>
      <c r="H270" s="38"/>
      <c r="I270" s="38"/>
      <c r="J270" s="38"/>
      <c r="K270" s="38"/>
      <c r="L270" s="38"/>
      <c r="M270" s="38"/>
      <c r="N270" s="38"/>
      <c r="O270" s="38"/>
      <c r="P270" s="38"/>
      <c r="Q270" s="38"/>
      <c r="R270" s="38"/>
      <c r="S270" s="38"/>
      <c r="T270" s="38"/>
      <c r="U270" s="38"/>
      <c r="V270" s="38"/>
      <c r="W270" s="38"/>
      <c r="X270" s="38"/>
    </row>
    <row r="271" spans="1:24" ht="12.75">
      <c r="A271" s="9" t="s">
        <v>372</v>
      </c>
      <c r="B271" s="9" t="s">
        <v>667</v>
      </c>
      <c r="C271" s="5" t="s">
        <v>737</v>
      </c>
      <c r="D271" s="9" t="s">
        <v>374</v>
      </c>
      <c r="E271" s="8" t="s">
        <v>7</v>
      </c>
      <c r="F271" s="38"/>
      <c r="G271" s="38"/>
      <c r="H271" s="38"/>
      <c r="I271" s="38"/>
      <c r="J271" s="38"/>
      <c r="K271" s="38"/>
      <c r="L271" s="38"/>
      <c r="M271" s="38"/>
      <c r="N271" s="38"/>
      <c r="O271" s="38"/>
      <c r="P271" s="38"/>
      <c r="Q271" s="38"/>
      <c r="R271" s="38"/>
      <c r="S271" s="38"/>
      <c r="T271" s="38"/>
      <c r="U271" s="38"/>
      <c r="V271" s="38"/>
      <c r="W271" s="38"/>
      <c r="X271" s="38"/>
    </row>
    <row r="272" spans="1:24" ht="12.75">
      <c r="A272" s="10" t="s">
        <v>375</v>
      </c>
      <c r="B272" s="10" t="s">
        <v>668</v>
      </c>
      <c r="C272" s="5" t="s">
        <v>736</v>
      </c>
      <c r="D272" s="10" t="s">
        <v>15</v>
      </c>
      <c r="E272" s="10" t="s">
        <v>7</v>
      </c>
      <c r="F272" s="38"/>
      <c r="G272" s="38"/>
      <c r="H272" s="38"/>
      <c r="I272" s="38"/>
      <c r="J272" s="38"/>
      <c r="K272" s="38"/>
      <c r="L272" s="38"/>
      <c r="M272" s="38"/>
      <c r="N272" s="38"/>
      <c r="O272" s="38"/>
      <c r="P272" s="38"/>
      <c r="Q272" s="38"/>
      <c r="R272" s="38"/>
      <c r="S272" s="38"/>
      <c r="T272" s="38"/>
      <c r="U272" s="38"/>
      <c r="V272" s="38"/>
      <c r="W272" s="38"/>
      <c r="X272" s="38"/>
    </row>
    <row r="273" spans="1:24" ht="12.75">
      <c r="A273" s="8" t="s">
        <v>376</v>
      </c>
      <c r="B273" s="8" t="s">
        <v>669</v>
      </c>
      <c r="C273" s="5" t="s">
        <v>738</v>
      </c>
      <c r="D273" s="8" t="s">
        <v>15</v>
      </c>
      <c r="E273" s="8" t="s">
        <v>7</v>
      </c>
      <c r="F273" s="38"/>
      <c r="G273" s="38"/>
      <c r="H273" s="38"/>
      <c r="I273" s="38"/>
      <c r="J273" s="38"/>
      <c r="K273" s="38"/>
      <c r="L273" s="38"/>
      <c r="M273" s="38"/>
      <c r="N273" s="38"/>
      <c r="O273" s="38"/>
      <c r="P273" s="38"/>
      <c r="Q273" s="38"/>
      <c r="R273" s="38"/>
      <c r="S273" s="38"/>
      <c r="T273" s="38"/>
      <c r="U273" s="38"/>
      <c r="V273" s="38"/>
      <c r="W273" s="38"/>
      <c r="X273" s="38"/>
    </row>
    <row r="274" spans="1:24" ht="12.75">
      <c r="A274" s="8" t="s">
        <v>377</v>
      </c>
      <c r="B274" s="8" t="s">
        <v>670</v>
      </c>
      <c r="C274" s="5" t="s">
        <v>739</v>
      </c>
      <c r="D274" s="8" t="s">
        <v>15</v>
      </c>
      <c r="E274" s="8" t="s">
        <v>7</v>
      </c>
      <c r="F274" s="38"/>
      <c r="G274" s="38"/>
      <c r="H274" s="38"/>
      <c r="I274" s="38"/>
      <c r="J274" s="38"/>
      <c r="K274" s="38"/>
      <c r="L274" s="38"/>
      <c r="M274" s="38"/>
      <c r="N274" s="38"/>
      <c r="O274" s="38"/>
      <c r="P274" s="38"/>
      <c r="Q274" s="38"/>
      <c r="R274" s="38"/>
      <c r="S274" s="38"/>
      <c r="T274" s="38"/>
      <c r="U274" s="38"/>
      <c r="V274" s="38"/>
      <c r="W274" s="38"/>
      <c r="X274" s="38"/>
    </row>
    <row r="275" spans="1:24" ht="12.75">
      <c r="A275" s="8" t="s">
        <v>378</v>
      </c>
      <c r="B275" s="8" t="s">
        <v>671</v>
      </c>
      <c r="C275" s="5" t="s">
        <v>740</v>
      </c>
      <c r="D275" s="8" t="s">
        <v>30</v>
      </c>
      <c r="E275" s="8" t="s">
        <v>16</v>
      </c>
      <c r="F275" s="38"/>
      <c r="G275" s="38"/>
      <c r="H275" s="38"/>
      <c r="I275" s="38"/>
      <c r="J275" s="38"/>
      <c r="K275" s="38"/>
      <c r="L275" s="38"/>
      <c r="M275" s="38"/>
      <c r="N275" s="38"/>
      <c r="O275" s="38"/>
      <c r="P275" s="38"/>
      <c r="Q275" s="38"/>
      <c r="R275" s="38"/>
      <c r="S275" s="38"/>
      <c r="T275" s="38"/>
      <c r="U275" s="38"/>
      <c r="V275" s="38"/>
      <c r="W275" s="38"/>
      <c r="X275" s="38"/>
    </row>
    <row r="276" spans="6:24" ht="12.75">
      <c r="F276" s="38"/>
      <c r="G276" s="38"/>
      <c r="H276" s="38"/>
      <c r="I276" s="38"/>
      <c r="J276" s="38"/>
      <c r="K276" s="38"/>
      <c r="L276" s="38"/>
      <c r="M276" s="38"/>
      <c r="N276" s="38"/>
      <c r="O276" s="38"/>
      <c r="P276" s="38"/>
      <c r="Q276" s="38"/>
      <c r="R276" s="38"/>
      <c r="S276" s="38"/>
      <c r="T276" s="38"/>
      <c r="U276" s="38"/>
      <c r="V276" s="38"/>
      <c r="W276" s="38"/>
      <c r="X276" s="38"/>
    </row>
    <row r="277" spans="6:24" ht="12.75">
      <c r="F277" s="38"/>
      <c r="G277" s="38"/>
      <c r="H277" s="38"/>
      <c r="I277" s="38"/>
      <c r="J277" s="38"/>
      <c r="K277" s="38"/>
      <c r="L277" s="38"/>
      <c r="M277" s="38"/>
      <c r="N277" s="38"/>
      <c r="O277" s="38"/>
      <c r="P277" s="38"/>
      <c r="Q277" s="38"/>
      <c r="R277" s="38"/>
      <c r="S277" s="38"/>
      <c r="T277" s="38"/>
      <c r="U277" s="38"/>
      <c r="V277" s="38"/>
      <c r="W277" s="38"/>
      <c r="X277" s="38"/>
    </row>
    <row r="278" spans="6:24" ht="12.75">
      <c r="F278" s="38"/>
      <c r="G278" s="38"/>
      <c r="H278" s="38"/>
      <c r="I278" s="38"/>
      <c r="J278" s="38"/>
      <c r="K278" s="38"/>
      <c r="L278" s="38"/>
      <c r="M278" s="38"/>
      <c r="N278" s="38"/>
      <c r="O278" s="38"/>
      <c r="P278" s="38"/>
      <c r="Q278" s="38"/>
      <c r="R278" s="38"/>
      <c r="S278" s="38"/>
      <c r="T278" s="38"/>
      <c r="U278" s="38"/>
      <c r="V278" s="38"/>
      <c r="W278" s="38"/>
      <c r="X278" s="38"/>
    </row>
    <row r="279" spans="6:24" ht="12.75">
      <c r="F279" s="38"/>
      <c r="G279" s="38"/>
      <c r="H279" s="38"/>
      <c r="I279" s="38"/>
      <c r="J279" s="38"/>
      <c r="K279" s="38"/>
      <c r="L279" s="38"/>
      <c r="M279" s="38"/>
      <c r="N279" s="38"/>
      <c r="O279" s="38"/>
      <c r="P279" s="38"/>
      <c r="Q279" s="38"/>
      <c r="R279" s="38"/>
      <c r="S279" s="38"/>
      <c r="T279" s="38"/>
      <c r="U279" s="38"/>
      <c r="V279" s="38"/>
      <c r="W279" s="38"/>
      <c r="X279" s="38"/>
    </row>
    <row r="280" spans="6:24" ht="12.75">
      <c r="F280" s="38"/>
      <c r="G280" s="38"/>
      <c r="H280" s="38"/>
      <c r="I280" s="38"/>
      <c r="J280" s="38"/>
      <c r="K280" s="38"/>
      <c r="L280" s="38"/>
      <c r="M280" s="38"/>
      <c r="N280" s="38"/>
      <c r="O280" s="38"/>
      <c r="P280" s="38"/>
      <c r="Q280" s="38"/>
      <c r="R280" s="38"/>
      <c r="S280" s="38"/>
      <c r="T280" s="38"/>
      <c r="U280" s="38"/>
      <c r="V280" s="38"/>
      <c r="W280" s="38"/>
      <c r="X280" s="38"/>
    </row>
    <row r="281" spans="6:24" ht="12.75">
      <c r="F281" s="38"/>
      <c r="G281" s="38"/>
      <c r="H281" s="38"/>
      <c r="I281" s="38"/>
      <c r="J281" s="38"/>
      <c r="K281" s="38"/>
      <c r="L281" s="38"/>
      <c r="M281" s="38"/>
      <c r="N281" s="38"/>
      <c r="O281" s="38"/>
      <c r="P281" s="38"/>
      <c r="Q281" s="38"/>
      <c r="R281" s="38"/>
      <c r="S281" s="38"/>
      <c r="T281" s="38"/>
      <c r="U281" s="38"/>
      <c r="V281" s="38"/>
      <c r="W281" s="38"/>
      <c r="X281" s="38"/>
    </row>
    <row r="282" spans="6:24" ht="12.75">
      <c r="F282" s="38"/>
      <c r="G282" s="38"/>
      <c r="H282" s="38"/>
      <c r="I282" s="38"/>
      <c r="J282" s="38"/>
      <c r="K282" s="38"/>
      <c r="L282" s="38"/>
      <c r="M282" s="38"/>
      <c r="N282" s="38"/>
      <c r="O282" s="38"/>
      <c r="P282" s="38"/>
      <c r="Q282" s="38"/>
      <c r="R282" s="38"/>
      <c r="S282" s="38"/>
      <c r="T282" s="38"/>
      <c r="U282" s="38"/>
      <c r="V282" s="38"/>
      <c r="W282" s="38"/>
      <c r="X282" s="38"/>
    </row>
    <row r="283" spans="6:24" ht="12.75">
      <c r="F283" s="38"/>
      <c r="G283" s="38"/>
      <c r="H283" s="38"/>
      <c r="I283" s="38"/>
      <c r="J283" s="38"/>
      <c r="K283" s="38"/>
      <c r="L283" s="38"/>
      <c r="M283" s="38"/>
      <c r="N283" s="38"/>
      <c r="O283" s="38"/>
      <c r="P283" s="38"/>
      <c r="Q283" s="38"/>
      <c r="R283" s="38"/>
      <c r="S283" s="38"/>
      <c r="T283" s="38"/>
      <c r="U283" s="38"/>
      <c r="V283" s="38"/>
      <c r="W283" s="38"/>
      <c r="X283" s="38"/>
    </row>
    <row r="284" spans="6:24" ht="12.75">
      <c r="F284" s="38"/>
      <c r="G284" s="38"/>
      <c r="H284" s="38"/>
      <c r="I284" s="38"/>
      <c r="J284" s="38"/>
      <c r="K284" s="38"/>
      <c r="L284" s="38"/>
      <c r="M284" s="38"/>
      <c r="N284" s="38"/>
      <c r="O284" s="38"/>
      <c r="P284" s="38"/>
      <c r="Q284" s="38"/>
      <c r="R284" s="38"/>
      <c r="S284" s="38"/>
      <c r="T284" s="38"/>
      <c r="U284" s="38"/>
      <c r="V284" s="38"/>
      <c r="W284" s="38"/>
      <c r="X284" s="38"/>
    </row>
    <row r="285" spans="6:24" ht="12.75">
      <c r="F285" s="38"/>
      <c r="G285" s="38"/>
      <c r="H285" s="38"/>
      <c r="I285" s="38"/>
      <c r="J285" s="38"/>
      <c r="K285" s="38"/>
      <c r="L285" s="38"/>
      <c r="M285" s="38"/>
      <c r="N285" s="38"/>
      <c r="O285" s="38"/>
      <c r="P285" s="38"/>
      <c r="Q285" s="38"/>
      <c r="R285" s="38"/>
      <c r="S285" s="38"/>
      <c r="T285" s="38"/>
      <c r="U285" s="38"/>
      <c r="V285" s="38"/>
      <c r="W285" s="38"/>
      <c r="X285" s="38"/>
    </row>
    <row r="286" spans="6:24" ht="12.75">
      <c r="F286" s="38"/>
      <c r="G286" s="38"/>
      <c r="H286" s="38"/>
      <c r="I286" s="38"/>
      <c r="J286" s="38"/>
      <c r="K286" s="38"/>
      <c r="L286" s="38"/>
      <c r="M286" s="38"/>
      <c r="N286" s="38"/>
      <c r="O286" s="38"/>
      <c r="P286" s="38"/>
      <c r="Q286" s="38"/>
      <c r="R286" s="38"/>
      <c r="S286" s="38"/>
      <c r="T286" s="38"/>
      <c r="U286" s="38"/>
      <c r="V286" s="38"/>
      <c r="W286" s="38"/>
      <c r="X286" s="38"/>
    </row>
    <row r="287" spans="6:24" ht="12.75">
      <c r="F287" s="38"/>
      <c r="G287" s="38"/>
      <c r="H287" s="38"/>
      <c r="I287" s="38"/>
      <c r="J287" s="38"/>
      <c r="K287" s="38"/>
      <c r="L287" s="38"/>
      <c r="M287" s="38"/>
      <c r="N287" s="38"/>
      <c r="O287" s="38"/>
      <c r="P287" s="38"/>
      <c r="Q287" s="38"/>
      <c r="R287" s="38"/>
      <c r="S287" s="38"/>
      <c r="T287" s="38"/>
      <c r="U287" s="38"/>
      <c r="V287" s="38"/>
      <c r="W287" s="38"/>
      <c r="X287" s="38"/>
    </row>
    <row r="288" spans="6:24" ht="12.75">
      <c r="F288" s="38"/>
      <c r="G288" s="38"/>
      <c r="H288" s="38"/>
      <c r="I288" s="38"/>
      <c r="J288" s="38"/>
      <c r="K288" s="38"/>
      <c r="L288" s="38"/>
      <c r="M288" s="38"/>
      <c r="N288" s="38"/>
      <c r="O288" s="38"/>
      <c r="P288" s="38"/>
      <c r="Q288" s="38"/>
      <c r="R288" s="38"/>
      <c r="S288" s="38"/>
      <c r="T288" s="38"/>
      <c r="U288" s="38"/>
      <c r="V288" s="38"/>
      <c r="W288" s="38"/>
      <c r="X288" s="38"/>
    </row>
    <row r="289" spans="6:24" ht="12.75">
      <c r="F289" s="38"/>
      <c r="G289" s="38"/>
      <c r="H289" s="38"/>
      <c r="I289" s="38"/>
      <c r="J289" s="38"/>
      <c r="K289" s="38"/>
      <c r="L289" s="38"/>
      <c r="M289" s="38"/>
      <c r="N289" s="38"/>
      <c r="O289" s="38"/>
      <c r="P289" s="38"/>
      <c r="Q289" s="38"/>
      <c r="R289" s="38"/>
      <c r="S289" s="38"/>
      <c r="T289" s="38"/>
      <c r="U289" s="38"/>
      <c r="V289" s="38"/>
      <c r="W289" s="38"/>
      <c r="X289" s="38"/>
    </row>
    <row r="290" spans="6:24" ht="12.75">
      <c r="F290" s="38"/>
      <c r="G290" s="38"/>
      <c r="H290" s="38"/>
      <c r="I290" s="38"/>
      <c r="J290" s="38"/>
      <c r="K290" s="38"/>
      <c r="L290" s="38"/>
      <c r="M290" s="38"/>
      <c r="N290" s="38"/>
      <c r="O290" s="38"/>
      <c r="P290" s="38"/>
      <c r="Q290" s="38"/>
      <c r="R290" s="38"/>
      <c r="S290" s="38"/>
      <c r="T290" s="38"/>
      <c r="U290" s="38"/>
      <c r="V290" s="38"/>
      <c r="W290" s="38"/>
      <c r="X290" s="38"/>
    </row>
    <row r="291" spans="6:24" ht="12.75">
      <c r="F291" s="38"/>
      <c r="G291" s="38"/>
      <c r="H291" s="38"/>
      <c r="I291" s="38"/>
      <c r="J291" s="38"/>
      <c r="K291" s="38"/>
      <c r="L291" s="38"/>
      <c r="M291" s="38"/>
      <c r="N291" s="38"/>
      <c r="O291" s="38"/>
      <c r="P291" s="38"/>
      <c r="Q291" s="38"/>
      <c r="R291" s="38"/>
      <c r="S291" s="38"/>
      <c r="T291" s="38"/>
      <c r="U291" s="38"/>
      <c r="V291" s="38"/>
      <c r="W291" s="38"/>
      <c r="X291" s="38"/>
    </row>
    <row r="292" spans="6:24" ht="12.75">
      <c r="F292" s="38"/>
      <c r="G292" s="38"/>
      <c r="H292" s="38"/>
      <c r="I292" s="38"/>
      <c r="J292" s="38"/>
      <c r="K292" s="38"/>
      <c r="L292" s="38"/>
      <c r="M292" s="38"/>
      <c r="N292" s="38"/>
      <c r="O292" s="38"/>
      <c r="P292" s="38"/>
      <c r="Q292" s="38"/>
      <c r="R292" s="38"/>
      <c r="S292" s="38"/>
      <c r="T292" s="38"/>
      <c r="U292" s="38"/>
      <c r="V292" s="38"/>
      <c r="W292" s="38"/>
      <c r="X292" s="38"/>
    </row>
    <row r="293" spans="6:24" ht="12.75">
      <c r="F293" s="38"/>
      <c r="G293" s="38"/>
      <c r="H293" s="38"/>
      <c r="I293" s="38"/>
      <c r="J293" s="38"/>
      <c r="K293" s="38"/>
      <c r="L293" s="38"/>
      <c r="M293" s="38"/>
      <c r="N293" s="38"/>
      <c r="O293" s="38"/>
      <c r="P293" s="38"/>
      <c r="Q293" s="38"/>
      <c r="R293" s="38"/>
      <c r="S293" s="38"/>
      <c r="T293" s="38"/>
      <c r="U293" s="38"/>
      <c r="V293" s="38"/>
      <c r="W293" s="38"/>
      <c r="X293" s="38"/>
    </row>
    <row r="294" spans="6:24" ht="12.75">
      <c r="F294" s="38"/>
      <c r="G294" s="38"/>
      <c r="H294" s="38"/>
      <c r="I294" s="38"/>
      <c r="J294" s="38"/>
      <c r="K294" s="38"/>
      <c r="L294" s="38"/>
      <c r="M294" s="38"/>
      <c r="N294" s="38"/>
      <c r="O294" s="38"/>
      <c r="P294" s="38"/>
      <c r="Q294" s="38"/>
      <c r="R294" s="38"/>
      <c r="S294" s="38"/>
      <c r="T294" s="38"/>
      <c r="U294" s="38"/>
      <c r="V294" s="38"/>
      <c r="W294" s="38"/>
      <c r="X294" s="38"/>
    </row>
    <row r="295" spans="6:24" ht="12.75">
      <c r="F295" s="38"/>
      <c r="G295" s="38"/>
      <c r="H295" s="38"/>
      <c r="I295" s="38"/>
      <c r="J295" s="38"/>
      <c r="K295" s="38"/>
      <c r="L295" s="38"/>
      <c r="M295" s="38"/>
      <c r="N295" s="38"/>
      <c r="O295" s="38"/>
      <c r="P295" s="38"/>
      <c r="Q295" s="38"/>
      <c r="R295" s="38"/>
      <c r="S295" s="38"/>
      <c r="T295" s="38"/>
      <c r="U295" s="38"/>
      <c r="V295" s="38"/>
      <c r="W295" s="38"/>
      <c r="X295" s="38"/>
    </row>
    <row r="296" spans="6:24" ht="12.75">
      <c r="F296" s="38"/>
      <c r="G296" s="38"/>
      <c r="H296" s="38"/>
      <c r="I296" s="38"/>
      <c r="J296" s="38"/>
      <c r="K296" s="38"/>
      <c r="L296" s="38"/>
      <c r="M296" s="38"/>
      <c r="N296" s="38"/>
      <c r="O296" s="38"/>
      <c r="P296" s="38"/>
      <c r="Q296" s="38"/>
      <c r="R296" s="38"/>
      <c r="S296" s="38"/>
      <c r="T296" s="38"/>
      <c r="U296" s="38"/>
      <c r="V296" s="38"/>
      <c r="W296" s="38"/>
      <c r="X296" s="38"/>
    </row>
    <row r="297" spans="6:24" ht="12.75">
      <c r="F297" s="38"/>
      <c r="G297" s="38"/>
      <c r="H297" s="38"/>
      <c r="I297" s="38"/>
      <c r="J297" s="38"/>
      <c r="K297" s="38"/>
      <c r="L297" s="38"/>
      <c r="M297" s="38"/>
      <c r="N297" s="38"/>
      <c r="O297" s="38"/>
      <c r="P297" s="38"/>
      <c r="Q297" s="38"/>
      <c r="R297" s="38"/>
      <c r="S297" s="38"/>
      <c r="T297" s="38"/>
      <c r="U297" s="38"/>
      <c r="V297" s="38"/>
      <c r="W297" s="38"/>
      <c r="X297" s="38"/>
    </row>
  </sheetData>
  <sheetProtection/>
  <autoFilter ref="A3:X260"/>
  <dataValidations count="1">
    <dataValidation allowBlank="1" showInputMessage="1" showErrorMessage="1" sqref="C271:C275"/>
  </dataValidations>
  <printOptions/>
  <pageMargins left="0.7480314960629921" right="0.7480314960629921" top="0.984251968503937" bottom="0.984251968503937" header="0.5118110236220472" footer="0.5118110236220472"/>
  <pageSetup fitToHeight="6" fitToWidth="1" horizontalDpi="600" verticalDpi="600" orientation="landscape" paperSize="8" scale="49" r:id="rId1"/>
  <headerFooter alignWithMargins="0">
    <oddHeader>&amp;C&amp;A</oddHeader>
    <oddFooter>&amp;RPage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3:K275"/>
  <sheetViews>
    <sheetView zoomScale="70" zoomScaleNormal="70" zoomScalePageLayoutView="0" workbookViewId="0" topLeftCell="A1">
      <selection activeCell="A1" sqref="A1"/>
    </sheetView>
  </sheetViews>
  <sheetFormatPr defaultColWidth="9.140625" defaultRowHeight="12.75"/>
  <cols>
    <col min="1" max="1" width="35.00390625" style="0" bestFit="1" customWidth="1"/>
    <col min="2" max="2" width="8.7109375" style="0" bestFit="1" customWidth="1"/>
    <col min="3" max="3" width="21.57421875" style="0" bestFit="1" customWidth="1"/>
    <col min="4" max="4" width="13.57421875" style="0" bestFit="1" customWidth="1"/>
    <col min="6" max="6" width="15.7109375" style="0" customWidth="1"/>
    <col min="7" max="8" width="15.7109375" style="26" customWidth="1"/>
    <col min="9" max="9" width="15.7109375" style="0" customWidth="1"/>
    <col min="10" max="11" width="15.7109375" style="26" customWidth="1"/>
  </cols>
  <sheetData>
    <row r="2" ht="13.5" thickBot="1"/>
    <row r="3" spans="1:11" ht="18">
      <c r="A3" s="144"/>
      <c r="B3" s="145"/>
      <c r="C3" s="145"/>
      <c r="D3" s="145"/>
      <c r="E3" s="146"/>
      <c r="F3" s="208" t="s">
        <v>399</v>
      </c>
      <c r="G3" s="209"/>
      <c r="H3" s="210"/>
      <c r="I3" s="208" t="s">
        <v>735</v>
      </c>
      <c r="J3" s="209"/>
      <c r="K3" s="210"/>
    </row>
    <row r="4" spans="1:11" ht="51.75" thickBot="1">
      <c r="A4" s="147" t="s">
        <v>383</v>
      </c>
      <c r="B4" s="148" t="s">
        <v>422</v>
      </c>
      <c r="C4" s="148" t="s">
        <v>400</v>
      </c>
      <c r="D4" s="148" t="s">
        <v>2</v>
      </c>
      <c r="E4" s="149" t="s">
        <v>384</v>
      </c>
      <c r="F4" s="150" t="s">
        <v>741</v>
      </c>
      <c r="G4" s="151" t="s">
        <v>742</v>
      </c>
      <c r="H4" s="152" t="s">
        <v>743</v>
      </c>
      <c r="I4" s="150" t="s">
        <v>744</v>
      </c>
      <c r="J4" s="151" t="s">
        <v>742</v>
      </c>
      <c r="K4" s="152" t="s">
        <v>743</v>
      </c>
    </row>
    <row r="5" spans="1:11" ht="12.75">
      <c r="A5" s="137" t="s">
        <v>4</v>
      </c>
      <c r="B5" s="134" t="s">
        <v>424</v>
      </c>
      <c r="C5" s="138" t="s">
        <v>373</v>
      </c>
      <c r="D5" s="138" t="s">
        <v>6</v>
      </c>
      <c r="E5" s="139" t="s">
        <v>7</v>
      </c>
      <c r="F5" s="140">
        <v>23802</v>
      </c>
      <c r="G5" s="141">
        <v>17.56</v>
      </c>
      <c r="H5" s="142">
        <v>1355.466970387244</v>
      </c>
      <c r="I5" s="143">
        <v>17105</v>
      </c>
      <c r="J5" s="141">
        <v>26.400000000000002</v>
      </c>
      <c r="K5" s="142">
        <v>647.9166666666666</v>
      </c>
    </row>
    <row r="6" spans="1:11" ht="12.75">
      <c r="A6" s="16" t="s">
        <v>8</v>
      </c>
      <c r="B6" s="45" t="s">
        <v>425</v>
      </c>
      <c r="C6" s="17" t="s">
        <v>373</v>
      </c>
      <c r="D6" s="17" t="s">
        <v>10</v>
      </c>
      <c r="E6" s="18" t="s">
        <v>7</v>
      </c>
      <c r="F6" s="71">
        <v>59340</v>
      </c>
      <c r="G6" s="72">
        <v>23.1</v>
      </c>
      <c r="H6" s="73">
        <v>2568.8311688311687</v>
      </c>
      <c r="I6" s="74">
        <v>31315</v>
      </c>
      <c r="J6" s="75">
        <v>30.700000000000003</v>
      </c>
      <c r="K6" s="76">
        <v>1020.0325732899022</v>
      </c>
    </row>
    <row r="7" spans="1:11" ht="12.75">
      <c r="A7" s="19" t="s">
        <v>11</v>
      </c>
      <c r="B7" s="46" t="s">
        <v>426</v>
      </c>
      <c r="C7" s="17" t="s">
        <v>373</v>
      </c>
      <c r="D7" s="17" t="s">
        <v>10</v>
      </c>
      <c r="E7" s="18" t="s">
        <v>7</v>
      </c>
      <c r="F7" s="71">
        <v>93573</v>
      </c>
      <c r="G7" s="72">
        <v>23.36</v>
      </c>
      <c r="H7" s="73">
        <v>4005.693493150685</v>
      </c>
      <c r="I7" s="74">
        <v>35072</v>
      </c>
      <c r="J7" s="75">
        <v>27.5</v>
      </c>
      <c r="K7" s="76">
        <v>1275.3454545454545</v>
      </c>
    </row>
    <row r="8" spans="1:11" ht="12.75">
      <c r="A8" s="16" t="s">
        <v>13</v>
      </c>
      <c r="B8" s="45" t="s">
        <v>427</v>
      </c>
      <c r="C8" s="18" t="s">
        <v>373</v>
      </c>
      <c r="D8" s="18" t="s">
        <v>15</v>
      </c>
      <c r="E8" s="18" t="s">
        <v>16</v>
      </c>
      <c r="F8" s="194"/>
      <c r="G8" s="195"/>
      <c r="H8" s="195"/>
      <c r="I8" s="74">
        <v>15467</v>
      </c>
      <c r="J8" s="75">
        <v>36.2</v>
      </c>
      <c r="K8" s="76">
        <v>427.2651933701657</v>
      </c>
    </row>
    <row r="9" spans="1:11" ht="12.75">
      <c r="A9" s="16" t="s">
        <v>17</v>
      </c>
      <c r="B9" s="45" t="s">
        <v>428</v>
      </c>
      <c r="C9" s="17" t="s">
        <v>373</v>
      </c>
      <c r="D9" s="17" t="s">
        <v>374</v>
      </c>
      <c r="E9" s="18" t="s">
        <v>7</v>
      </c>
      <c r="F9" s="71">
        <v>52221</v>
      </c>
      <c r="G9" s="72">
        <v>17.259999999999998</v>
      </c>
      <c r="H9" s="73">
        <v>3025.5504055619936</v>
      </c>
      <c r="I9" s="74">
        <v>31414</v>
      </c>
      <c r="J9" s="75">
        <v>24.899999999999995</v>
      </c>
      <c r="K9" s="76">
        <v>1261.6064257028115</v>
      </c>
    </row>
    <row r="10" spans="1:11" ht="12.75">
      <c r="A10" s="19" t="s">
        <v>20</v>
      </c>
      <c r="B10" s="46" t="s">
        <v>429</v>
      </c>
      <c r="C10" s="17" t="s">
        <v>401</v>
      </c>
      <c r="D10" s="17" t="s">
        <v>22</v>
      </c>
      <c r="E10" s="18" t="s">
        <v>7</v>
      </c>
      <c r="F10" s="71">
        <v>115581</v>
      </c>
      <c r="G10" s="72">
        <v>45.72</v>
      </c>
      <c r="H10" s="73">
        <v>2528.0183727034123</v>
      </c>
      <c r="I10" s="74">
        <v>25186</v>
      </c>
      <c r="J10" s="75">
        <v>27.2</v>
      </c>
      <c r="K10" s="76">
        <v>925.9558823529412</v>
      </c>
    </row>
    <row r="11" spans="1:11" ht="12.75">
      <c r="A11" s="16" t="s">
        <v>366</v>
      </c>
      <c r="B11" s="45" t="s">
        <v>430</v>
      </c>
      <c r="C11" s="17" t="s">
        <v>401</v>
      </c>
      <c r="D11" s="17" t="s">
        <v>22</v>
      </c>
      <c r="E11" s="18" t="s">
        <v>7</v>
      </c>
      <c r="F11" s="71">
        <v>12445</v>
      </c>
      <c r="G11" s="72">
        <v>72.97999999999999</v>
      </c>
      <c r="H11" s="73">
        <v>170.5261715538504</v>
      </c>
      <c r="I11" s="74">
        <v>29488</v>
      </c>
      <c r="J11" s="75">
        <v>63.89999999999999</v>
      </c>
      <c r="K11" s="76">
        <v>461.4710485133021</v>
      </c>
    </row>
    <row r="12" spans="1:11" ht="12.75">
      <c r="A12" s="16" t="s">
        <v>23</v>
      </c>
      <c r="B12" s="45" t="s">
        <v>431</v>
      </c>
      <c r="C12" s="17" t="s">
        <v>402</v>
      </c>
      <c r="D12" s="17" t="s">
        <v>403</v>
      </c>
      <c r="E12" s="18" t="s">
        <v>7</v>
      </c>
      <c r="F12" s="71">
        <v>182889</v>
      </c>
      <c r="G12" s="72">
        <v>45.53999999999999</v>
      </c>
      <c r="H12" s="73">
        <v>4016.0079051383404</v>
      </c>
      <c r="I12" s="74">
        <v>44940</v>
      </c>
      <c r="J12" s="75">
        <v>52.3</v>
      </c>
      <c r="K12" s="76">
        <v>859.2734225621415</v>
      </c>
    </row>
    <row r="13" spans="1:11" ht="12.75">
      <c r="A13" s="16" t="s">
        <v>26</v>
      </c>
      <c r="B13" s="45" t="s">
        <v>432</v>
      </c>
      <c r="C13" s="17" t="s">
        <v>373</v>
      </c>
      <c r="D13" s="17" t="s">
        <v>6</v>
      </c>
      <c r="E13" s="18" t="s">
        <v>7</v>
      </c>
      <c r="F13" s="71">
        <v>81313</v>
      </c>
      <c r="G13" s="72">
        <v>14.060000000000002</v>
      </c>
      <c r="H13" s="73">
        <v>5783.285917496443</v>
      </c>
      <c r="I13" s="74">
        <v>13161</v>
      </c>
      <c r="J13" s="75">
        <v>17.799999999999997</v>
      </c>
      <c r="K13" s="76">
        <v>739.3820224719102</v>
      </c>
    </row>
    <row r="14" spans="1:11" ht="12.75">
      <c r="A14" s="19" t="s">
        <v>27</v>
      </c>
      <c r="B14" s="46" t="s">
        <v>433</v>
      </c>
      <c r="C14" s="17" t="s">
        <v>373</v>
      </c>
      <c r="D14" s="17" t="s">
        <v>10</v>
      </c>
      <c r="E14" s="18" t="s">
        <v>7</v>
      </c>
      <c r="F14" s="71">
        <v>71370</v>
      </c>
      <c r="G14" s="72">
        <v>21.68</v>
      </c>
      <c r="H14" s="73">
        <v>3291.9741697416976</v>
      </c>
      <c r="I14" s="74">
        <v>33027</v>
      </c>
      <c r="J14" s="75">
        <v>28.4</v>
      </c>
      <c r="K14" s="76">
        <v>1162.9225352112676</v>
      </c>
    </row>
    <row r="15" spans="1:11" ht="12.75">
      <c r="A15" s="19" t="s">
        <v>28</v>
      </c>
      <c r="B15" s="46" t="s">
        <v>434</v>
      </c>
      <c r="C15" s="20" t="s">
        <v>404</v>
      </c>
      <c r="D15" s="17" t="s">
        <v>30</v>
      </c>
      <c r="E15" s="18" t="s">
        <v>16</v>
      </c>
      <c r="F15" s="194"/>
      <c r="G15" s="195"/>
      <c r="H15" s="195"/>
      <c r="I15" s="74">
        <v>75842</v>
      </c>
      <c r="J15" s="75">
        <v>41.89999999999999</v>
      </c>
      <c r="K15" s="76">
        <v>1810.0715990453464</v>
      </c>
    </row>
    <row r="16" spans="1:11" ht="12.75">
      <c r="A16" s="16" t="s">
        <v>31</v>
      </c>
      <c r="B16" s="45" t="s">
        <v>410</v>
      </c>
      <c r="C16" s="18" t="s">
        <v>404</v>
      </c>
      <c r="D16" s="18" t="s">
        <v>374</v>
      </c>
      <c r="E16" s="18" t="s">
        <v>16</v>
      </c>
      <c r="F16" s="194"/>
      <c r="G16" s="195"/>
      <c r="H16" s="195"/>
      <c r="I16" s="74">
        <v>55695</v>
      </c>
      <c r="J16" s="75">
        <v>33.599999999999994</v>
      </c>
      <c r="K16" s="76">
        <v>1657.589285714286</v>
      </c>
    </row>
    <row r="17" spans="1:11" ht="12.75">
      <c r="A17" s="16" t="s">
        <v>33</v>
      </c>
      <c r="B17" s="45" t="s">
        <v>435</v>
      </c>
      <c r="C17" s="17" t="s">
        <v>401</v>
      </c>
      <c r="D17" s="17" t="s">
        <v>22</v>
      </c>
      <c r="E17" s="18" t="s">
        <v>7</v>
      </c>
      <c r="F17" s="71">
        <v>43882</v>
      </c>
      <c r="G17" s="72">
        <v>48.339999999999996</v>
      </c>
      <c r="H17" s="73">
        <v>907.778237484485</v>
      </c>
      <c r="I17" s="74">
        <v>45443</v>
      </c>
      <c r="J17" s="75">
        <v>49</v>
      </c>
      <c r="K17" s="76">
        <v>927.4081632653061</v>
      </c>
    </row>
    <row r="18" spans="1:11" ht="12.75">
      <c r="A18" s="16" t="s">
        <v>34</v>
      </c>
      <c r="B18" s="45" t="s">
        <v>436</v>
      </c>
      <c r="C18" s="17" t="s">
        <v>402</v>
      </c>
      <c r="D18" s="17" t="s">
        <v>36</v>
      </c>
      <c r="E18" s="18" t="s">
        <v>7</v>
      </c>
      <c r="F18" s="71">
        <v>453356</v>
      </c>
      <c r="G18" s="72">
        <v>242.89999999999998</v>
      </c>
      <c r="H18" s="73">
        <v>1866.4306298888432</v>
      </c>
      <c r="I18" s="74">
        <v>179260</v>
      </c>
      <c r="J18" s="75">
        <v>180.2</v>
      </c>
      <c r="K18" s="76">
        <v>994.7835738068813</v>
      </c>
    </row>
    <row r="19" spans="1:11" ht="12.75">
      <c r="A19" s="16" t="s">
        <v>37</v>
      </c>
      <c r="B19" s="45" t="s">
        <v>437</v>
      </c>
      <c r="C19" s="17" t="s">
        <v>373</v>
      </c>
      <c r="D19" s="17" t="s">
        <v>10</v>
      </c>
      <c r="E19" s="18" t="s">
        <v>7</v>
      </c>
      <c r="F19" s="71">
        <v>35408</v>
      </c>
      <c r="G19" s="72">
        <v>18.48</v>
      </c>
      <c r="H19" s="73">
        <v>1916.017316017316</v>
      </c>
      <c r="I19" s="74">
        <v>29252</v>
      </c>
      <c r="J19" s="75">
        <v>23.000000000000004</v>
      </c>
      <c r="K19" s="76">
        <v>1271.8260869565215</v>
      </c>
    </row>
    <row r="20" spans="1:11" ht="12.75">
      <c r="A20" s="16" t="s">
        <v>39</v>
      </c>
      <c r="B20" s="45" t="s">
        <v>438</v>
      </c>
      <c r="C20" s="17" t="s">
        <v>404</v>
      </c>
      <c r="D20" s="17" t="s">
        <v>6</v>
      </c>
      <c r="E20" s="18" t="s">
        <v>7</v>
      </c>
      <c r="F20" s="71">
        <v>68924</v>
      </c>
      <c r="G20" s="72">
        <v>36.14</v>
      </c>
      <c r="H20" s="73">
        <v>1907.1389042612063</v>
      </c>
      <c r="I20" s="74">
        <v>26354</v>
      </c>
      <c r="J20" s="75">
        <v>25.100000000000005</v>
      </c>
      <c r="K20" s="76">
        <v>1049.9601593625496</v>
      </c>
    </row>
    <row r="21" spans="1:11" ht="12.75">
      <c r="A21" s="16" t="s">
        <v>41</v>
      </c>
      <c r="B21" s="45" t="s">
        <v>439</v>
      </c>
      <c r="C21" s="17" t="s">
        <v>404</v>
      </c>
      <c r="D21" s="17" t="s">
        <v>6</v>
      </c>
      <c r="E21" s="18" t="s">
        <v>7</v>
      </c>
      <c r="F21" s="71">
        <v>66842</v>
      </c>
      <c r="G21" s="72">
        <v>27.479999999999997</v>
      </c>
      <c r="H21" s="73">
        <v>2432.387190684134</v>
      </c>
      <c r="I21" s="74">
        <v>36784</v>
      </c>
      <c r="J21" s="75">
        <v>36.199999999999996</v>
      </c>
      <c r="K21" s="76">
        <v>1016.132596685083</v>
      </c>
    </row>
    <row r="22" spans="1:11" ht="12.75">
      <c r="A22" s="16" t="s">
        <v>43</v>
      </c>
      <c r="B22" s="45" t="s">
        <v>440</v>
      </c>
      <c r="C22" s="17" t="s">
        <v>373</v>
      </c>
      <c r="D22" s="17" t="s">
        <v>10</v>
      </c>
      <c r="E22" s="18" t="s">
        <v>7</v>
      </c>
      <c r="F22" s="71">
        <v>13975</v>
      </c>
      <c r="G22" s="72">
        <v>14.54</v>
      </c>
      <c r="H22" s="73">
        <v>961.1416781292985</v>
      </c>
      <c r="I22" s="74">
        <v>7692</v>
      </c>
      <c r="J22" s="75">
        <v>18.3</v>
      </c>
      <c r="K22" s="76">
        <v>420.327868852459</v>
      </c>
    </row>
    <row r="23" spans="1:11" ht="12.75">
      <c r="A23" s="19" t="s">
        <v>44</v>
      </c>
      <c r="B23" s="46" t="s">
        <v>441</v>
      </c>
      <c r="C23" s="17" t="s">
        <v>402</v>
      </c>
      <c r="D23" s="17" t="s">
        <v>6</v>
      </c>
      <c r="E23" s="18" t="s">
        <v>7</v>
      </c>
      <c r="F23" s="71">
        <v>46578</v>
      </c>
      <c r="G23" s="72">
        <v>58.620000000000005</v>
      </c>
      <c r="H23" s="73">
        <v>794.5752302968269</v>
      </c>
      <c r="I23" s="74">
        <v>36481</v>
      </c>
      <c r="J23" s="75">
        <v>57.699999999999996</v>
      </c>
      <c r="K23" s="76">
        <v>632.2530329289428</v>
      </c>
    </row>
    <row r="24" spans="1:11" ht="12.75">
      <c r="A24" s="16" t="s">
        <v>405</v>
      </c>
      <c r="B24" s="45" t="s">
        <v>442</v>
      </c>
      <c r="C24" s="18" t="s">
        <v>373</v>
      </c>
      <c r="D24" s="18" t="s">
        <v>10</v>
      </c>
      <c r="E24" s="18" t="s">
        <v>7</v>
      </c>
      <c r="F24" s="71">
        <v>36775</v>
      </c>
      <c r="G24" s="72">
        <v>11.48</v>
      </c>
      <c r="H24" s="73">
        <v>3203.397212543554</v>
      </c>
      <c r="I24" s="74">
        <v>17374</v>
      </c>
      <c r="J24" s="75">
        <v>16.6</v>
      </c>
      <c r="K24" s="76">
        <v>1046.6265060240962</v>
      </c>
    </row>
    <row r="25" spans="1:11" ht="12.75">
      <c r="A25" s="16" t="s">
        <v>47</v>
      </c>
      <c r="B25" s="45" t="s">
        <v>443</v>
      </c>
      <c r="C25" s="17" t="s">
        <v>402</v>
      </c>
      <c r="D25" s="17" t="s">
        <v>403</v>
      </c>
      <c r="E25" s="18" t="s">
        <v>7</v>
      </c>
      <c r="F25" s="71">
        <v>368361</v>
      </c>
      <c r="G25" s="72">
        <v>121.65999999999998</v>
      </c>
      <c r="H25" s="73">
        <v>3027.790563866514</v>
      </c>
      <c r="I25" s="74">
        <v>108784</v>
      </c>
      <c r="J25" s="75">
        <v>93.30000000000001</v>
      </c>
      <c r="K25" s="76">
        <v>1165.9592711682742</v>
      </c>
    </row>
    <row r="26" spans="1:11" ht="12.75">
      <c r="A26" s="19" t="s">
        <v>49</v>
      </c>
      <c r="B26" s="46" t="s">
        <v>444</v>
      </c>
      <c r="C26" s="17" t="s">
        <v>373</v>
      </c>
      <c r="D26" s="17" t="s">
        <v>374</v>
      </c>
      <c r="E26" s="18" t="s">
        <v>7</v>
      </c>
      <c r="F26" s="71">
        <v>80762</v>
      </c>
      <c r="G26" s="72">
        <v>29.78</v>
      </c>
      <c r="H26" s="73">
        <v>2711.954331766286</v>
      </c>
      <c r="I26" s="74">
        <v>28301</v>
      </c>
      <c r="J26" s="75">
        <v>33</v>
      </c>
      <c r="K26" s="76">
        <v>857.6060606060606</v>
      </c>
    </row>
    <row r="27" spans="1:11" ht="12.75">
      <c r="A27" s="16" t="s">
        <v>51</v>
      </c>
      <c r="B27" s="45" t="s">
        <v>445</v>
      </c>
      <c r="C27" s="18" t="s">
        <v>373</v>
      </c>
      <c r="D27" s="18" t="s">
        <v>374</v>
      </c>
      <c r="E27" s="18" t="s">
        <v>16</v>
      </c>
      <c r="F27" s="194"/>
      <c r="G27" s="195"/>
      <c r="H27" s="195"/>
      <c r="I27" s="74">
        <v>17153</v>
      </c>
      <c r="J27" s="75">
        <v>37.599999999999994</v>
      </c>
      <c r="K27" s="76">
        <v>456.1968085106384</v>
      </c>
    </row>
    <row r="28" spans="1:11" ht="12.75">
      <c r="A28" s="16" t="s">
        <v>53</v>
      </c>
      <c r="B28" s="45" t="s">
        <v>446</v>
      </c>
      <c r="C28" s="17" t="s">
        <v>401</v>
      </c>
      <c r="D28" s="17" t="s">
        <v>22</v>
      </c>
      <c r="E28" s="18" t="s">
        <v>7</v>
      </c>
      <c r="F28" s="71">
        <v>59794</v>
      </c>
      <c r="G28" s="72">
        <v>54.34</v>
      </c>
      <c r="H28" s="73">
        <v>1100.3680529996318</v>
      </c>
      <c r="I28" s="74">
        <v>26696</v>
      </c>
      <c r="J28" s="75">
        <v>42.699999999999996</v>
      </c>
      <c r="K28" s="76">
        <v>625.1990632318502</v>
      </c>
    </row>
    <row r="29" spans="1:11" ht="12.75">
      <c r="A29" s="16" t="s">
        <v>54</v>
      </c>
      <c r="B29" s="45" t="s">
        <v>447</v>
      </c>
      <c r="C29" s="17" t="s">
        <v>404</v>
      </c>
      <c r="D29" s="17" t="s">
        <v>15</v>
      </c>
      <c r="E29" s="18" t="s">
        <v>7</v>
      </c>
      <c r="F29" s="71">
        <v>79675</v>
      </c>
      <c r="G29" s="72">
        <v>45.220000000000006</v>
      </c>
      <c r="H29" s="73">
        <v>1761.941618752764</v>
      </c>
      <c r="I29" s="74">
        <v>56059</v>
      </c>
      <c r="J29" s="75">
        <v>47.699999999999996</v>
      </c>
      <c r="K29" s="76">
        <v>1175.2410901467506</v>
      </c>
    </row>
    <row r="30" spans="1:11" ht="12.75">
      <c r="A30" s="19" t="s">
        <v>56</v>
      </c>
      <c r="B30" s="46" t="s">
        <v>448</v>
      </c>
      <c r="C30" s="17" t="s">
        <v>404</v>
      </c>
      <c r="D30" s="17" t="s">
        <v>30</v>
      </c>
      <c r="E30" s="18" t="s">
        <v>7</v>
      </c>
      <c r="F30" s="71">
        <v>212792</v>
      </c>
      <c r="G30" s="72">
        <v>78.2</v>
      </c>
      <c r="H30" s="73">
        <v>2721.1253196930948</v>
      </c>
      <c r="I30" s="74">
        <v>101901</v>
      </c>
      <c r="J30" s="75">
        <v>73.89999999999999</v>
      </c>
      <c r="K30" s="76">
        <v>1378.9039242219217</v>
      </c>
    </row>
    <row r="31" spans="1:11" ht="12.75">
      <c r="A31" s="16" t="s">
        <v>58</v>
      </c>
      <c r="B31" s="45" t="s">
        <v>449</v>
      </c>
      <c r="C31" s="18" t="s">
        <v>373</v>
      </c>
      <c r="D31" s="18" t="s">
        <v>36</v>
      </c>
      <c r="E31" s="18" t="s">
        <v>16</v>
      </c>
      <c r="F31" s="194"/>
      <c r="G31" s="195"/>
      <c r="H31" s="195"/>
      <c r="I31" s="74">
        <v>19705</v>
      </c>
      <c r="J31" s="75">
        <v>24.6</v>
      </c>
      <c r="K31" s="76">
        <v>801.0162601626016</v>
      </c>
    </row>
    <row r="32" spans="1:11" ht="12.75">
      <c r="A32" s="19" t="s">
        <v>60</v>
      </c>
      <c r="B32" s="46" t="s">
        <v>450</v>
      </c>
      <c r="C32" s="17" t="s">
        <v>373</v>
      </c>
      <c r="D32" s="17" t="s">
        <v>374</v>
      </c>
      <c r="E32" s="18" t="s">
        <v>7</v>
      </c>
      <c r="F32" s="71">
        <v>45866</v>
      </c>
      <c r="G32" s="72">
        <v>19.12</v>
      </c>
      <c r="H32" s="73">
        <v>2398.849372384937</v>
      </c>
      <c r="I32" s="74">
        <v>25271</v>
      </c>
      <c r="J32" s="75">
        <v>19.8</v>
      </c>
      <c r="K32" s="76">
        <v>1276.3131313131312</v>
      </c>
    </row>
    <row r="33" spans="1:11" ht="12.75">
      <c r="A33" s="16" t="s">
        <v>367</v>
      </c>
      <c r="B33" s="45" t="s">
        <v>451</v>
      </c>
      <c r="C33" s="18" t="s">
        <v>373</v>
      </c>
      <c r="D33" s="18" t="s">
        <v>10</v>
      </c>
      <c r="E33" s="18" t="s">
        <v>7</v>
      </c>
      <c r="F33" s="71">
        <v>34203</v>
      </c>
      <c r="G33" s="72">
        <v>19.400000000000002</v>
      </c>
      <c r="H33" s="77">
        <v>1763.0412371134018</v>
      </c>
      <c r="I33" s="74">
        <v>28966</v>
      </c>
      <c r="J33" s="75">
        <v>26.8</v>
      </c>
      <c r="K33" s="76">
        <v>1080.8208955223881</v>
      </c>
    </row>
    <row r="34" spans="1:11" ht="12.75">
      <c r="A34" s="16" t="s">
        <v>62</v>
      </c>
      <c r="B34" s="45" t="s">
        <v>452</v>
      </c>
      <c r="C34" s="17" t="s">
        <v>373</v>
      </c>
      <c r="D34" s="17" t="s">
        <v>6</v>
      </c>
      <c r="E34" s="18" t="s">
        <v>7</v>
      </c>
      <c r="F34" s="71">
        <v>41964</v>
      </c>
      <c r="G34" s="72">
        <v>18.84</v>
      </c>
      <c r="H34" s="73">
        <v>2227.3885350318474</v>
      </c>
      <c r="I34" s="74">
        <v>27087</v>
      </c>
      <c r="J34" s="75">
        <v>19.299999999999997</v>
      </c>
      <c r="K34" s="76">
        <v>1403.4715025906737</v>
      </c>
    </row>
    <row r="35" spans="1:11" ht="12.75">
      <c r="A35" s="19" t="s">
        <v>64</v>
      </c>
      <c r="B35" s="46" t="s">
        <v>453</v>
      </c>
      <c r="C35" s="17" t="s">
        <v>402</v>
      </c>
      <c r="D35" s="17" t="s">
        <v>6</v>
      </c>
      <c r="E35" s="18" t="s">
        <v>7</v>
      </c>
      <c r="F35" s="71">
        <v>132074</v>
      </c>
      <c r="G35" s="72">
        <v>39.42</v>
      </c>
      <c r="H35" s="73">
        <v>3350.431253170979</v>
      </c>
      <c r="I35" s="74">
        <v>54482</v>
      </c>
      <c r="J35" s="75">
        <v>40.199999999999996</v>
      </c>
      <c r="K35" s="76">
        <v>1355.2736318407963</v>
      </c>
    </row>
    <row r="36" spans="1:11" ht="12.75">
      <c r="A36" s="19" t="s">
        <v>66</v>
      </c>
      <c r="B36" s="46" t="s">
        <v>454</v>
      </c>
      <c r="C36" s="17" t="s">
        <v>402</v>
      </c>
      <c r="D36" s="17" t="s">
        <v>403</v>
      </c>
      <c r="E36" s="18" t="s">
        <v>7</v>
      </c>
      <c r="F36" s="71">
        <v>72154</v>
      </c>
      <c r="G36" s="72">
        <v>42.760000000000005</v>
      </c>
      <c r="H36" s="73">
        <v>1687.4181478016835</v>
      </c>
      <c r="I36" s="74">
        <v>53560</v>
      </c>
      <c r="J36" s="75">
        <v>44.3</v>
      </c>
      <c r="K36" s="76">
        <v>1209.0293453724605</v>
      </c>
    </row>
    <row r="37" spans="1:11" ht="12.75">
      <c r="A37" s="19" t="s">
        <v>68</v>
      </c>
      <c r="B37" s="46" t="s">
        <v>455</v>
      </c>
      <c r="C37" s="18" t="s">
        <v>373</v>
      </c>
      <c r="D37" s="18" t="s">
        <v>374</v>
      </c>
      <c r="E37" s="18" t="s">
        <v>16</v>
      </c>
      <c r="F37" s="194"/>
      <c r="G37" s="195"/>
      <c r="H37" s="195"/>
      <c r="I37" s="74">
        <v>37038</v>
      </c>
      <c r="J37" s="75">
        <v>18.5</v>
      </c>
      <c r="K37" s="76">
        <v>2002.054054054054</v>
      </c>
    </row>
    <row r="38" spans="1:11" ht="12.75">
      <c r="A38" s="19" t="s">
        <v>70</v>
      </c>
      <c r="B38" s="46" t="s">
        <v>456</v>
      </c>
      <c r="C38" s="18" t="s">
        <v>401</v>
      </c>
      <c r="D38" s="18" t="s">
        <v>22</v>
      </c>
      <c r="E38" s="18" t="s">
        <v>7</v>
      </c>
      <c r="F38" s="71">
        <v>7751</v>
      </c>
      <c r="G38" s="72">
        <v>38.46</v>
      </c>
      <c r="H38" s="73">
        <v>201.53406136245448</v>
      </c>
      <c r="I38" s="74">
        <v>26820</v>
      </c>
      <c r="J38" s="75">
        <v>29.2</v>
      </c>
      <c r="K38" s="76">
        <v>918.4931506849315</v>
      </c>
    </row>
    <row r="39" spans="1:11" ht="12.75">
      <c r="A39" s="19" t="s">
        <v>71</v>
      </c>
      <c r="B39" s="46" t="s">
        <v>457</v>
      </c>
      <c r="C39" s="18" t="s">
        <v>373</v>
      </c>
      <c r="D39" s="18" t="s">
        <v>36</v>
      </c>
      <c r="E39" s="18" t="s">
        <v>7</v>
      </c>
      <c r="F39" s="71">
        <v>72132</v>
      </c>
      <c r="G39" s="72">
        <v>19.18</v>
      </c>
      <c r="H39" s="73">
        <v>3760.7924921793538</v>
      </c>
      <c r="I39" s="74">
        <v>30899</v>
      </c>
      <c r="J39" s="75">
        <v>20.900000000000002</v>
      </c>
      <c r="K39" s="76">
        <v>1478.4210526315787</v>
      </c>
    </row>
    <row r="40" spans="1:11" ht="12.75">
      <c r="A40" s="19" t="s">
        <v>73</v>
      </c>
      <c r="B40" s="46" t="s">
        <v>458</v>
      </c>
      <c r="C40" s="18" t="s">
        <v>373</v>
      </c>
      <c r="D40" s="18" t="s">
        <v>15</v>
      </c>
      <c r="E40" s="18" t="s">
        <v>16</v>
      </c>
      <c r="F40" s="194"/>
      <c r="G40" s="195"/>
      <c r="H40" s="195"/>
      <c r="I40" s="74">
        <v>54260</v>
      </c>
      <c r="J40" s="75">
        <v>37.099999999999994</v>
      </c>
      <c r="K40" s="76">
        <v>1462.5336927223723</v>
      </c>
    </row>
    <row r="41" spans="1:11" ht="12.75">
      <c r="A41" s="19" t="s">
        <v>75</v>
      </c>
      <c r="B41" s="46" t="s">
        <v>459</v>
      </c>
      <c r="C41" s="18" t="s">
        <v>373</v>
      </c>
      <c r="D41" s="18" t="s">
        <v>6</v>
      </c>
      <c r="E41" s="18" t="s">
        <v>7</v>
      </c>
      <c r="F41" s="71">
        <v>50037</v>
      </c>
      <c r="G41" s="72">
        <v>19.200000000000003</v>
      </c>
      <c r="H41" s="73">
        <v>2606.0937499999995</v>
      </c>
      <c r="I41" s="74">
        <v>30469</v>
      </c>
      <c r="J41" s="75">
        <v>26.2</v>
      </c>
      <c r="K41" s="76">
        <v>1162.93893129771</v>
      </c>
    </row>
    <row r="42" spans="1:11" ht="12.75">
      <c r="A42" s="21" t="s">
        <v>76</v>
      </c>
      <c r="B42" s="47" t="s">
        <v>460</v>
      </c>
      <c r="C42" s="18" t="s">
        <v>373</v>
      </c>
      <c r="D42" s="18" t="s">
        <v>374</v>
      </c>
      <c r="E42" s="18" t="s">
        <v>7</v>
      </c>
      <c r="F42" s="71">
        <v>24681</v>
      </c>
      <c r="G42" s="72">
        <v>16.92</v>
      </c>
      <c r="H42" s="73">
        <v>1458.6879432624112</v>
      </c>
      <c r="I42" s="74">
        <v>30385</v>
      </c>
      <c r="J42" s="75">
        <v>25.900000000000002</v>
      </c>
      <c r="K42" s="76">
        <v>1173.166023166023</v>
      </c>
    </row>
    <row r="43" spans="1:11" ht="12.75">
      <c r="A43" s="19" t="s">
        <v>77</v>
      </c>
      <c r="B43" s="46" t="s">
        <v>411</v>
      </c>
      <c r="C43" s="22" t="s">
        <v>404</v>
      </c>
      <c r="D43" s="22" t="s">
        <v>374</v>
      </c>
      <c r="E43" s="18" t="s">
        <v>7</v>
      </c>
      <c r="F43" s="71">
        <v>119541</v>
      </c>
      <c r="G43" s="72">
        <v>52.800000000000004</v>
      </c>
      <c r="H43" s="73">
        <v>2264.0340909090905</v>
      </c>
      <c r="I43" s="74">
        <v>55971</v>
      </c>
      <c r="J43" s="75">
        <v>53.8</v>
      </c>
      <c r="K43" s="76">
        <v>1040.3531598513011</v>
      </c>
    </row>
    <row r="44" spans="1:11" ht="12.75">
      <c r="A44" s="19" t="s">
        <v>79</v>
      </c>
      <c r="B44" s="46" t="s">
        <v>461</v>
      </c>
      <c r="C44" s="18" t="s">
        <v>373</v>
      </c>
      <c r="D44" s="18" t="s">
        <v>10</v>
      </c>
      <c r="E44" s="18" t="s">
        <v>7</v>
      </c>
      <c r="F44" s="71">
        <v>70726</v>
      </c>
      <c r="G44" s="72">
        <v>31.08</v>
      </c>
      <c r="H44" s="73">
        <v>2275.611325611326</v>
      </c>
      <c r="I44" s="74">
        <v>42148</v>
      </c>
      <c r="J44" s="75">
        <v>35.9</v>
      </c>
      <c r="K44" s="76">
        <v>1174.0389972144847</v>
      </c>
    </row>
    <row r="45" spans="1:11" ht="12.75">
      <c r="A45" s="19" t="s">
        <v>80</v>
      </c>
      <c r="B45" s="46" t="s">
        <v>412</v>
      </c>
      <c r="C45" s="18" t="s">
        <v>404</v>
      </c>
      <c r="D45" s="18" t="s">
        <v>6</v>
      </c>
      <c r="E45" s="18" t="s">
        <v>7</v>
      </c>
      <c r="F45" s="71">
        <v>172654</v>
      </c>
      <c r="G45" s="72">
        <v>70.12</v>
      </c>
      <c r="H45" s="73">
        <v>2462.2646891043923</v>
      </c>
      <c r="I45" s="74">
        <v>82257</v>
      </c>
      <c r="J45" s="75">
        <v>94.10000000000002</v>
      </c>
      <c r="K45" s="76">
        <v>874.1445270988308</v>
      </c>
    </row>
    <row r="46" spans="1:11" ht="12.75">
      <c r="A46" s="12" t="s">
        <v>379</v>
      </c>
      <c r="B46" s="48" t="s">
        <v>413</v>
      </c>
      <c r="C46" s="11" t="s">
        <v>404</v>
      </c>
      <c r="D46" s="11" t="s">
        <v>6</v>
      </c>
      <c r="E46" s="11" t="s">
        <v>16</v>
      </c>
      <c r="F46" s="194"/>
      <c r="G46" s="195"/>
      <c r="H46" s="195"/>
      <c r="I46" s="74">
        <v>65543</v>
      </c>
      <c r="J46" s="78">
        <v>81.2</v>
      </c>
      <c r="K46" s="76">
        <v>807.179802955665</v>
      </c>
    </row>
    <row r="47" spans="1:11" ht="12.75">
      <c r="A47" s="19" t="s">
        <v>82</v>
      </c>
      <c r="B47" s="46" t="s">
        <v>462</v>
      </c>
      <c r="C47" s="18" t="s">
        <v>373</v>
      </c>
      <c r="D47" s="18" t="s">
        <v>10</v>
      </c>
      <c r="E47" s="18" t="s">
        <v>7</v>
      </c>
      <c r="F47" s="71">
        <v>100972</v>
      </c>
      <c r="G47" s="72">
        <v>18.98</v>
      </c>
      <c r="H47" s="73">
        <v>5319.915700737619</v>
      </c>
      <c r="I47" s="74">
        <v>30770</v>
      </c>
      <c r="J47" s="75">
        <v>25.299999999999997</v>
      </c>
      <c r="K47" s="76">
        <v>1216.205533596838</v>
      </c>
    </row>
    <row r="48" spans="1:11" ht="12.75">
      <c r="A48" s="19" t="s">
        <v>83</v>
      </c>
      <c r="B48" s="46" t="s">
        <v>463</v>
      </c>
      <c r="C48" s="18" t="s">
        <v>373</v>
      </c>
      <c r="D48" s="18" t="s">
        <v>15</v>
      </c>
      <c r="E48" s="18" t="s">
        <v>7</v>
      </c>
      <c r="F48" s="71">
        <v>49452</v>
      </c>
      <c r="G48" s="72">
        <v>20.459999999999997</v>
      </c>
      <c r="H48" s="73">
        <v>2417.0087976539594</v>
      </c>
      <c r="I48" s="74">
        <v>13948</v>
      </c>
      <c r="J48" s="75">
        <v>35.1</v>
      </c>
      <c r="K48" s="76">
        <v>397.3789173789174</v>
      </c>
    </row>
    <row r="49" spans="1:11" ht="12.75">
      <c r="A49" s="19" t="s">
        <v>85</v>
      </c>
      <c r="B49" s="46" t="s">
        <v>464</v>
      </c>
      <c r="C49" s="18" t="s">
        <v>373</v>
      </c>
      <c r="D49" s="18" t="s">
        <v>15</v>
      </c>
      <c r="E49" s="18" t="s">
        <v>7</v>
      </c>
      <c r="F49" s="71">
        <v>14222</v>
      </c>
      <c r="G49" s="72">
        <v>19.94</v>
      </c>
      <c r="H49" s="73">
        <v>713.2397191574723</v>
      </c>
      <c r="I49" s="74">
        <v>19738</v>
      </c>
      <c r="J49" s="75">
        <v>23.099999999999998</v>
      </c>
      <c r="K49" s="76">
        <v>854.4588744588746</v>
      </c>
    </row>
    <row r="50" spans="1:11" ht="12.75">
      <c r="A50" s="19" t="s">
        <v>86</v>
      </c>
      <c r="B50" s="46" t="s">
        <v>465</v>
      </c>
      <c r="C50" s="18" t="s">
        <v>373</v>
      </c>
      <c r="D50" s="18" t="s">
        <v>6</v>
      </c>
      <c r="E50" s="18" t="s">
        <v>7</v>
      </c>
      <c r="F50" s="71">
        <v>79523</v>
      </c>
      <c r="G50" s="72">
        <v>20.28</v>
      </c>
      <c r="H50" s="73">
        <v>3921.2524654832346</v>
      </c>
      <c r="I50" s="74">
        <v>39169</v>
      </c>
      <c r="J50" s="75">
        <v>24.6</v>
      </c>
      <c r="K50" s="76">
        <v>1592.2357723577236</v>
      </c>
    </row>
    <row r="51" spans="1:11" ht="12.75">
      <c r="A51" s="19" t="s">
        <v>87</v>
      </c>
      <c r="B51" s="46" t="s">
        <v>466</v>
      </c>
      <c r="C51" s="18" t="s">
        <v>401</v>
      </c>
      <c r="D51" s="18" t="s">
        <v>22</v>
      </c>
      <c r="E51" s="18" t="s">
        <v>7</v>
      </c>
      <c r="F51" s="71">
        <v>1873</v>
      </c>
      <c r="G51" s="72">
        <v>0.92</v>
      </c>
      <c r="H51" s="77">
        <v>2035.8695652173913</v>
      </c>
      <c r="I51" s="74">
        <v>3498</v>
      </c>
      <c r="J51" s="75">
        <v>1.9000000000000001</v>
      </c>
      <c r="K51" s="77">
        <v>1841.0526315789473</v>
      </c>
    </row>
    <row r="52" spans="1:11" ht="12.75">
      <c r="A52" s="19" t="s">
        <v>88</v>
      </c>
      <c r="B52" s="46" t="s">
        <v>467</v>
      </c>
      <c r="C52" s="18" t="s">
        <v>373</v>
      </c>
      <c r="D52" s="18" t="s">
        <v>374</v>
      </c>
      <c r="E52" s="18" t="s">
        <v>7</v>
      </c>
      <c r="F52" s="71">
        <v>15452</v>
      </c>
      <c r="G52" s="72">
        <v>34.379999999999995</v>
      </c>
      <c r="H52" s="73">
        <v>449.44735311227464</v>
      </c>
      <c r="I52" s="74">
        <v>18763</v>
      </c>
      <c r="J52" s="75">
        <v>37.49999999999999</v>
      </c>
      <c r="K52" s="76">
        <v>500.34666666666675</v>
      </c>
    </row>
    <row r="53" spans="1:11" ht="12.75">
      <c r="A53" s="19" t="s">
        <v>89</v>
      </c>
      <c r="B53" s="46" t="s">
        <v>468</v>
      </c>
      <c r="C53" s="18" t="s">
        <v>373</v>
      </c>
      <c r="D53" s="18" t="s">
        <v>6</v>
      </c>
      <c r="E53" s="18" t="s">
        <v>7</v>
      </c>
      <c r="F53" s="71">
        <v>51384</v>
      </c>
      <c r="G53" s="72">
        <v>12.92</v>
      </c>
      <c r="H53" s="73">
        <v>3977.0897832817336</v>
      </c>
      <c r="I53" s="74">
        <v>22089</v>
      </c>
      <c r="J53" s="75">
        <v>18</v>
      </c>
      <c r="K53" s="76">
        <v>1227.1666666666667</v>
      </c>
    </row>
    <row r="54" spans="1:11" ht="12.75">
      <c r="A54" s="19" t="s">
        <v>90</v>
      </c>
      <c r="B54" s="46" t="s">
        <v>469</v>
      </c>
      <c r="C54" s="18" t="s">
        <v>373</v>
      </c>
      <c r="D54" s="18" t="s">
        <v>10</v>
      </c>
      <c r="E54" s="18" t="s">
        <v>7</v>
      </c>
      <c r="F54" s="71">
        <v>57760</v>
      </c>
      <c r="G54" s="72">
        <v>12.32</v>
      </c>
      <c r="H54" s="73">
        <v>4688.311688311688</v>
      </c>
      <c r="I54" s="74">
        <v>17064</v>
      </c>
      <c r="J54" s="75">
        <v>11.5</v>
      </c>
      <c r="K54" s="76">
        <v>1483.8260869565217</v>
      </c>
    </row>
    <row r="55" spans="1:11" ht="12.75">
      <c r="A55" s="19" t="s">
        <v>92</v>
      </c>
      <c r="B55" s="46" t="s">
        <v>414</v>
      </c>
      <c r="C55" s="18" t="s">
        <v>404</v>
      </c>
      <c r="D55" s="18" t="s">
        <v>30</v>
      </c>
      <c r="E55" s="18" t="s">
        <v>16</v>
      </c>
      <c r="F55" s="194"/>
      <c r="G55" s="195"/>
      <c r="H55" s="195"/>
      <c r="I55" s="74">
        <v>161120</v>
      </c>
      <c r="J55" s="75">
        <v>156.19999999999996</v>
      </c>
      <c r="K55" s="76">
        <v>1031.4980793854036</v>
      </c>
    </row>
    <row r="56" spans="1:11" ht="12.75">
      <c r="A56" s="19" t="s">
        <v>94</v>
      </c>
      <c r="B56" s="46" t="s">
        <v>470</v>
      </c>
      <c r="C56" s="18" t="s">
        <v>373</v>
      </c>
      <c r="D56" s="18" t="s">
        <v>30</v>
      </c>
      <c r="E56" s="18" t="s">
        <v>16</v>
      </c>
      <c r="F56" s="194"/>
      <c r="G56" s="195"/>
      <c r="H56" s="195"/>
      <c r="I56" s="74">
        <v>21705</v>
      </c>
      <c r="J56" s="75">
        <v>24.4</v>
      </c>
      <c r="K56" s="76">
        <v>889.549180327869</v>
      </c>
    </row>
    <row r="57" spans="1:11" ht="12.75">
      <c r="A57" s="19" t="s">
        <v>96</v>
      </c>
      <c r="B57" s="46" t="s">
        <v>471</v>
      </c>
      <c r="C57" s="18" t="s">
        <v>402</v>
      </c>
      <c r="D57" s="18" t="s">
        <v>36</v>
      </c>
      <c r="E57" s="18" t="s">
        <v>7</v>
      </c>
      <c r="F57" s="71">
        <v>105481</v>
      </c>
      <c r="G57" s="72">
        <v>65.64</v>
      </c>
      <c r="H57" s="73">
        <v>1606.9622181596587</v>
      </c>
      <c r="I57" s="74">
        <v>49880</v>
      </c>
      <c r="J57" s="75">
        <v>61</v>
      </c>
      <c r="K57" s="76">
        <v>817.7049180327868</v>
      </c>
    </row>
    <row r="58" spans="1:11" ht="12.75">
      <c r="A58" s="19" t="s">
        <v>98</v>
      </c>
      <c r="B58" s="46" t="s">
        <v>472</v>
      </c>
      <c r="C58" s="18" t="s">
        <v>373</v>
      </c>
      <c r="D58" s="18" t="s">
        <v>403</v>
      </c>
      <c r="E58" s="18" t="s">
        <v>16</v>
      </c>
      <c r="F58" s="194"/>
      <c r="G58" s="195"/>
      <c r="H58" s="195"/>
      <c r="I58" s="74">
        <v>14872</v>
      </c>
      <c r="J58" s="75">
        <v>16.800000000000004</v>
      </c>
      <c r="K58" s="76">
        <v>885.238095238095</v>
      </c>
    </row>
    <row r="59" spans="1:11" ht="12.75">
      <c r="A59" s="19" t="s">
        <v>750</v>
      </c>
      <c r="B59" s="46" t="s">
        <v>473</v>
      </c>
      <c r="C59" s="18" t="s">
        <v>401</v>
      </c>
      <c r="D59" s="18" t="s">
        <v>22</v>
      </c>
      <c r="E59" s="18" t="s">
        <v>7</v>
      </c>
      <c r="F59" s="71">
        <v>44141</v>
      </c>
      <c r="G59" s="72">
        <v>75.64</v>
      </c>
      <c r="H59" s="73">
        <v>583.5668958223163</v>
      </c>
      <c r="I59" s="74">
        <v>51389</v>
      </c>
      <c r="J59" s="75">
        <v>61.00000000000001</v>
      </c>
      <c r="K59" s="76">
        <v>842.4426229508196</v>
      </c>
    </row>
    <row r="60" spans="1:11" ht="12.75">
      <c r="A60" s="19" t="s">
        <v>100</v>
      </c>
      <c r="B60" s="46" t="s">
        <v>474</v>
      </c>
      <c r="C60" s="18" t="s">
        <v>404</v>
      </c>
      <c r="D60" s="18" t="s">
        <v>102</v>
      </c>
      <c r="E60" s="18" t="s">
        <v>16</v>
      </c>
      <c r="F60" s="194"/>
      <c r="G60" s="195"/>
      <c r="H60" s="195"/>
      <c r="I60" s="74">
        <v>28016</v>
      </c>
      <c r="J60" s="75">
        <v>24.1</v>
      </c>
      <c r="K60" s="76">
        <v>1162.4896265560164</v>
      </c>
    </row>
    <row r="61" spans="1:11" ht="12.75">
      <c r="A61" s="19" t="s">
        <v>103</v>
      </c>
      <c r="B61" s="46" t="s">
        <v>475</v>
      </c>
      <c r="C61" s="18" t="s">
        <v>373</v>
      </c>
      <c r="D61" s="18" t="s">
        <v>10</v>
      </c>
      <c r="E61" s="18" t="s">
        <v>7</v>
      </c>
      <c r="F61" s="71">
        <v>53818</v>
      </c>
      <c r="G61" s="72">
        <v>16.64</v>
      </c>
      <c r="H61" s="73">
        <v>3234.2548076923076</v>
      </c>
      <c r="I61" s="74">
        <v>9507</v>
      </c>
      <c r="J61" s="75">
        <v>17.7</v>
      </c>
      <c r="K61" s="76">
        <v>537.1186440677966</v>
      </c>
    </row>
    <row r="62" spans="1:11" ht="12.75">
      <c r="A62" s="19" t="s">
        <v>104</v>
      </c>
      <c r="B62" s="46" t="s">
        <v>476</v>
      </c>
      <c r="C62" s="18" t="s">
        <v>404</v>
      </c>
      <c r="D62" s="18" t="s">
        <v>10</v>
      </c>
      <c r="E62" s="18" t="s">
        <v>7</v>
      </c>
      <c r="F62" s="71">
        <v>127411</v>
      </c>
      <c r="G62" s="72">
        <v>50.42000000000001</v>
      </c>
      <c r="H62" s="73">
        <v>2526.9932566441885</v>
      </c>
      <c r="I62" s="74">
        <v>29143</v>
      </c>
      <c r="J62" s="75">
        <v>50.8</v>
      </c>
      <c r="K62" s="76">
        <v>573.6811023622048</v>
      </c>
    </row>
    <row r="63" spans="1:11" ht="12.75">
      <c r="A63" s="19" t="s">
        <v>106</v>
      </c>
      <c r="B63" s="46" t="s">
        <v>477</v>
      </c>
      <c r="C63" s="18" t="s">
        <v>373</v>
      </c>
      <c r="D63" s="18" t="s">
        <v>10</v>
      </c>
      <c r="E63" s="18" t="s">
        <v>7</v>
      </c>
      <c r="F63" s="71">
        <v>33835</v>
      </c>
      <c r="G63" s="72">
        <v>12.76</v>
      </c>
      <c r="H63" s="73">
        <v>2651.6457680250783</v>
      </c>
      <c r="I63" s="74">
        <v>32357</v>
      </c>
      <c r="J63" s="75">
        <v>21.099999999999998</v>
      </c>
      <c r="K63" s="76">
        <v>1533.5071090047395</v>
      </c>
    </row>
    <row r="64" spans="1:11" ht="12.75">
      <c r="A64" s="19" t="s">
        <v>107</v>
      </c>
      <c r="B64" s="46" t="s">
        <v>478</v>
      </c>
      <c r="C64" s="18" t="s">
        <v>402</v>
      </c>
      <c r="D64" s="18" t="s">
        <v>403</v>
      </c>
      <c r="E64" s="18" t="s">
        <v>7</v>
      </c>
      <c r="F64" s="71">
        <v>419546</v>
      </c>
      <c r="G64" s="72">
        <v>59.400000000000006</v>
      </c>
      <c r="H64" s="73">
        <v>7063.063973063972</v>
      </c>
      <c r="I64" s="74">
        <v>85732</v>
      </c>
      <c r="J64" s="75">
        <v>68.4</v>
      </c>
      <c r="K64" s="76">
        <v>1253.391812865497</v>
      </c>
    </row>
    <row r="65" spans="1:11" ht="12.75">
      <c r="A65" s="19" t="s">
        <v>109</v>
      </c>
      <c r="B65" s="46" t="s">
        <v>479</v>
      </c>
      <c r="C65" s="18" t="s">
        <v>373</v>
      </c>
      <c r="D65" s="18" t="s">
        <v>15</v>
      </c>
      <c r="E65" s="18" t="s">
        <v>16</v>
      </c>
      <c r="F65" s="194"/>
      <c r="G65" s="195"/>
      <c r="H65" s="195"/>
      <c r="I65" s="74">
        <v>26400</v>
      </c>
      <c r="J65" s="75">
        <v>29.9</v>
      </c>
      <c r="K65" s="76">
        <v>882.9431438127091</v>
      </c>
    </row>
    <row r="66" spans="1:11" ht="12.75">
      <c r="A66" s="21" t="s">
        <v>110</v>
      </c>
      <c r="B66" s="47" t="s">
        <v>480</v>
      </c>
      <c r="C66" s="18" t="s">
        <v>402</v>
      </c>
      <c r="D66" s="18" t="s">
        <v>36</v>
      </c>
      <c r="E66" s="22" t="s">
        <v>7</v>
      </c>
      <c r="F66" s="71">
        <v>78162</v>
      </c>
      <c r="G66" s="72">
        <v>61.540000000000006</v>
      </c>
      <c r="H66" s="73">
        <v>1270.1007474813127</v>
      </c>
      <c r="I66" s="74">
        <v>55552</v>
      </c>
      <c r="J66" s="75">
        <v>75.80000000000001</v>
      </c>
      <c r="K66" s="76">
        <v>732.8759894459101</v>
      </c>
    </row>
    <row r="67" spans="1:11" ht="12.75">
      <c r="A67" s="12" t="s">
        <v>112</v>
      </c>
      <c r="B67" s="48" t="s">
        <v>415</v>
      </c>
      <c r="C67" s="23" t="s">
        <v>404</v>
      </c>
      <c r="D67" s="23" t="s">
        <v>102</v>
      </c>
      <c r="E67" s="11" t="s">
        <v>7</v>
      </c>
      <c r="F67" s="71">
        <v>268807</v>
      </c>
      <c r="G67" s="73">
        <v>95.68</v>
      </c>
      <c r="H67" s="73">
        <v>2809.4377090301</v>
      </c>
      <c r="I67" s="74">
        <v>98728</v>
      </c>
      <c r="J67" s="78">
        <v>123.00000000000001</v>
      </c>
      <c r="K67" s="76">
        <v>802.6666666666666</v>
      </c>
    </row>
    <row r="68" spans="1:11" ht="12.75">
      <c r="A68" s="19" t="s">
        <v>114</v>
      </c>
      <c r="B68" s="46" t="s">
        <v>481</v>
      </c>
      <c r="C68" s="18" t="s">
        <v>401</v>
      </c>
      <c r="D68" s="18" t="s">
        <v>22</v>
      </c>
      <c r="E68" s="18" t="s">
        <v>7</v>
      </c>
      <c r="F68" s="71">
        <v>46209</v>
      </c>
      <c r="G68" s="72">
        <v>63.9</v>
      </c>
      <c r="H68" s="77">
        <v>723.1455399061033</v>
      </c>
      <c r="I68" s="74">
        <v>55842</v>
      </c>
      <c r="J68" s="75">
        <v>48</v>
      </c>
      <c r="K68" s="79">
        <v>1163.375</v>
      </c>
    </row>
    <row r="69" spans="1:11" ht="12.75">
      <c r="A69" s="19" t="s">
        <v>115</v>
      </c>
      <c r="B69" s="46" t="s">
        <v>482</v>
      </c>
      <c r="C69" s="18" t="s">
        <v>373</v>
      </c>
      <c r="D69" s="18" t="s">
        <v>374</v>
      </c>
      <c r="E69" s="18" t="s">
        <v>7</v>
      </c>
      <c r="F69" s="71">
        <v>26222</v>
      </c>
      <c r="G69" s="72">
        <v>17.18</v>
      </c>
      <c r="H69" s="73">
        <v>1526.3096623981373</v>
      </c>
      <c r="I69" s="74">
        <v>12918</v>
      </c>
      <c r="J69" s="75">
        <v>20.2</v>
      </c>
      <c r="K69" s="76">
        <v>639.5049504950496</v>
      </c>
    </row>
    <row r="70" spans="1:11" ht="12.75">
      <c r="A70" s="19" t="s">
        <v>368</v>
      </c>
      <c r="B70" s="46" t="s">
        <v>483</v>
      </c>
      <c r="C70" s="18" t="s">
        <v>373</v>
      </c>
      <c r="D70" s="18" t="s">
        <v>15</v>
      </c>
      <c r="E70" s="18" t="s">
        <v>7</v>
      </c>
      <c r="F70" s="71">
        <v>6700</v>
      </c>
      <c r="G70" s="72">
        <v>23.439999999999998</v>
      </c>
      <c r="H70" s="77">
        <v>285.83617747440275</v>
      </c>
      <c r="I70" s="74">
        <v>25595</v>
      </c>
      <c r="J70" s="75">
        <v>28.399999999999995</v>
      </c>
      <c r="K70" s="76">
        <v>901.2323943661974</v>
      </c>
    </row>
    <row r="71" spans="1:11" ht="12.75">
      <c r="A71" s="19" t="s">
        <v>117</v>
      </c>
      <c r="B71" s="46" t="s">
        <v>484</v>
      </c>
      <c r="C71" s="18" t="s">
        <v>373</v>
      </c>
      <c r="D71" s="18" t="s">
        <v>374</v>
      </c>
      <c r="E71" s="18" t="s">
        <v>16</v>
      </c>
      <c r="F71" s="194"/>
      <c r="G71" s="195"/>
      <c r="H71" s="195"/>
      <c r="I71" s="74">
        <v>45525</v>
      </c>
      <c r="J71" s="75">
        <v>28.499999999999996</v>
      </c>
      <c r="K71" s="76">
        <v>1597.3684210526317</v>
      </c>
    </row>
    <row r="72" spans="1:11" ht="12.75">
      <c r="A72" s="19" t="s">
        <v>118</v>
      </c>
      <c r="B72" s="46" t="s">
        <v>485</v>
      </c>
      <c r="C72" s="18" t="s">
        <v>373</v>
      </c>
      <c r="D72" s="18" t="s">
        <v>10</v>
      </c>
      <c r="E72" s="18" t="s">
        <v>7</v>
      </c>
      <c r="F72" s="71">
        <v>147406</v>
      </c>
      <c r="G72" s="72">
        <v>23.520000000000003</v>
      </c>
      <c r="H72" s="73">
        <v>6267.261904761904</v>
      </c>
      <c r="I72" s="74">
        <v>33647</v>
      </c>
      <c r="J72" s="75">
        <v>47.9</v>
      </c>
      <c r="K72" s="76">
        <v>702.4425887265136</v>
      </c>
    </row>
    <row r="73" spans="1:11" ht="12.75">
      <c r="A73" s="19" t="s">
        <v>119</v>
      </c>
      <c r="B73" s="46" t="s">
        <v>486</v>
      </c>
      <c r="C73" s="18" t="s">
        <v>373</v>
      </c>
      <c r="D73" s="18" t="s">
        <v>36</v>
      </c>
      <c r="E73" s="18" t="s">
        <v>7</v>
      </c>
      <c r="F73" s="71">
        <v>53122</v>
      </c>
      <c r="G73" s="72">
        <v>22.82</v>
      </c>
      <c r="H73" s="73">
        <v>2327.8702892199826</v>
      </c>
      <c r="I73" s="74">
        <v>16216</v>
      </c>
      <c r="J73" s="75">
        <v>25.400000000000002</v>
      </c>
      <c r="K73" s="76">
        <v>638.4251968503936</v>
      </c>
    </row>
    <row r="74" spans="1:11" ht="12.75">
      <c r="A74" s="19" t="s">
        <v>120</v>
      </c>
      <c r="B74" s="46" t="s">
        <v>487</v>
      </c>
      <c r="C74" s="18" t="s">
        <v>373</v>
      </c>
      <c r="D74" s="18" t="s">
        <v>15</v>
      </c>
      <c r="E74" s="18" t="s">
        <v>16</v>
      </c>
      <c r="F74" s="194"/>
      <c r="G74" s="195"/>
      <c r="H74" s="195"/>
      <c r="I74" s="74">
        <v>31191</v>
      </c>
      <c r="J74" s="75">
        <v>28.5</v>
      </c>
      <c r="K74" s="76">
        <v>1094.421052631579</v>
      </c>
    </row>
    <row r="75" spans="1:11" ht="12.75">
      <c r="A75" s="19" t="s">
        <v>122</v>
      </c>
      <c r="B75" s="46" t="s">
        <v>488</v>
      </c>
      <c r="C75" s="18" t="s">
        <v>373</v>
      </c>
      <c r="D75" s="18" t="s">
        <v>15</v>
      </c>
      <c r="E75" s="18" t="s">
        <v>7</v>
      </c>
      <c r="F75" s="71">
        <v>26538</v>
      </c>
      <c r="G75" s="72">
        <v>24.339999999999996</v>
      </c>
      <c r="H75" s="73">
        <v>1090.304026294166</v>
      </c>
      <c r="I75" s="74">
        <v>34463</v>
      </c>
      <c r="J75" s="75">
        <v>27.4</v>
      </c>
      <c r="K75" s="76">
        <v>1257.7737226277372</v>
      </c>
    </row>
    <row r="76" spans="1:11" ht="12.75">
      <c r="A76" s="19" t="s">
        <v>749</v>
      </c>
      <c r="B76" s="46" t="s">
        <v>489</v>
      </c>
      <c r="C76" s="18" t="s">
        <v>373</v>
      </c>
      <c r="D76" s="18" t="s">
        <v>6</v>
      </c>
      <c r="E76" s="18" t="s">
        <v>7</v>
      </c>
      <c r="F76" s="71">
        <v>32920</v>
      </c>
      <c r="G76" s="72">
        <v>9.299999999999999</v>
      </c>
      <c r="H76" s="73">
        <v>3539.7849462365593</v>
      </c>
      <c r="I76" s="74">
        <v>14880</v>
      </c>
      <c r="J76" s="75">
        <v>15.200000000000001</v>
      </c>
      <c r="K76" s="76">
        <v>978.9473684210526</v>
      </c>
    </row>
    <row r="77" spans="1:11" ht="12.75">
      <c r="A77" s="19" t="s">
        <v>123</v>
      </c>
      <c r="B77" s="46" t="s">
        <v>490</v>
      </c>
      <c r="C77" s="18" t="s">
        <v>373</v>
      </c>
      <c r="D77" s="18" t="s">
        <v>15</v>
      </c>
      <c r="E77" s="18" t="s">
        <v>7</v>
      </c>
      <c r="F77" s="71">
        <v>18741</v>
      </c>
      <c r="G77" s="72">
        <v>28.24</v>
      </c>
      <c r="H77" s="73">
        <v>663.6331444759207</v>
      </c>
      <c r="I77" s="74">
        <v>27413</v>
      </c>
      <c r="J77" s="75">
        <v>28.299999999999997</v>
      </c>
      <c r="K77" s="76">
        <v>968.6572438162545</v>
      </c>
    </row>
    <row r="78" spans="1:11" ht="12.75">
      <c r="A78" s="19" t="s">
        <v>125</v>
      </c>
      <c r="B78" s="46" t="s">
        <v>491</v>
      </c>
      <c r="C78" s="18" t="s">
        <v>401</v>
      </c>
      <c r="D78" s="18" t="s">
        <v>22</v>
      </c>
      <c r="E78" s="18" t="s">
        <v>7</v>
      </c>
      <c r="F78" s="71">
        <v>80924</v>
      </c>
      <c r="G78" s="72">
        <v>66.72</v>
      </c>
      <c r="H78" s="73">
        <v>1212.8896882494005</v>
      </c>
      <c r="I78" s="74">
        <v>63019</v>
      </c>
      <c r="J78" s="75">
        <v>51.9</v>
      </c>
      <c r="K78" s="76">
        <v>1214.2389210019269</v>
      </c>
    </row>
    <row r="79" spans="1:11" ht="12.75">
      <c r="A79" s="19" t="s">
        <v>126</v>
      </c>
      <c r="B79" s="46" t="s">
        <v>492</v>
      </c>
      <c r="C79" s="18" t="s">
        <v>373</v>
      </c>
      <c r="D79" s="18" t="s">
        <v>374</v>
      </c>
      <c r="E79" s="18" t="s">
        <v>16</v>
      </c>
      <c r="F79" s="194"/>
      <c r="G79" s="195"/>
      <c r="H79" s="195"/>
      <c r="I79" s="74">
        <v>51610</v>
      </c>
      <c r="J79" s="75">
        <v>30.099999999999994</v>
      </c>
      <c r="K79" s="76">
        <v>1714.6179401993359</v>
      </c>
    </row>
    <row r="80" spans="1:11" ht="12.75">
      <c r="A80" s="19" t="s">
        <v>127</v>
      </c>
      <c r="B80" s="46" t="s">
        <v>493</v>
      </c>
      <c r="C80" s="18" t="s">
        <v>373</v>
      </c>
      <c r="D80" s="18" t="s">
        <v>10</v>
      </c>
      <c r="E80" s="18" t="s">
        <v>7</v>
      </c>
      <c r="F80" s="71">
        <v>100823</v>
      </c>
      <c r="G80" s="72">
        <v>21.5</v>
      </c>
      <c r="H80" s="73">
        <v>4689.441860465116</v>
      </c>
      <c r="I80" s="74">
        <v>39770</v>
      </c>
      <c r="J80" s="75">
        <v>26.799999999999997</v>
      </c>
      <c r="K80" s="76">
        <v>1483.9552238805973</v>
      </c>
    </row>
    <row r="81" spans="1:11" ht="12.75">
      <c r="A81" s="19" t="s">
        <v>128</v>
      </c>
      <c r="B81" s="46" t="s">
        <v>494</v>
      </c>
      <c r="C81" s="18" t="s">
        <v>373</v>
      </c>
      <c r="D81" s="18" t="s">
        <v>30</v>
      </c>
      <c r="E81" s="18" t="s">
        <v>16</v>
      </c>
      <c r="F81" s="194"/>
      <c r="G81" s="195"/>
      <c r="H81" s="195"/>
      <c r="I81" s="74">
        <v>28825</v>
      </c>
      <c r="J81" s="75">
        <v>24.699999999999996</v>
      </c>
      <c r="K81" s="76">
        <v>1167.0040485829961</v>
      </c>
    </row>
    <row r="82" spans="1:11" ht="12.75">
      <c r="A82" s="19" t="s">
        <v>130</v>
      </c>
      <c r="B82" s="46" t="s">
        <v>495</v>
      </c>
      <c r="C82" s="18" t="s">
        <v>373</v>
      </c>
      <c r="D82" s="18" t="s">
        <v>374</v>
      </c>
      <c r="E82" s="18" t="s">
        <v>7</v>
      </c>
      <c r="F82" s="71">
        <v>29884</v>
      </c>
      <c r="G82" s="72">
        <v>17.560000000000002</v>
      </c>
      <c r="H82" s="73">
        <v>1701.8223234624143</v>
      </c>
      <c r="I82" s="74">
        <v>27650</v>
      </c>
      <c r="J82" s="75">
        <v>25.400000000000002</v>
      </c>
      <c r="K82" s="76">
        <v>1088.5826771653542</v>
      </c>
    </row>
    <row r="83" spans="1:11" ht="12.75">
      <c r="A83" s="19" t="s">
        <v>131</v>
      </c>
      <c r="B83" s="46" t="s">
        <v>496</v>
      </c>
      <c r="C83" s="18" t="s">
        <v>373</v>
      </c>
      <c r="D83" s="18" t="s">
        <v>374</v>
      </c>
      <c r="E83" s="18" t="s">
        <v>7</v>
      </c>
      <c r="F83" s="71">
        <v>56582</v>
      </c>
      <c r="G83" s="72">
        <v>13.780000000000001</v>
      </c>
      <c r="H83" s="73">
        <v>4106.095791001451</v>
      </c>
      <c r="I83" s="74">
        <v>23370</v>
      </c>
      <c r="J83" s="75">
        <v>13.000000000000002</v>
      </c>
      <c r="K83" s="76">
        <v>1797.6923076923074</v>
      </c>
    </row>
    <row r="84" spans="1:11" ht="12.75">
      <c r="A84" s="19" t="s">
        <v>132</v>
      </c>
      <c r="B84" s="46" t="s">
        <v>497</v>
      </c>
      <c r="C84" s="18" t="s">
        <v>373</v>
      </c>
      <c r="D84" s="18" t="s">
        <v>6</v>
      </c>
      <c r="E84" s="18" t="s">
        <v>7</v>
      </c>
      <c r="F84" s="71">
        <v>3613</v>
      </c>
      <c r="G84" s="72">
        <v>12.620000000000001</v>
      </c>
      <c r="H84" s="73">
        <v>286.2916006339144</v>
      </c>
      <c r="I84" s="74">
        <v>3463</v>
      </c>
      <c r="J84" s="75">
        <v>24</v>
      </c>
      <c r="K84" s="76">
        <v>144.29166666666666</v>
      </c>
    </row>
    <row r="85" spans="1:11" ht="12.75">
      <c r="A85" s="19" t="s">
        <v>133</v>
      </c>
      <c r="B85" s="46" t="s">
        <v>498</v>
      </c>
      <c r="C85" s="18" t="s">
        <v>402</v>
      </c>
      <c r="D85" s="18" t="s">
        <v>102</v>
      </c>
      <c r="E85" s="18" t="s">
        <v>7</v>
      </c>
      <c r="F85" s="71">
        <v>123119</v>
      </c>
      <c r="G85" s="72">
        <v>36.3</v>
      </c>
      <c r="H85" s="73">
        <v>3391.7079889807164</v>
      </c>
      <c r="I85" s="74">
        <v>49039</v>
      </c>
      <c r="J85" s="75">
        <v>45.900000000000006</v>
      </c>
      <c r="K85" s="76">
        <v>1068.38779956427</v>
      </c>
    </row>
    <row r="86" spans="1:11" ht="12.75">
      <c r="A86" s="19" t="s">
        <v>135</v>
      </c>
      <c r="B86" s="46" t="s">
        <v>499</v>
      </c>
      <c r="C86" s="18" t="s">
        <v>373</v>
      </c>
      <c r="D86" s="18" t="s">
        <v>10</v>
      </c>
      <c r="E86" s="18" t="s">
        <v>16</v>
      </c>
      <c r="F86" s="194"/>
      <c r="G86" s="195"/>
      <c r="H86" s="195"/>
      <c r="I86" s="74">
        <v>39031</v>
      </c>
      <c r="J86" s="75">
        <v>28.6</v>
      </c>
      <c r="K86" s="76">
        <v>1364.7202797202797</v>
      </c>
    </row>
    <row r="87" spans="1:11" ht="12.75">
      <c r="A87" s="19" t="s">
        <v>406</v>
      </c>
      <c r="B87" s="46" t="s">
        <v>500</v>
      </c>
      <c r="C87" s="18" t="s">
        <v>373</v>
      </c>
      <c r="D87" s="18" t="s">
        <v>30</v>
      </c>
      <c r="E87" s="18" t="s">
        <v>7</v>
      </c>
      <c r="F87" s="71">
        <v>41151</v>
      </c>
      <c r="G87" s="72">
        <v>24.979999999999997</v>
      </c>
      <c r="H87" s="73">
        <v>1647.3578863090474</v>
      </c>
      <c r="I87" s="74">
        <v>25334</v>
      </c>
      <c r="J87" s="75">
        <v>23.9</v>
      </c>
      <c r="K87" s="76">
        <v>1060</v>
      </c>
    </row>
    <row r="88" spans="1:11" ht="12.75">
      <c r="A88" s="19" t="s">
        <v>136</v>
      </c>
      <c r="B88" s="46" t="s">
        <v>501</v>
      </c>
      <c r="C88" s="18" t="s">
        <v>373</v>
      </c>
      <c r="D88" s="18" t="s">
        <v>15</v>
      </c>
      <c r="E88" s="18" t="s">
        <v>7</v>
      </c>
      <c r="F88" s="71">
        <v>45074</v>
      </c>
      <c r="G88" s="72">
        <v>16.04</v>
      </c>
      <c r="H88" s="73">
        <v>2810.0997506234417</v>
      </c>
      <c r="I88" s="74">
        <v>22905</v>
      </c>
      <c r="J88" s="75">
        <v>19.000000000000004</v>
      </c>
      <c r="K88" s="76">
        <v>1205.5263157894735</v>
      </c>
    </row>
    <row r="89" spans="1:11" ht="12.75">
      <c r="A89" s="19" t="s">
        <v>137</v>
      </c>
      <c r="B89" s="46" t="s">
        <v>502</v>
      </c>
      <c r="C89" s="18" t="s">
        <v>373</v>
      </c>
      <c r="D89" s="18" t="s">
        <v>15</v>
      </c>
      <c r="E89" s="18" t="s">
        <v>16</v>
      </c>
      <c r="F89" s="194"/>
      <c r="G89" s="195"/>
      <c r="H89" s="195"/>
      <c r="I89" s="74">
        <v>33989</v>
      </c>
      <c r="J89" s="75">
        <v>22.300000000000004</v>
      </c>
      <c r="K89" s="76">
        <v>1524.1704035874436</v>
      </c>
    </row>
    <row r="90" spans="1:11" ht="12.75">
      <c r="A90" s="19" t="s">
        <v>138</v>
      </c>
      <c r="B90" s="46" t="s">
        <v>503</v>
      </c>
      <c r="C90" s="18" t="s">
        <v>373</v>
      </c>
      <c r="D90" s="18" t="s">
        <v>374</v>
      </c>
      <c r="E90" s="18" t="s">
        <v>7</v>
      </c>
      <c r="F90" s="71">
        <v>74009</v>
      </c>
      <c r="G90" s="72">
        <v>17.8</v>
      </c>
      <c r="H90" s="73">
        <v>4157.808988764044</v>
      </c>
      <c r="I90" s="74">
        <v>28420</v>
      </c>
      <c r="J90" s="75">
        <v>27.5</v>
      </c>
      <c r="K90" s="76">
        <v>1033.4545454545455</v>
      </c>
    </row>
    <row r="91" spans="1:11" ht="12.75">
      <c r="A91" s="19" t="s">
        <v>139</v>
      </c>
      <c r="B91" s="46" t="s">
        <v>504</v>
      </c>
      <c r="C91" s="18" t="s">
        <v>401</v>
      </c>
      <c r="D91" s="18" t="s">
        <v>22</v>
      </c>
      <c r="E91" s="18" t="s">
        <v>7</v>
      </c>
      <c r="F91" s="71">
        <v>64922</v>
      </c>
      <c r="G91" s="72">
        <v>50.88</v>
      </c>
      <c r="H91" s="73">
        <v>1275.9827044025158</v>
      </c>
      <c r="I91" s="74">
        <v>27451</v>
      </c>
      <c r="J91" s="75">
        <v>35.199999999999996</v>
      </c>
      <c r="K91" s="76">
        <v>779.8579545454546</v>
      </c>
    </row>
    <row r="92" spans="1:11" ht="12.75">
      <c r="A92" s="19" t="s">
        <v>140</v>
      </c>
      <c r="B92" s="46" t="s">
        <v>505</v>
      </c>
      <c r="C92" s="18" t="s">
        <v>373</v>
      </c>
      <c r="D92" s="18" t="s">
        <v>15</v>
      </c>
      <c r="E92" s="18" t="s">
        <v>16</v>
      </c>
      <c r="F92" s="194"/>
      <c r="G92" s="195"/>
      <c r="H92" s="195"/>
      <c r="I92" s="74">
        <v>16529</v>
      </c>
      <c r="J92" s="75">
        <v>28.400000000000002</v>
      </c>
      <c r="K92" s="76">
        <v>582.007042253521</v>
      </c>
    </row>
    <row r="93" spans="1:11" ht="12.75">
      <c r="A93" s="19" t="s">
        <v>141</v>
      </c>
      <c r="B93" s="46" t="s">
        <v>506</v>
      </c>
      <c r="C93" s="18" t="s">
        <v>401</v>
      </c>
      <c r="D93" s="18" t="s">
        <v>22</v>
      </c>
      <c r="E93" s="18" t="s">
        <v>7</v>
      </c>
      <c r="F93" s="71">
        <v>31932</v>
      </c>
      <c r="G93" s="72">
        <v>49.4</v>
      </c>
      <c r="H93" s="73">
        <v>646.3967611336033</v>
      </c>
      <c r="I93" s="74">
        <v>9671</v>
      </c>
      <c r="J93" s="75">
        <v>24.8</v>
      </c>
      <c r="K93" s="76">
        <v>389.9596774193548</v>
      </c>
    </row>
    <row r="94" spans="1:11" ht="12.75">
      <c r="A94" s="19" t="s">
        <v>142</v>
      </c>
      <c r="B94" s="46" t="s">
        <v>507</v>
      </c>
      <c r="C94" s="18" t="s">
        <v>404</v>
      </c>
      <c r="D94" s="18" t="s">
        <v>6</v>
      </c>
      <c r="E94" s="18" t="s">
        <v>7</v>
      </c>
      <c r="F94" s="71">
        <v>49869</v>
      </c>
      <c r="G94" s="72">
        <v>25.74</v>
      </c>
      <c r="H94" s="73">
        <v>1937.4125874125875</v>
      </c>
      <c r="I94" s="74">
        <v>22830</v>
      </c>
      <c r="J94" s="75">
        <v>24.6</v>
      </c>
      <c r="K94" s="76">
        <v>928.0487804878048</v>
      </c>
    </row>
    <row r="95" spans="1:11" ht="12.75">
      <c r="A95" s="19" t="s">
        <v>144</v>
      </c>
      <c r="B95" s="46" t="s">
        <v>508</v>
      </c>
      <c r="C95" s="18" t="s">
        <v>401</v>
      </c>
      <c r="D95" s="18" t="s">
        <v>22</v>
      </c>
      <c r="E95" s="18" t="s">
        <v>16</v>
      </c>
      <c r="F95" s="194"/>
      <c r="G95" s="195"/>
      <c r="H95" s="195"/>
      <c r="I95" s="74">
        <v>7605</v>
      </c>
      <c r="J95" s="75">
        <v>23.6</v>
      </c>
      <c r="K95" s="76">
        <v>322.2457627118644</v>
      </c>
    </row>
    <row r="96" spans="1:11" ht="12.75">
      <c r="A96" s="19" t="s">
        <v>145</v>
      </c>
      <c r="B96" s="46" t="s">
        <v>509</v>
      </c>
      <c r="C96" s="18" t="s">
        <v>373</v>
      </c>
      <c r="D96" s="18" t="s">
        <v>10</v>
      </c>
      <c r="E96" s="18" t="s">
        <v>7</v>
      </c>
      <c r="F96" s="71">
        <v>67015</v>
      </c>
      <c r="G96" s="72">
        <v>17.24</v>
      </c>
      <c r="H96" s="73">
        <v>3887.1809744779584</v>
      </c>
      <c r="I96" s="74">
        <v>32156</v>
      </c>
      <c r="J96" s="75">
        <v>21</v>
      </c>
      <c r="K96" s="76">
        <v>1531.2380952380952</v>
      </c>
    </row>
    <row r="97" spans="1:11" ht="12.75">
      <c r="A97" s="19" t="s">
        <v>146</v>
      </c>
      <c r="B97" s="46" t="s">
        <v>510</v>
      </c>
      <c r="C97" s="18" t="s">
        <v>401</v>
      </c>
      <c r="D97" s="18" t="s">
        <v>22</v>
      </c>
      <c r="E97" s="18" t="s">
        <v>7</v>
      </c>
      <c r="F97" s="71">
        <v>58188</v>
      </c>
      <c r="G97" s="72">
        <v>46.86</v>
      </c>
      <c r="H97" s="73">
        <v>1241.741357234315</v>
      </c>
      <c r="I97" s="74">
        <v>31324</v>
      </c>
      <c r="J97" s="75">
        <v>29.200000000000003</v>
      </c>
      <c r="K97" s="76">
        <v>1072.7397260273972</v>
      </c>
    </row>
    <row r="98" spans="1:11" ht="12.75">
      <c r="A98" s="19" t="s">
        <v>147</v>
      </c>
      <c r="B98" s="46" t="s">
        <v>511</v>
      </c>
      <c r="C98" s="18" t="s">
        <v>401</v>
      </c>
      <c r="D98" s="18" t="s">
        <v>22</v>
      </c>
      <c r="E98" s="18" t="s">
        <v>7</v>
      </c>
      <c r="F98" s="71">
        <v>29964</v>
      </c>
      <c r="G98" s="72">
        <v>46.66</v>
      </c>
      <c r="H98" s="73">
        <v>642.1774539219889</v>
      </c>
      <c r="I98" s="74">
        <v>46805</v>
      </c>
      <c r="J98" s="75">
        <v>42.9</v>
      </c>
      <c r="K98" s="76">
        <v>1091.025641025641</v>
      </c>
    </row>
    <row r="99" spans="1:11" ht="12.75">
      <c r="A99" s="19" t="s">
        <v>148</v>
      </c>
      <c r="B99" s="46" t="s">
        <v>512</v>
      </c>
      <c r="C99" s="18" t="s">
        <v>373</v>
      </c>
      <c r="D99" s="18" t="s">
        <v>15</v>
      </c>
      <c r="E99" s="18" t="s">
        <v>7</v>
      </c>
      <c r="F99" s="71">
        <v>27748</v>
      </c>
      <c r="G99" s="72">
        <v>19.68</v>
      </c>
      <c r="H99" s="73">
        <v>1409.959349593496</v>
      </c>
      <c r="I99" s="74">
        <v>11571</v>
      </c>
      <c r="J99" s="75">
        <v>19.400000000000002</v>
      </c>
      <c r="K99" s="76">
        <v>596.4432989690721</v>
      </c>
    </row>
    <row r="100" spans="1:11" ht="12.75">
      <c r="A100" s="19" t="s">
        <v>149</v>
      </c>
      <c r="B100" s="46" t="s">
        <v>513</v>
      </c>
      <c r="C100" s="18" t="s">
        <v>404</v>
      </c>
      <c r="D100" s="18" t="s">
        <v>102</v>
      </c>
      <c r="E100" s="18" t="s">
        <v>7</v>
      </c>
      <c r="F100" s="71">
        <v>78087</v>
      </c>
      <c r="G100" s="72">
        <v>19.22</v>
      </c>
      <c r="H100" s="73">
        <v>4062.7991675338194</v>
      </c>
      <c r="I100" s="74">
        <v>27893</v>
      </c>
      <c r="J100" s="75">
        <v>20.5</v>
      </c>
      <c r="K100" s="76">
        <v>1360.6341463414635</v>
      </c>
    </row>
    <row r="101" spans="1:11" ht="12.75">
      <c r="A101" s="19" t="s">
        <v>151</v>
      </c>
      <c r="B101" s="46" t="s">
        <v>514</v>
      </c>
      <c r="C101" s="18" t="s">
        <v>373</v>
      </c>
      <c r="D101" s="18" t="s">
        <v>15</v>
      </c>
      <c r="E101" s="18" t="s">
        <v>16</v>
      </c>
      <c r="F101" s="194"/>
      <c r="G101" s="195"/>
      <c r="H101" s="195"/>
      <c r="I101" s="74">
        <v>20369</v>
      </c>
      <c r="J101" s="75">
        <v>21.099999999999994</v>
      </c>
      <c r="K101" s="76">
        <v>965.355450236967</v>
      </c>
    </row>
    <row r="102" spans="1:11" ht="12.75">
      <c r="A102" s="19" t="s">
        <v>152</v>
      </c>
      <c r="B102" s="46" t="s">
        <v>515</v>
      </c>
      <c r="C102" s="18" t="s">
        <v>401</v>
      </c>
      <c r="D102" s="18" t="s">
        <v>22</v>
      </c>
      <c r="E102" s="18" t="s">
        <v>7</v>
      </c>
      <c r="F102" s="71">
        <v>75490</v>
      </c>
      <c r="G102" s="72">
        <v>47.28</v>
      </c>
      <c r="H102" s="73">
        <v>1596.65820642978</v>
      </c>
      <c r="I102" s="74">
        <v>69736</v>
      </c>
      <c r="J102" s="75">
        <v>55.400000000000006</v>
      </c>
      <c r="K102" s="76">
        <v>1258.7725631768951</v>
      </c>
    </row>
    <row r="103" spans="1:11" ht="12.75">
      <c r="A103" s="19" t="s">
        <v>153</v>
      </c>
      <c r="B103" s="46" t="s">
        <v>516</v>
      </c>
      <c r="C103" s="18" t="s">
        <v>404</v>
      </c>
      <c r="D103" s="18" t="s">
        <v>36</v>
      </c>
      <c r="E103" s="18" t="s">
        <v>7</v>
      </c>
      <c r="F103" s="71">
        <v>134776</v>
      </c>
      <c r="G103" s="72">
        <v>33.16</v>
      </c>
      <c r="H103" s="73">
        <v>4064.4149577804587</v>
      </c>
      <c r="I103" s="74">
        <v>62853</v>
      </c>
      <c r="J103" s="75">
        <v>52.6</v>
      </c>
      <c r="K103" s="76">
        <v>1194.9239543726235</v>
      </c>
    </row>
    <row r="104" spans="1:11" ht="12.75">
      <c r="A104" s="19" t="s">
        <v>155</v>
      </c>
      <c r="B104" s="46" t="s">
        <v>517</v>
      </c>
      <c r="C104" s="18" t="s">
        <v>373</v>
      </c>
      <c r="D104" s="18" t="s">
        <v>10</v>
      </c>
      <c r="E104" s="18" t="s">
        <v>7</v>
      </c>
      <c r="F104" s="71">
        <v>63397</v>
      </c>
      <c r="G104" s="72">
        <v>18.2</v>
      </c>
      <c r="H104" s="73">
        <v>3483.3516483516487</v>
      </c>
      <c r="I104" s="74">
        <v>30574</v>
      </c>
      <c r="J104" s="75">
        <v>21.9</v>
      </c>
      <c r="K104" s="76">
        <v>1396.0730593607307</v>
      </c>
    </row>
    <row r="105" spans="1:11" ht="12.75">
      <c r="A105" s="19" t="s">
        <v>156</v>
      </c>
      <c r="B105" s="46" t="s">
        <v>518</v>
      </c>
      <c r="C105" s="18" t="s">
        <v>401</v>
      </c>
      <c r="D105" s="18" t="s">
        <v>22</v>
      </c>
      <c r="E105" s="18" t="s">
        <v>16</v>
      </c>
      <c r="F105" s="194"/>
      <c r="G105" s="195"/>
      <c r="H105" s="195"/>
      <c r="I105" s="74">
        <v>40192</v>
      </c>
      <c r="J105" s="75">
        <v>46.5</v>
      </c>
      <c r="K105" s="76">
        <v>864.3440860215054</v>
      </c>
    </row>
    <row r="106" spans="1:11" ht="12.75">
      <c r="A106" s="19" t="s">
        <v>157</v>
      </c>
      <c r="B106" s="46" t="s">
        <v>519</v>
      </c>
      <c r="C106" s="18" t="s">
        <v>373</v>
      </c>
      <c r="D106" s="18" t="s">
        <v>10</v>
      </c>
      <c r="E106" s="18" t="s">
        <v>7</v>
      </c>
      <c r="F106" s="71">
        <v>59944</v>
      </c>
      <c r="G106" s="72">
        <v>19.7</v>
      </c>
      <c r="H106" s="73">
        <v>3042.8426395939086</v>
      </c>
      <c r="I106" s="74">
        <v>34924</v>
      </c>
      <c r="J106" s="75">
        <v>26.5</v>
      </c>
      <c r="K106" s="76">
        <v>1317.8867924528302</v>
      </c>
    </row>
    <row r="107" spans="1:11" ht="12.75">
      <c r="A107" s="19" t="s">
        <v>158</v>
      </c>
      <c r="B107" s="46" t="s">
        <v>520</v>
      </c>
      <c r="C107" s="18" t="s">
        <v>401</v>
      </c>
      <c r="D107" s="18" t="s">
        <v>22</v>
      </c>
      <c r="E107" s="18" t="s">
        <v>16</v>
      </c>
      <c r="F107" s="194"/>
      <c r="G107" s="195"/>
      <c r="H107" s="195"/>
      <c r="I107" s="74">
        <v>58388</v>
      </c>
      <c r="J107" s="75">
        <v>33.99999999999999</v>
      </c>
      <c r="K107" s="76">
        <v>1717.2941176470592</v>
      </c>
    </row>
    <row r="108" spans="1:11" ht="12.75">
      <c r="A108" s="19" t="s">
        <v>159</v>
      </c>
      <c r="B108" s="46" t="s">
        <v>521</v>
      </c>
      <c r="C108" s="18" t="s">
        <v>373</v>
      </c>
      <c r="D108" s="18" t="s">
        <v>374</v>
      </c>
      <c r="E108" s="18" t="s">
        <v>16</v>
      </c>
      <c r="F108" s="194"/>
      <c r="G108" s="195"/>
      <c r="H108" s="195"/>
      <c r="I108" s="74">
        <v>39192</v>
      </c>
      <c r="J108" s="75">
        <v>36.9</v>
      </c>
      <c r="K108" s="76">
        <v>1062.1138211382115</v>
      </c>
    </row>
    <row r="109" spans="1:11" ht="12.75">
      <c r="A109" s="19" t="s">
        <v>160</v>
      </c>
      <c r="B109" s="46" t="s">
        <v>522</v>
      </c>
      <c r="C109" s="18" t="s">
        <v>373</v>
      </c>
      <c r="D109" s="18" t="s">
        <v>6</v>
      </c>
      <c r="E109" s="18" t="s">
        <v>7</v>
      </c>
      <c r="F109" s="71">
        <v>43756</v>
      </c>
      <c r="G109" s="72">
        <v>18.42</v>
      </c>
      <c r="H109" s="73">
        <v>2375.4614549402822</v>
      </c>
      <c r="I109" s="74">
        <v>12067</v>
      </c>
      <c r="J109" s="75">
        <v>17.700000000000003</v>
      </c>
      <c r="K109" s="76">
        <v>681.7514124293784</v>
      </c>
    </row>
    <row r="110" spans="1:11" ht="12.75">
      <c r="A110" s="19" t="s">
        <v>161</v>
      </c>
      <c r="B110" s="46" t="s">
        <v>416</v>
      </c>
      <c r="C110" s="18" t="s">
        <v>373</v>
      </c>
      <c r="D110" s="18" t="s">
        <v>30</v>
      </c>
      <c r="E110" s="18" t="s">
        <v>7</v>
      </c>
      <c r="F110" s="71">
        <v>1692</v>
      </c>
      <c r="G110" s="72">
        <v>0.34</v>
      </c>
      <c r="H110" s="73">
        <v>4976.470588235294</v>
      </c>
      <c r="I110" s="74">
        <v>367</v>
      </c>
      <c r="J110" s="75">
        <v>0.6</v>
      </c>
      <c r="K110" s="76">
        <v>611.6666666666667</v>
      </c>
    </row>
    <row r="111" spans="1:11" ht="12.75">
      <c r="A111" s="19" t="s">
        <v>162</v>
      </c>
      <c r="B111" s="46" t="s">
        <v>523</v>
      </c>
      <c r="C111" s="18" t="s">
        <v>401</v>
      </c>
      <c r="D111" s="18" t="s">
        <v>22</v>
      </c>
      <c r="E111" s="18" t="s">
        <v>7</v>
      </c>
      <c r="F111" s="71">
        <v>77584</v>
      </c>
      <c r="G111" s="72">
        <v>32.62</v>
      </c>
      <c r="H111" s="73">
        <v>2378.41814837523</v>
      </c>
      <c r="I111" s="74">
        <v>44481</v>
      </c>
      <c r="J111" s="75">
        <v>22.999999999999996</v>
      </c>
      <c r="K111" s="76">
        <v>1933.9565217391307</v>
      </c>
    </row>
    <row r="112" spans="1:11" ht="12.75">
      <c r="A112" s="19" t="s">
        <v>163</v>
      </c>
      <c r="B112" s="46" t="s">
        <v>524</v>
      </c>
      <c r="C112" s="18" t="s">
        <v>401</v>
      </c>
      <c r="D112" s="18" t="s">
        <v>22</v>
      </c>
      <c r="E112" s="18" t="s">
        <v>7</v>
      </c>
      <c r="F112" s="71">
        <v>12153</v>
      </c>
      <c r="G112" s="72">
        <v>28.939999999999998</v>
      </c>
      <c r="H112" s="73">
        <v>419.93780234968904</v>
      </c>
      <c r="I112" s="74">
        <v>30116</v>
      </c>
      <c r="J112" s="75">
        <v>32.699999999999996</v>
      </c>
      <c r="K112" s="76">
        <v>920.9785932721713</v>
      </c>
    </row>
    <row r="113" spans="1:11" ht="12.75">
      <c r="A113" s="19" t="s">
        <v>164</v>
      </c>
      <c r="B113" s="46" t="s">
        <v>525</v>
      </c>
      <c r="C113" s="18" t="s">
        <v>373</v>
      </c>
      <c r="D113" s="18" t="s">
        <v>10</v>
      </c>
      <c r="E113" s="18" t="s">
        <v>7</v>
      </c>
      <c r="F113" s="71">
        <v>23606</v>
      </c>
      <c r="G113" s="72">
        <v>19.099999999999998</v>
      </c>
      <c r="H113" s="73">
        <v>1235.9162303664923</v>
      </c>
      <c r="I113" s="74">
        <v>18663</v>
      </c>
      <c r="J113" s="75">
        <v>20.200000000000003</v>
      </c>
      <c r="K113" s="76">
        <v>923.9108910891088</v>
      </c>
    </row>
    <row r="114" spans="1:11" ht="12.75">
      <c r="A114" s="19" t="s">
        <v>165</v>
      </c>
      <c r="B114" s="46" t="s">
        <v>421</v>
      </c>
      <c r="C114" s="18" t="s">
        <v>373</v>
      </c>
      <c r="D114" s="18" t="s">
        <v>374</v>
      </c>
      <c r="E114" s="18" t="s">
        <v>7</v>
      </c>
      <c r="F114" s="71">
        <v>78130</v>
      </c>
      <c r="G114" s="72">
        <v>26.599999999999998</v>
      </c>
      <c r="H114" s="73">
        <v>2937.218045112782</v>
      </c>
      <c r="I114" s="74">
        <v>34704</v>
      </c>
      <c r="J114" s="75">
        <v>44</v>
      </c>
      <c r="K114" s="76">
        <v>788.7272727272727</v>
      </c>
    </row>
    <row r="115" spans="1:11" ht="12.75">
      <c r="A115" s="19" t="s">
        <v>166</v>
      </c>
      <c r="B115" s="46" t="s">
        <v>526</v>
      </c>
      <c r="C115" s="18" t="s">
        <v>401</v>
      </c>
      <c r="D115" s="18" t="s">
        <v>22</v>
      </c>
      <c r="E115" s="18" t="s">
        <v>7</v>
      </c>
      <c r="F115" s="71">
        <v>50475</v>
      </c>
      <c r="G115" s="72">
        <v>32.14</v>
      </c>
      <c r="H115" s="73">
        <v>1570.4729309271936</v>
      </c>
      <c r="I115" s="74">
        <v>19836</v>
      </c>
      <c r="J115" s="75">
        <v>27.599999999999998</v>
      </c>
      <c r="K115" s="76">
        <v>718.6956521739131</v>
      </c>
    </row>
    <row r="116" spans="1:11" ht="12.75">
      <c r="A116" s="19" t="s">
        <v>167</v>
      </c>
      <c r="B116" s="46" t="s">
        <v>527</v>
      </c>
      <c r="C116" s="18" t="s">
        <v>402</v>
      </c>
      <c r="D116" s="18" t="s">
        <v>403</v>
      </c>
      <c r="E116" s="18" t="s">
        <v>7</v>
      </c>
      <c r="F116" s="71">
        <v>81889</v>
      </c>
      <c r="G116" s="72">
        <v>89.04</v>
      </c>
      <c r="H116" s="73">
        <v>919.6877807726863</v>
      </c>
      <c r="I116" s="74">
        <v>34669</v>
      </c>
      <c r="J116" s="75">
        <v>84.10000000000001</v>
      </c>
      <c r="K116" s="76">
        <v>412.2354340071343</v>
      </c>
    </row>
    <row r="117" spans="1:11" ht="12.75">
      <c r="A117" s="19" t="s">
        <v>169</v>
      </c>
      <c r="B117" s="46" t="s">
        <v>528</v>
      </c>
      <c r="C117" s="18" t="s">
        <v>402</v>
      </c>
      <c r="D117" s="18" t="s">
        <v>6</v>
      </c>
      <c r="E117" s="18" t="s">
        <v>7</v>
      </c>
      <c r="F117" s="71">
        <v>93381</v>
      </c>
      <c r="G117" s="72">
        <v>32.12</v>
      </c>
      <c r="H117" s="73">
        <v>2907.254047322541</v>
      </c>
      <c r="I117" s="74">
        <v>37996</v>
      </c>
      <c r="J117" s="75">
        <v>31</v>
      </c>
      <c r="K117" s="76">
        <v>1225.6774193548388</v>
      </c>
    </row>
    <row r="118" spans="1:11" ht="12.75">
      <c r="A118" s="19" t="s">
        <v>171</v>
      </c>
      <c r="B118" s="46" t="s">
        <v>529</v>
      </c>
      <c r="C118" s="18" t="s">
        <v>401</v>
      </c>
      <c r="D118" s="18" t="s">
        <v>22</v>
      </c>
      <c r="E118" s="18" t="s">
        <v>7</v>
      </c>
      <c r="F118" s="71">
        <v>14724</v>
      </c>
      <c r="G118" s="72">
        <v>51.68000000000001</v>
      </c>
      <c r="H118" s="73">
        <v>284.907120743034</v>
      </c>
      <c r="I118" s="74">
        <v>42894</v>
      </c>
      <c r="J118" s="75">
        <v>31</v>
      </c>
      <c r="K118" s="76">
        <v>1383.6774193548388</v>
      </c>
    </row>
    <row r="119" spans="1:11" ht="12.75">
      <c r="A119" s="19" t="s">
        <v>172</v>
      </c>
      <c r="B119" s="46" t="s">
        <v>530</v>
      </c>
      <c r="C119" s="18" t="s">
        <v>373</v>
      </c>
      <c r="D119" s="18" t="s">
        <v>6</v>
      </c>
      <c r="E119" s="18" t="s">
        <v>16</v>
      </c>
      <c r="F119" s="194"/>
      <c r="G119" s="195"/>
      <c r="H119" s="195"/>
      <c r="I119" s="74">
        <v>28056</v>
      </c>
      <c r="J119" s="75">
        <v>33.6</v>
      </c>
      <c r="K119" s="76">
        <v>835</v>
      </c>
    </row>
    <row r="120" spans="1:11" ht="12.75">
      <c r="A120" s="19" t="s">
        <v>173</v>
      </c>
      <c r="B120" s="46" t="s">
        <v>531</v>
      </c>
      <c r="C120" s="18" t="s">
        <v>402</v>
      </c>
      <c r="D120" s="18" t="s">
        <v>403</v>
      </c>
      <c r="E120" s="18" t="s">
        <v>7</v>
      </c>
      <c r="F120" s="71">
        <v>342595</v>
      </c>
      <c r="G120" s="72">
        <v>146.72</v>
      </c>
      <c r="H120" s="73">
        <v>2335.025899672846</v>
      </c>
      <c r="I120" s="74">
        <v>165060</v>
      </c>
      <c r="J120" s="75">
        <v>150.60000000000002</v>
      </c>
      <c r="K120" s="76">
        <v>1096.0159362549798</v>
      </c>
    </row>
    <row r="121" spans="1:11" ht="12.75">
      <c r="A121" s="19" t="s">
        <v>175</v>
      </c>
      <c r="B121" s="46" t="s">
        <v>532</v>
      </c>
      <c r="C121" s="18" t="s">
        <v>404</v>
      </c>
      <c r="D121" s="18" t="s">
        <v>10</v>
      </c>
      <c r="E121" s="18" t="s">
        <v>7</v>
      </c>
      <c r="F121" s="71">
        <v>241088</v>
      </c>
      <c r="G121" s="72">
        <v>67.46000000000001</v>
      </c>
      <c r="H121" s="73">
        <v>3573.7918766676544</v>
      </c>
      <c r="I121" s="74">
        <v>90015</v>
      </c>
      <c r="J121" s="75">
        <v>48</v>
      </c>
      <c r="K121" s="76">
        <v>1875.3125</v>
      </c>
    </row>
    <row r="122" spans="1:11" ht="12.75">
      <c r="A122" s="19" t="s">
        <v>177</v>
      </c>
      <c r="B122" s="46" t="s">
        <v>533</v>
      </c>
      <c r="C122" s="18" t="s">
        <v>401</v>
      </c>
      <c r="D122" s="18" t="s">
        <v>22</v>
      </c>
      <c r="E122" s="18" t="s">
        <v>7</v>
      </c>
      <c r="F122" s="71">
        <v>70133</v>
      </c>
      <c r="G122" s="72">
        <v>55.66</v>
      </c>
      <c r="H122" s="73">
        <v>1260.0251527128999</v>
      </c>
      <c r="I122" s="74">
        <v>27667</v>
      </c>
      <c r="J122" s="75">
        <v>34.10000000000001</v>
      </c>
      <c r="K122" s="76">
        <v>811.3489736070379</v>
      </c>
    </row>
    <row r="123" spans="1:11" ht="12.75">
      <c r="A123" s="19" t="s">
        <v>178</v>
      </c>
      <c r="B123" s="46" t="s">
        <v>534</v>
      </c>
      <c r="C123" s="18" t="s">
        <v>373</v>
      </c>
      <c r="D123" s="18" t="s">
        <v>10</v>
      </c>
      <c r="E123" s="18" t="s">
        <v>7</v>
      </c>
      <c r="F123" s="71">
        <v>61524</v>
      </c>
      <c r="G123" s="72">
        <v>16.939999999999998</v>
      </c>
      <c r="H123" s="73">
        <v>3631.877213695396</v>
      </c>
      <c r="I123" s="74">
        <v>8291</v>
      </c>
      <c r="J123" s="75">
        <v>17.9</v>
      </c>
      <c r="K123" s="76">
        <v>463.1843575418995</v>
      </c>
    </row>
    <row r="124" spans="1:11" ht="12.75">
      <c r="A124" s="19" t="s">
        <v>179</v>
      </c>
      <c r="B124" s="46" t="s">
        <v>535</v>
      </c>
      <c r="C124" s="18" t="s">
        <v>402</v>
      </c>
      <c r="D124" s="18" t="s">
        <v>6</v>
      </c>
      <c r="E124" s="18" t="s">
        <v>7</v>
      </c>
      <c r="F124" s="71">
        <v>150827</v>
      </c>
      <c r="G124" s="72">
        <v>82.96</v>
      </c>
      <c r="H124" s="73">
        <v>1818.068948891032</v>
      </c>
      <c r="I124" s="74">
        <v>122242</v>
      </c>
      <c r="J124" s="75">
        <v>85.39999999999999</v>
      </c>
      <c r="K124" s="76">
        <v>1431.4051522248244</v>
      </c>
    </row>
    <row r="125" spans="1:11" ht="12.75">
      <c r="A125" s="19" t="s">
        <v>181</v>
      </c>
      <c r="B125" s="46" t="s">
        <v>536</v>
      </c>
      <c r="C125" s="18" t="s">
        <v>404</v>
      </c>
      <c r="D125" s="18" t="s">
        <v>374</v>
      </c>
      <c r="E125" s="18" t="s">
        <v>7</v>
      </c>
      <c r="F125" s="71">
        <v>32274</v>
      </c>
      <c r="G125" s="72">
        <v>46.1</v>
      </c>
      <c r="H125" s="73">
        <v>700.0867678958786</v>
      </c>
      <c r="I125" s="74">
        <v>40756</v>
      </c>
      <c r="J125" s="75">
        <v>32.50000000000001</v>
      </c>
      <c r="K125" s="76">
        <v>1254.030769230769</v>
      </c>
    </row>
    <row r="126" spans="1:11" ht="12.75">
      <c r="A126" s="19" t="s">
        <v>183</v>
      </c>
      <c r="B126" s="46" t="s">
        <v>537</v>
      </c>
      <c r="C126" s="18" t="s">
        <v>373</v>
      </c>
      <c r="D126" s="18" t="s">
        <v>36</v>
      </c>
      <c r="E126" s="18" t="s">
        <v>16</v>
      </c>
      <c r="F126" s="194"/>
      <c r="G126" s="195"/>
      <c r="H126" s="195"/>
      <c r="I126" s="74">
        <v>27992</v>
      </c>
      <c r="J126" s="75">
        <v>23.4</v>
      </c>
      <c r="K126" s="76">
        <v>1196.2393162393164</v>
      </c>
    </row>
    <row r="127" spans="1:11" ht="12.75">
      <c r="A127" s="19" t="s">
        <v>184</v>
      </c>
      <c r="B127" s="46" t="s">
        <v>538</v>
      </c>
      <c r="C127" s="18" t="s">
        <v>402</v>
      </c>
      <c r="D127" s="18" t="s">
        <v>6</v>
      </c>
      <c r="E127" s="18" t="s">
        <v>7</v>
      </c>
      <c r="F127" s="71">
        <v>150695</v>
      </c>
      <c r="G127" s="72">
        <v>94.66</v>
      </c>
      <c r="H127" s="73">
        <v>1591.9607014578492</v>
      </c>
      <c r="I127" s="74">
        <v>64265</v>
      </c>
      <c r="J127" s="75">
        <v>67.70000000000002</v>
      </c>
      <c r="K127" s="76">
        <v>949.2614475627768</v>
      </c>
    </row>
    <row r="128" spans="1:11" ht="12.75">
      <c r="A128" s="19" t="s">
        <v>369</v>
      </c>
      <c r="B128" s="46" t="s">
        <v>539</v>
      </c>
      <c r="C128" s="18" t="s">
        <v>373</v>
      </c>
      <c r="D128" s="18" t="s">
        <v>10</v>
      </c>
      <c r="E128" s="18" t="s">
        <v>7</v>
      </c>
      <c r="F128" s="71">
        <v>9124</v>
      </c>
      <c r="G128" s="72">
        <v>19.68</v>
      </c>
      <c r="H128" s="73">
        <v>463.6178861788618</v>
      </c>
      <c r="I128" s="74">
        <v>26266</v>
      </c>
      <c r="J128" s="75">
        <v>23.7</v>
      </c>
      <c r="K128" s="76">
        <v>1108.2700421940929</v>
      </c>
    </row>
    <row r="129" spans="1:11" ht="12.75">
      <c r="A129" s="19" t="s">
        <v>186</v>
      </c>
      <c r="B129" s="46" t="s">
        <v>540</v>
      </c>
      <c r="C129" s="18" t="s">
        <v>404</v>
      </c>
      <c r="D129" s="18" t="s">
        <v>15</v>
      </c>
      <c r="E129" s="18" t="s">
        <v>7</v>
      </c>
      <c r="F129" s="71">
        <v>200478</v>
      </c>
      <c r="G129" s="72">
        <v>55.300000000000004</v>
      </c>
      <c r="H129" s="73">
        <v>3625.280289330922</v>
      </c>
      <c r="I129" s="74">
        <v>40098</v>
      </c>
      <c r="J129" s="75">
        <v>50.400000000000006</v>
      </c>
      <c r="K129" s="76">
        <v>795.595238095238</v>
      </c>
    </row>
    <row r="130" spans="1:11" ht="12.75">
      <c r="A130" s="19" t="s">
        <v>188</v>
      </c>
      <c r="B130" s="46" t="s">
        <v>541</v>
      </c>
      <c r="C130" s="18" t="s">
        <v>373</v>
      </c>
      <c r="D130" s="18" t="s">
        <v>10</v>
      </c>
      <c r="E130" s="18" t="s">
        <v>7</v>
      </c>
      <c r="F130" s="71">
        <v>54362</v>
      </c>
      <c r="G130" s="72">
        <v>9.46</v>
      </c>
      <c r="H130" s="73">
        <v>5746.511627906976</v>
      </c>
      <c r="I130" s="74">
        <v>13268</v>
      </c>
      <c r="J130" s="75">
        <v>12.600000000000001</v>
      </c>
      <c r="K130" s="76">
        <v>1053.0158730158728</v>
      </c>
    </row>
    <row r="131" spans="1:11" ht="12.75">
      <c r="A131" s="19" t="s">
        <v>189</v>
      </c>
      <c r="B131" s="46" t="s">
        <v>542</v>
      </c>
      <c r="C131" s="18" t="s">
        <v>401</v>
      </c>
      <c r="D131" s="18" t="s">
        <v>22</v>
      </c>
      <c r="E131" s="18" t="s">
        <v>7</v>
      </c>
      <c r="F131" s="71">
        <v>20287</v>
      </c>
      <c r="G131" s="72">
        <v>39.94</v>
      </c>
      <c r="H131" s="73">
        <v>507.9369053580371</v>
      </c>
      <c r="I131" s="74">
        <v>16830</v>
      </c>
      <c r="J131" s="75">
        <v>32.6</v>
      </c>
      <c r="K131" s="76">
        <v>516.2576687116564</v>
      </c>
    </row>
    <row r="132" spans="1:11" ht="12.75">
      <c r="A132" s="19" t="s">
        <v>190</v>
      </c>
      <c r="B132" s="46" t="s">
        <v>543</v>
      </c>
      <c r="C132" s="18" t="s">
        <v>373</v>
      </c>
      <c r="D132" s="18" t="s">
        <v>30</v>
      </c>
      <c r="E132" s="18" t="s">
        <v>16</v>
      </c>
      <c r="F132" s="194"/>
      <c r="G132" s="195"/>
      <c r="H132" s="195"/>
      <c r="I132" s="74">
        <v>22030</v>
      </c>
      <c r="J132" s="75">
        <v>20.700000000000003</v>
      </c>
      <c r="K132" s="76">
        <v>1064.2512077294684</v>
      </c>
    </row>
    <row r="133" spans="1:11" ht="12.75">
      <c r="A133" s="19" t="s">
        <v>191</v>
      </c>
      <c r="B133" s="46" t="s">
        <v>544</v>
      </c>
      <c r="C133" s="18" t="s">
        <v>373</v>
      </c>
      <c r="D133" s="18" t="s">
        <v>374</v>
      </c>
      <c r="E133" s="18" t="s">
        <v>7</v>
      </c>
      <c r="F133" s="71">
        <v>91719</v>
      </c>
      <c r="G133" s="72">
        <v>18.320000000000004</v>
      </c>
      <c r="H133" s="73">
        <v>5006.495633187772</v>
      </c>
      <c r="I133" s="74">
        <v>44272</v>
      </c>
      <c r="J133" s="75">
        <v>25.700000000000003</v>
      </c>
      <c r="K133" s="76">
        <v>1722.645914396887</v>
      </c>
    </row>
    <row r="134" spans="1:11" ht="12.75">
      <c r="A134" s="19" t="s">
        <v>192</v>
      </c>
      <c r="B134" s="46" t="s">
        <v>545</v>
      </c>
      <c r="C134" s="18" t="s">
        <v>404</v>
      </c>
      <c r="D134" s="18" t="s">
        <v>102</v>
      </c>
      <c r="E134" s="18" t="s">
        <v>7</v>
      </c>
      <c r="F134" s="71">
        <v>90550</v>
      </c>
      <c r="G134" s="72">
        <v>29.820000000000004</v>
      </c>
      <c r="H134" s="73">
        <v>3036.5526492287054</v>
      </c>
      <c r="I134" s="74">
        <v>44336</v>
      </c>
      <c r="J134" s="75">
        <v>28.200000000000003</v>
      </c>
      <c r="K134" s="76">
        <v>1572.1985815602836</v>
      </c>
    </row>
    <row r="135" spans="1:11" ht="12.75">
      <c r="A135" s="19" t="s">
        <v>194</v>
      </c>
      <c r="B135" s="46" t="s">
        <v>546</v>
      </c>
      <c r="C135" s="18" t="s">
        <v>404</v>
      </c>
      <c r="D135" s="18" t="s">
        <v>15</v>
      </c>
      <c r="E135" s="18" t="s">
        <v>7</v>
      </c>
      <c r="F135" s="71">
        <v>180606</v>
      </c>
      <c r="G135" s="72">
        <v>53.980000000000004</v>
      </c>
      <c r="H135" s="73">
        <v>3345.794738792145</v>
      </c>
      <c r="I135" s="74">
        <v>35379</v>
      </c>
      <c r="J135" s="75">
        <v>38.8</v>
      </c>
      <c r="K135" s="76">
        <v>911.8298969072166</v>
      </c>
    </row>
    <row r="136" spans="1:11" ht="12.75">
      <c r="A136" s="19" t="s">
        <v>407</v>
      </c>
      <c r="B136" s="46" t="s">
        <v>547</v>
      </c>
      <c r="C136" s="18" t="s">
        <v>373</v>
      </c>
      <c r="D136" s="18" t="s">
        <v>15</v>
      </c>
      <c r="E136" s="18" t="s">
        <v>7</v>
      </c>
      <c r="F136" s="71">
        <v>28665</v>
      </c>
      <c r="G136" s="72">
        <v>16.64</v>
      </c>
      <c r="H136" s="73">
        <v>1722.65625</v>
      </c>
      <c r="I136" s="74">
        <v>31266</v>
      </c>
      <c r="J136" s="75">
        <v>23.000000000000004</v>
      </c>
      <c r="K136" s="76">
        <v>1359.3913043478258</v>
      </c>
    </row>
    <row r="137" spans="1:11" ht="12.75">
      <c r="A137" s="19" t="s">
        <v>196</v>
      </c>
      <c r="B137" s="46" t="s">
        <v>548</v>
      </c>
      <c r="C137" s="18" t="s">
        <v>373</v>
      </c>
      <c r="D137" s="18" t="s">
        <v>15</v>
      </c>
      <c r="E137" s="18" t="s">
        <v>7</v>
      </c>
      <c r="F137" s="71">
        <v>89285</v>
      </c>
      <c r="G137" s="72">
        <v>31.24</v>
      </c>
      <c r="H137" s="73">
        <v>2858.0345710627403</v>
      </c>
      <c r="I137" s="74">
        <v>79933</v>
      </c>
      <c r="J137" s="75">
        <v>56.699999999999996</v>
      </c>
      <c r="K137" s="76">
        <v>1409.7530864197531</v>
      </c>
    </row>
    <row r="138" spans="1:11" ht="12.75">
      <c r="A138" s="19" t="s">
        <v>197</v>
      </c>
      <c r="B138" s="46" t="s">
        <v>549</v>
      </c>
      <c r="C138" s="18" t="s">
        <v>373</v>
      </c>
      <c r="D138" s="18" t="s">
        <v>10</v>
      </c>
      <c r="E138" s="18" t="s">
        <v>7</v>
      </c>
      <c r="F138" s="71">
        <v>18495</v>
      </c>
      <c r="G138" s="72">
        <v>22.279999999999998</v>
      </c>
      <c r="H138" s="73">
        <v>830.116696588869</v>
      </c>
      <c r="I138" s="74">
        <v>8047</v>
      </c>
      <c r="J138" s="75">
        <v>29.299999999999997</v>
      </c>
      <c r="K138" s="76">
        <v>274.641638225256</v>
      </c>
    </row>
    <row r="139" spans="1:11" ht="12.75">
      <c r="A139" s="19" t="s">
        <v>198</v>
      </c>
      <c r="B139" s="46" t="s">
        <v>550</v>
      </c>
      <c r="C139" s="24" t="s">
        <v>402</v>
      </c>
      <c r="D139" s="18" t="s">
        <v>102</v>
      </c>
      <c r="E139" s="18" t="s">
        <v>7</v>
      </c>
      <c r="F139" s="71">
        <v>101792</v>
      </c>
      <c r="G139" s="72">
        <v>51.260000000000005</v>
      </c>
      <c r="H139" s="77">
        <v>1985.7978930940303</v>
      </c>
      <c r="I139" s="74">
        <v>64608</v>
      </c>
      <c r="J139" s="75">
        <v>54.6</v>
      </c>
      <c r="K139" s="79">
        <v>1183.2967032967033</v>
      </c>
    </row>
    <row r="140" spans="1:11" ht="12.75">
      <c r="A140" s="19" t="s">
        <v>200</v>
      </c>
      <c r="B140" s="46" t="s">
        <v>551</v>
      </c>
      <c r="C140" s="18" t="s">
        <v>373</v>
      </c>
      <c r="D140" s="18" t="s">
        <v>36</v>
      </c>
      <c r="E140" s="18" t="s">
        <v>7</v>
      </c>
      <c r="F140" s="71">
        <v>58334</v>
      </c>
      <c r="G140" s="72">
        <v>22.92</v>
      </c>
      <c r="H140" s="73">
        <v>2545.113438045375</v>
      </c>
      <c r="I140" s="74">
        <v>18172</v>
      </c>
      <c r="J140" s="75">
        <v>30.599999999999998</v>
      </c>
      <c r="K140" s="76">
        <v>593.8562091503269</v>
      </c>
    </row>
    <row r="141" spans="1:11" ht="12.75">
      <c r="A141" s="19" t="s">
        <v>201</v>
      </c>
      <c r="B141" s="46" t="s">
        <v>552</v>
      </c>
      <c r="C141" s="18" t="s">
        <v>401</v>
      </c>
      <c r="D141" s="18" t="s">
        <v>22</v>
      </c>
      <c r="E141" s="18" t="s">
        <v>7</v>
      </c>
      <c r="F141" s="71">
        <v>45366</v>
      </c>
      <c r="G141" s="72">
        <v>63.33999999999999</v>
      </c>
      <c r="H141" s="73">
        <v>716.2298705399432</v>
      </c>
      <c r="I141" s="74">
        <v>41067</v>
      </c>
      <c r="J141" s="75">
        <v>27.4</v>
      </c>
      <c r="K141" s="76">
        <v>1498.7956204379564</v>
      </c>
    </row>
    <row r="142" spans="1:11" ht="12.75">
      <c r="A142" s="19" t="s">
        <v>202</v>
      </c>
      <c r="B142" s="46" t="s">
        <v>553</v>
      </c>
      <c r="C142" s="18" t="s">
        <v>373</v>
      </c>
      <c r="D142" s="18" t="s">
        <v>30</v>
      </c>
      <c r="E142" s="18" t="s">
        <v>16</v>
      </c>
      <c r="F142" s="194"/>
      <c r="G142" s="195"/>
      <c r="H142" s="195"/>
      <c r="I142" s="74">
        <v>14456</v>
      </c>
      <c r="J142" s="75">
        <v>27.199999999999996</v>
      </c>
      <c r="K142" s="76">
        <v>531.4705882352941</v>
      </c>
    </row>
    <row r="143" spans="1:11" ht="12.75">
      <c r="A143" s="19" t="s">
        <v>203</v>
      </c>
      <c r="B143" s="46" t="s">
        <v>554</v>
      </c>
      <c r="C143" s="18" t="s">
        <v>373</v>
      </c>
      <c r="D143" s="18" t="s">
        <v>30</v>
      </c>
      <c r="E143" s="18" t="s">
        <v>7</v>
      </c>
      <c r="F143" s="71">
        <v>44988</v>
      </c>
      <c r="G143" s="72">
        <v>13.620000000000001</v>
      </c>
      <c r="H143" s="73">
        <v>3303.0837004405284</v>
      </c>
      <c r="I143" s="74">
        <v>9725</v>
      </c>
      <c r="J143" s="75">
        <v>19.3</v>
      </c>
      <c r="K143" s="76">
        <v>503.88601036269426</v>
      </c>
    </row>
    <row r="144" spans="1:11" ht="12.75">
      <c r="A144" s="19" t="s">
        <v>205</v>
      </c>
      <c r="B144" s="46" t="s">
        <v>555</v>
      </c>
      <c r="C144" s="18" t="s">
        <v>373</v>
      </c>
      <c r="D144" s="18" t="s">
        <v>10</v>
      </c>
      <c r="E144" s="18" t="s">
        <v>7</v>
      </c>
      <c r="F144" s="71">
        <v>97734</v>
      </c>
      <c r="G144" s="72">
        <v>17.599999999999998</v>
      </c>
      <c r="H144" s="73">
        <v>5553.068181818183</v>
      </c>
      <c r="I144" s="74">
        <v>56761</v>
      </c>
      <c r="J144" s="75">
        <v>27.700000000000003</v>
      </c>
      <c r="K144" s="76">
        <v>2049.13357400722</v>
      </c>
    </row>
    <row r="145" spans="1:11" ht="12.75">
      <c r="A145" s="19" t="s">
        <v>206</v>
      </c>
      <c r="B145" s="46" t="s">
        <v>556</v>
      </c>
      <c r="C145" s="18" t="s">
        <v>404</v>
      </c>
      <c r="D145" s="18" t="s">
        <v>403</v>
      </c>
      <c r="E145" s="18" t="s">
        <v>16</v>
      </c>
      <c r="F145" s="194"/>
      <c r="G145" s="195"/>
      <c r="H145" s="195"/>
      <c r="I145" s="74">
        <v>87260</v>
      </c>
      <c r="J145" s="75">
        <v>37.5</v>
      </c>
      <c r="K145" s="76">
        <v>2326.9333333333334</v>
      </c>
    </row>
    <row r="146" spans="1:11" ht="12.75">
      <c r="A146" s="19" t="s">
        <v>208</v>
      </c>
      <c r="B146" s="46" t="s">
        <v>557</v>
      </c>
      <c r="C146" s="18" t="s">
        <v>373</v>
      </c>
      <c r="D146" s="18" t="s">
        <v>10</v>
      </c>
      <c r="E146" s="18" t="s">
        <v>7</v>
      </c>
      <c r="F146" s="71">
        <v>59069</v>
      </c>
      <c r="G146" s="72">
        <v>20.200000000000003</v>
      </c>
      <c r="H146" s="73">
        <v>2924.2079207920788</v>
      </c>
      <c r="I146" s="74">
        <v>26919</v>
      </c>
      <c r="J146" s="75">
        <v>29.099999999999994</v>
      </c>
      <c r="K146" s="76">
        <v>925.0515463917527</v>
      </c>
    </row>
    <row r="147" spans="1:11" ht="12.75">
      <c r="A147" s="25" t="s">
        <v>209</v>
      </c>
      <c r="B147" s="49" t="s">
        <v>558</v>
      </c>
      <c r="C147" s="18" t="s">
        <v>404</v>
      </c>
      <c r="D147" s="18" t="s">
        <v>403</v>
      </c>
      <c r="E147" s="18" t="s">
        <v>7</v>
      </c>
      <c r="F147" s="71">
        <v>157777</v>
      </c>
      <c r="G147" s="72">
        <v>32.14</v>
      </c>
      <c r="H147" s="73">
        <v>4909.054138145613</v>
      </c>
      <c r="I147" s="74">
        <v>39992</v>
      </c>
      <c r="J147" s="75">
        <v>40.50000000000001</v>
      </c>
      <c r="K147" s="76">
        <v>987.4567901234566</v>
      </c>
    </row>
    <row r="148" spans="1:11" ht="12.75">
      <c r="A148" s="19" t="s">
        <v>211</v>
      </c>
      <c r="B148" s="46" t="s">
        <v>559</v>
      </c>
      <c r="C148" s="18" t="s">
        <v>373</v>
      </c>
      <c r="D148" s="18" t="s">
        <v>374</v>
      </c>
      <c r="E148" s="18" t="s">
        <v>16</v>
      </c>
      <c r="F148" s="194"/>
      <c r="G148" s="195"/>
      <c r="H148" s="195"/>
      <c r="I148" s="74">
        <v>39413</v>
      </c>
      <c r="J148" s="75">
        <v>37.900000000000006</v>
      </c>
      <c r="K148" s="76">
        <v>1039.9208443271766</v>
      </c>
    </row>
    <row r="149" spans="1:11" ht="12.75">
      <c r="A149" s="19" t="s">
        <v>212</v>
      </c>
      <c r="B149" s="46" t="s">
        <v>560</v>
      </c>
      <c r="C149" s="18" t="s">
        <v>404</v>
      </c>
      <c r="D149" s="18" t="s">
        <v>30</v>
      </c>
      <c r="E149" s="18" t="s">
        <v>16</v>
      </c>
      <c r="F149" s="194"/>
      <c r="G149" s="195"/>
      <c r="H149" s="195"/>
      <c r="I149" s="74">
        <v>67367</v>
      </c>
      <c r="J149" s="75">
        <v>57.4</v>
      </c>
      <c r="K149" s="76">
        <v>1173.6411149825785</v>
      </c>
    </row>
    <row r="150" spans="1:11" ht="12.75">
      <c r="A150" s="19" t="s">
        <v>214</v>
      </c>
      <c r="B150" s="46" t="s">
        <v>561</v>
      </c>
      <c r="C150" s="18" t="s">
        <v>402</v>
      </c>
      <c r="D150" s="18" t="s">
        <v>102</v>
      </c>
      <c r="E150" s="18" t="s">
        <v>16</v>
      </c>
      <c r="F150" s="194"/>
      <c r="G150" s="195"/>
      <c r="H150" s="195"/>
      <c r="I150" s="74">
        <v>54390</v>
      </c>
      <c r="J150" s="75">
        <v>46.9</v>
      </c>
      <c r="K150" s="76">
        <v>1159.7014925373135</v>
      </c>
    </row>
    <row r="151" spans="1:11" ht="12.75">
      <c r="A151" s="19" t="s">
        <v>216</v>
      </c>
      <c r="B151" s="46" t="s">
        <v>562</v>
      </c>
      <c r="C151" s="18" t="s">
        <v>373</v>
      </c>
      <c r="D151" s="18" t="s">
        <v>36</v>
      </c>
      <c r="E151" s="18" t="s">
        <v>7</v>
      </c>
      <c r="F151" s="71">
        <v>23442</v>
      </c>
      <c r="G151" s="72">
        <v>11.660000000000002</v>
      </c>
      <c r="H151" s="73">
        <v>2010.4631217838762</v>
      </c>
      <c r="I151" s="74">
        <v>9325</v>
      </c>
      <c r="J151" s="75">
        <v>15.6</v>
      </c>
      <c r="K151" s="76">
        <v>597.7564102564103</v>
      </c>
    </row>
    <row r="152" spans="1:11" ht="12.75">
      <c r="A152" s="19" t="s">
        <v>218</v>
      </c>
      <c r="B152" s="46" t="s">
        <v>563</v>
      </c>
      <c r="C152" s="18" t="s">
        <v>373</v>
      </c>
      <c r="D152" s="18" t="s">
        <v>10</v>
      </c>
      <c r="E152" s="18" t="s">
        <v>7</v>
      </c>
      <c r="F152" s="71">
        <v>90965</v>
      </c>
      <c r="G152" s="72">
        <v>18.16</v>
      </c>
      <c r="H152" s="73">
        <v>5009.0859030837</v>
      </c>
      <c r="I152" s="74">
        <v>29811</v>
      </c>
      <c r="J152" s="75">
        <v>21.999999999999996</v>
      </c>
      <c r="K152" s="76">
        <v>1355.0454545454547</v>
      </c>
    </row>
    <row r="153" spans="1:11" ht="12.75">
      <c r="A153" s="19" t="s">
        <v>219</v>
      </c>
      <c r="B153" s="46" t="s">
        <v>564</v>
      </c>
      <c r="C153" s="18" t="s">
        <v>373</v>
      </c>
      <c r="D153" s="18" t="s">
        <v>10</v>
      </c>
      <c r="E153" s="18" t="s">
        <v>7</v>
      </c>
      <c r="F153" s="71">
        <v>136629</v>
      </c>
      <c r="G153" s="72">
        <v>43.459999999999994</v>
      </c>
      <c r="H153" s="73">
        <v>3143.787390704096</v>
      </c>
      <c r="I153" s="74">
        <v>38508</v>
      </c>
      <c r="J153" s="75">
        <v>40.29999999999999</v>
      </c>
      <c r="K153" s="76">
        <v>955.5334987593054</v>
      </c>
    </row>
    <row r="154" spans="1:11" ht="12.75">
      <c r="A154" s="19" t="s">
        <v>220</v>
      </c>
      <c r="B154" s="46" t="s">
        <v>417</v>
      </c>
      <c r="C154" s="18" t="s">
        <v>404</v>
      </c>
      <c r="D154" s="18" t="s">
        <v>102</v>
      </c>
      <c r="E154" s="18" t="s">
        <v>16</v>
      </c>
      <c r="F154" s="194"/>
      <c r="G154" s="195"/>
      <c r="H154" s="195"/>
      <c r="I154" s="74">
        <v>85872</v>
      </c>
      <c r="J154" s="75">
        <v>85.30000000000001</v>
      </c>
      <c r="K154" s="76">
        <v>1006.7057444314183</v>
      </c>
    </row>
    <row r="155" spans="1:11" ht="12.75">
      <c r="A155" s="19" t="s">
        <v>221</v>
      </c>
      <c r="B155" s="46" t="s">
        <v>565</v>
      </c>
      <c r="C155" s="18" t="s">
        <v>404</v>
      </c>
      <c r="D155" s="18" t="s">
        <v>10</v>
      </c>
      <c r="E155" s="18" t="s">
        <v>7</v>
      </c>
      <c r="F155" s="71">
        <v>74647</v>
      </c>
      <c r="G155" s="72">
        <v>56.19999999999999</v>
      </c>
      <c r="H155" s="73">
        <v>1328.2384341637014</v>
      </c>
      <c r="I155" s="74">
        <v>49550</v>
      </c>
      <c r="J155" s="75">
        <v>45.9</v>
      </c>
      <c r="K155" s="76">
        <v>1079.520697167756</v>
      </c>
    </row>
    <row r="156" spans="1:11" ht="12.75">
      <c r="A156" s="19" t="s">
        <v>223</v>
      </c>
      <c r="B156" s="46" t="s">
        <v>566</v>
      </c>
      <c r="C156" s="18" t="s">
        <v>373</v>
      </c>
      <c r="D156" s="18" t="s">
        <v>10</v>
      </c>
      <c r="E156" s="18" t="s">
        <v>7</v>
      </c>
      <c r="F156" s="71">
        <v>29197</v>
      </c>
      <c r="G156" s="72">
        <v>11.459999999999999</v>
      </c>
      <c r="H156" s="73">
        <v>2547.731239092496</v>
      </c>
      <c r="I156" s="74">
        <v>27607</v>
      </c>
      <c r="J156" s="75">
        <v>14.399999999999999</v>
      </c>
      <c r="K156" s="76">
        <v>1917.152777777778</v>
      </c>
    </row>
    <row r="157" spans="1:11" ht="12.75">
      <c r="A157" s="19" t="s">
        <v>224</v>
      </c>
      <c r="B157" s="46" t="s">
        <v>567</v>
      </c>
      <c r="C157" s="18" t="s">
        <v>402</v>
      </c>
      <c r="D157" s="18" t="s">
        <v>6</v>
      </c>
      <c r="E157" s="18" t="s">
        <v>7</v>
      </c>
      <c r="F157" s="71">
        <v>54388</v>
      </c>
      <c r="G157" s="72">
        <v>51.54</v>
      </c>
      <c r="H157" s="73">
        <v>1055.2580519984479</v>
      </c>
      <c r="I157" s="74">
        <v>19399</v>
      </c>
      <c r="J157" s="75">
        <v>45.3</v>
      </c>
      <c r="K157" s="76">
        <v>428.233995584989</v>
      </c>
    </row>
    <row r="158" spans="1:11" ht="12.75">
      <c r="A158" s="19" t="s">
        <v>226</v>
      </c>
      <c r="B158" s="46" t="s">
        <v>568</v>
      </c>
      <c r="C158" s="18" t="s">
        <v>373</v>
      </c>
      <c r="D158" s="18" t="s">
        <v>15</v>
      </c>
      <c r="E158" s="18" t="s">
        <v>7</v>
      </c>
      <c r="F158" s="71">
        <v>70255</v>
      </c>
      <c r="G158" s="72">
        <v>27.64</v>
      </c>
      <c r="H158" s="73">
        <v>2541.7872648335747</v>
      </c>
      <c r="I158" s="74">
        <v>45075</v>
      </c>
      <c r="J158" s="75">
        <v>22.099999999999998</v>
      </c>
      <c r="K158" s="76">
        <v>2039.5927601809956</v>
      </c>
    </row>
    <row r="159" spans="1:11" ht="12.75">
      <c r="A159" s="19" t="s">
        <v>228</v>
      </c>
      <c r="B159" s="46" t="s">
        <v>569</v>
      </c>
      <c r="C159" s="18" t="s">
        <v>373</v>
      </c>
      <c r="D159" s="18" t="s">
        <v>6</v>
      </c>
      <c r="E159" s="18" t="s">
        <v>7</v>
      </c>
      <c r="F159" s="71">
        <v>44499</v>
      </c>
      <c r="G159" s="72">
        <v>19.68</v>
      </c>
      <c r="H159" s="77">
        <v>2261.128048780488</v>
      </c>
      <c r="I159" s="74">
        <v>15474</v>
      </c>
      <c r="J159" s="75">
        <v>19.8</v>
      </c>
      <c r="K159" s="79">
        <v>781.5151515151515</v>
      </c>
    </row>
    <row r="160" spans="1:11" ht="12.75">
      <c r="A160" s="19" t="s">
        <v>229</v>
      </c>
      <c r="B160" s="46" t="s">
        <v>570</v>
      </c>
      <c r="C160" s="18" t="s">
        <v>404</v>
      </c>
      <c r="D160" s="18" t="s">
        <v>374</v>
      </c>
      <c r="E160" s="18" t="s">
        <v>7</v>
      </c>
      <c r="F160" s="71">
        <v>62841</v>
      </c>
      <c r="G160" s="72">
        <v>37.879999999999995</v>
      </c>
      <c r="H160" s="73">
        <v>1658.9493136219644</v>
      </c>
      <c r="I160" s="74">
        <v>25734</v>
      </c>
      <c r="J160" s="75">
        <v>32.7</v>
      </c>
      <c r="K160" s="76">
        <v>786.9724770642201</v>
      </c>
    </row>
    <row r="161" spans="1:11" ht="12.75">
      <c r="A161" s="2" t="s">
        <v>409</v>
      </c>
      <c r="B161" s="46" t="s">
        <v>571</v>
      </c>
      <c r="C161" s="18" t="s">
        <v>404</v>
      </c>
      <c r="D161" s="18" t="s">
        <v>30</v>
      </c>
      <c r="E161" s="18" t="s">
        <v>7</v>
      </c>
      <c r="F161" s="71">
        <v>85476</v>
      </c>
      <c r="G161" s="72">
        <v>48.02</v>
      </c>
      <c r="H161" s="77">
        <v>1780.008329862557</v>
      </c>
      <c r="I161" s="74">
        <v>67188</v>
      </c>
      <c r="J161" s="75">
        <v>55.29999999999999</v>
      </c>
      <c r="K161" s="76">
        <v>1214.97287522604</v>
      </c>
    </row>
    <row r="162" spans="1:11" ht="12.75">
      <c r="A162" s="19" t="s">
        <v>232</v>
      </c>
      <c r="B162" s="46" t="s">
        <v>572</v>
      </c>
      <c r="C162" s="18" t="s">
        <v>404</v>
      </c>
      <c r="D162" s="18" t="s">
        <v>15</v>
      </c>
      <c r="E162" s="18" t="s">
        <v>7</v>
      </c>
      <c r="F162" s="71">
        <v>61883</v>
      </c>
      <c r="G162" s="72">
        <v>37.699999999999996</v>
      </c>
      <c r="H162" s="73">
        <v>1641.4588859416447</v>
      </c>
      <c r="I162" s="74">
        <v>34021</v>
      </c>
      <c r="J162" s="75">
        <v>37.2</v>
      </c>
      <c r="K162" s="76">
        <v>914.5430107526881</v>
      </c>
    </row>
    <row r="163" spans="1:11" ht="12.75">
      <c r="A163" s="19" t="s">
        <v>234</v>
      </c>
      <c r="B163" s="46" t="s">
        <v>573</v>
      </c>
      <c r="C163" s="18" t="s">
        <v>373</v>
      </c>
      <c r="D163" s="18" t="s">
        <v>6</v>
      </c>
      <c r="E163" s="18" t="s">
        <v>7</v>
      </c>
      <c r="F163" s="71">
        <v>68095</v>
      </c>
      <c r="G163" s="72">
        <v>27.500000000000004</v>
      </c>
      <c r="H163" s="73">
        <v>2476.181818181818</v>
      </c>
      <c r="I163" s="74">
        <v>45962</v>
      </c>
      <c r="J163" s="75">
        <v>25.900000000000006</v>
      </c>
      <c r="K163" s="76">
        <v>1774.5945945945941</v>
      </c>
    </row>
    <row r="164" spans="1:11" ht="12.75">
      <c r="A164" s="19" t="s">
        <v>235</v>
      </c>
      <c r="B164" s="46" t="s">
        <v>574</v>
      </c>
      <c r="C164" s="18" t="s">
        <v>373</v>
      </c>
      <c r="D164" s="18" t="s">
        <v>30</v>
      </c>
      <c r="E164" s="18" t="s">
        <v>7</v>
      </c>
      <c r="F164" s="71">
        <v>20644</v>
      </c>
      <c r="G164" s="72">
        <v>7.920000000000001</v>
      </c>
      <c r="H164" s="73">
        <v>2606.5656565656564</v>
      </c>
      <c r="I164" s="74">
        <v>8596</v>
      </c>
      <c r="J164" s="75">
        <v>14.7</v>
      </c>
      <c r="K164" s="76">
        <v>584.7619047619048</v>
      </c>
    </row>
    <row r="165" spans="1:11" ht="12.75">
      <c r="A165" s="19" t="s">
        <v>370</v>
      </c>
      <c r="B165" s="46" t="s">
        <v>575</v>
      </c>
      <c r="C165" s="18" t="s">
        <v>404</v>
      </c>
      <c r="D165" s="18" t="s">
        <v>15</v>
      </c>
      <c r="E165" s="18" t="s">
        <v>7</v>
      </c>
      <c r="F165" s="71">
        <v>42987</v>
      </c>
      <c r="G165" s="72">
        <v>29.3</v>
      </c>
      <c r="H165" s="77">
        <v>1467.1331058020478</v>
      </c>
      <c r="I165" s="74">
        <v>17347</v>
      </c>
      <c r="J165" s="75">
        <v>24.299999999999997</v>
      </c>
      <c r="K165" s="76">
        <v>713.8683127572017</v>
      </c>
    </row>
    <row r="166" spans="1:11" ht="12.75">
      <c r="A166" s="19" t="s">
        <v>237</v>
      </c>
      <c r="B166" s="46" t="s">
        <v>576</v>
      </c>
      <c r="C166" s="18" t="s">
        <v>401</v>
      </c>
      <c r="D166" s="18" t="s">
        <v>22</v>
      </c>
      <c r="E166" s="18" t="s">
        <v>7</v>
      </c>
      <c r="F166" s="71">
        <v>56730</v>
      </c>
      <c r="G166" s="72">
        <v>60.9</v>
      </c>
      <c r="H166" s="73">
        <v>931.5270935960591</v>
      </c>
      <c r="I166" s="74">
        <v>14389</v>
      </c>
      <c r="J166" s="75">
        <v>45.099999999999994</v>
      </c>
      <c r="K166" s="76">
        <v>319.04656319290467</v>
      </c>
    </row>
    <row r="167" spans="1:11" ht="12.75">
      <c r="A167" s="19" t="s">
        <v>238</v>
      </c>
      <c r="B167" s="46" t="s">
        <v>577</v>
      </c>
      <c r="C167" s="18" t="s">
        <v>404</v>
      </c>
      <c r="D167" s="18" t="s">
        <v>102</v>
      </c>
      <c r="E167" s="18" t="s">
        <v>7</v>
      </c>
      <c r="F167" s="71">
        <v>103360</v>
      </c>
      <c r="G167" s="72">
        <v>26.939999999999998</v>
      </c>
      <c r="H167" s="73">
        <v>3836.674090571641</v>
      </c>
      <c r="I167" s="74">
        <v>33806</v>
      </c>
      <c r="J167" s="75">
        <v>35.599999999999994</v>
      </c>
      <c r="K167" s="76">
        <v>949.6067415730339</v>
      </c>
    </row>
    <row r="168" spans="1:11" ht="12.75">
      <c r="A168" s="19" t="s">
        <v>240</v>
      </c>
      <c r="B168" s="46" t="s">
        <v>578</v>
      </c>
      <c r="C168" s="18" t="s">
        <v>373</v>
      </c>
      <c r="D168" s="18" t="s">
        <v>36</v>
      </c>
      <c r="E168" s="18" t="s">
        <v>7</v>
      </c>
      <c r="F168" s="71">
        <v>30017</v>
      </c>
      <c r="G168" s="72">
        <v>16.66</v>
      </c>
      <c r="H168" s="73">
        <v>1801.7406962785115</v>
      </c>
      <c r="I168" s="74">
        <v>12784</v>
      </c>
      <c r="J168" s="75">
        <v>16.5</v>
      </c>
      <c r="K168" s="76">
        <v>774.7878787878788</v>
      </c>
    </row>
    <row r="169" spans="1:11" ht="12.75">
      <c r="A169" s="19" t="s">
        <v>241</v>
      </c>
      <c r="B169" s="46" t="s">
        <v>579</v>
      </c>
      <c r="C169" s="18" t="s">
        <v>373</v>
      </c>
      <c r="D169" s="18" t="s">
        <v>6</v>
      </c>
      <c r="E169" s="18" t="s">
        <v>7</v>
      </c>
      <c r="F169" s="71">
        <v>42542</v>
      </c>
      <c r="G169" s="72">
        <v>11.360000000000001</v>
      </c>
      <c r="H169" s="73">
        <v>3744.8943661971825</v>
      </c>
      <c r="I169" s="74">
        <v>15429</v>
      </c>
      <c r="J169" s="75">
        <v>15.6</v>
      </c>
      <c r="K169" s="76">
        <v>989.0384615384615</v>
      </c>
    </row>
    <row r="170" spans="1:11" ht="12.75">
      <c r="A170" s="19" t="s">
        <v>242</v>
      </c>
      <c r="B170" s="46" t="s">
        <v>580</v>
      </c>
      <c r="C170" s="18" t="s">
        <v>401</v>
      </c>
      <c r="D170" s="18" t="s">
        <v>22</v>
      </c>
      <c r="E170" s="18" t="s">
        <v>16</v>
      </c>
      <c r="F170" s="194"/>
      <c r="G170" s="195"/>
      <c r="H170" s="195"/>
      <c r="I170" s="74">
        <v>31304</v>
      </c>
      <c r="J170" s="75">
        <v>34</v>
      </c>
      <c r="K170" s="76">
        <v>920.7058823529412</v>
      </c>
    </row>
    <row r="171" spans="1:11" ht="12.75">
      <c r="A171" s="19" t="s">
        <v>243</v>
      </c>
      <c r="B171" s="46" t="s">
        <v>581</v>
      </c>
      <c r="C171" s="18" t="s">
        <v>373</v>
      </c>
      <c r="D171" s="18" t="s">
        <v>403</v>
      </c>
      <c r="E171" s="18" t="s">
        <v>16</v>
      </c>
      <c r="F171" s="194"/>
      <c r="G171" s="195"/>
      <c r="H171" s="195"/>
      <c r="I171" s="74">
        <v>13885</v>
      </c>
      <c r="J171" s="75">
        <v>12.299999999999999</v>
      </c>
      <c r="K171" s="76">
        <v>1128.8617886178863</v>
      </c>
    </row>
    <row r="172" spans="1:11" ht="12.75">
      <c r="A172" s="19" t="s">
        <v>244</v>
      </c>
      <c r="B172" s="46" t="s">
        <v>582</v>
      </c>
      <c r="C172" s="18" t="s">
        <v>402</v>
      </c>
      <c r="D172" s="18" t="s">
        <v>6</v>
      </c>
      <c r="E172" s="18" t="s">
        <v>7</v>
      </c>
      <c r="F172" s="71">
        <v>117997</v>
      </c>
      <c r="G172" s="72">
        <v>46.339999999999996</v>
      </c>
      <c r="H172" s="73">
        <v>2546.331463098835</v>
      </c>
      <c r="I172" s="74">
        <v>35005</v>
      </c>
      <c r="J172" s="75">
        <v>42.10000000000001</v>
      </c>
      <c r="K172" s="76">
        <v>831.4726840855105</v>
      </c>
    </row>
    <row r="173" spans="1:11" ht="12.75">
      <c r="A173" s="19" t="s">
        <v>246</v>
      </c>
      <c r="B173" s="46" t="s">
        <v>583</v>
      </c>
      <c r="C173" s="18" t="s">
        <v>373</v>
      </c>
      <c r="D173" s="18" t="s">
        <v>15</v>
      </c>
      <c r="E173" s="18" t="s">
        <v>16</v>
      </c>
      <c r="F173" s="194"/>
      <c r="G173" s="195"/>
      <c r="H173" s="195"/>
      <c r="I173" s="74">
        <v>21991</v>
      </c>
      <c r="J173" s="75">
        <v>33.3</v>
      </c>
      <c r="K173" s="76">
        <v>660.3903903903904</v>
      </c>
    </row>
    <row r="174" spans="1:11" ht="12.75">
      <c r="A174" s="19" t="s">
        <v>247</v>
      </c>
      <c r="B174" s="46" t="s">
        <v>584</v>
      </c>
      <c r="C174" s="18" t="s">
        <v>402</v>
      </c>
      <c r="D174" s="18" t="s">
        <v>403</v>
      </c>
      <c r="E174" s="18" t="s">
        <v>7</v>
      </c>
      <c r="F174" s="71">
        <v>114470</v>
      </c>
      <c r="G174" s="72">
        <v>52.519999999999996</v>
      </c>
      <c r="H174" s="73">
        <v>2179.55064737243</v>
      </c>
      <c r="I174" s="74">
        <v>62854</v>
      </c>
      <c r="J174" s="75">
        <v>58.9</v>
      </c>
      <c r="K174" s="76">
        <v>1067.1307300509338</v>
      </c>
    </row>
    <row r="175" spans="1:11" ht="12.75">
      <c r="A175" s="19" t="s">
        <v>249</v>
      </c>
      <c r="B175" s="46" t="s">
        <v>585</v>
      </c>
      <c r="C175" s="18" t="s">
        <v>373</v>
      </c>
      <c r="D175" s="18" t="s">
        <v>36</v>
      </c>
      <c r="E175" s="18" t="s">
        <v>7</v>
      </c>
      <c r="F175" s="71">
        <v>33856</v>
      </c>
      <c r="G175" s="72">
        <v>19.68</v>
      </c>
      <c r="H175" s="73">
        <v>1720.3252032520325</v>
      </c>
      <c r="I175" s="74">
        <v>13088</v>
      </c>
      <c r="J175" s="75">
        <v>22.4</v>
      </c>
      <c r="K175" s="76">
        <v>584.2857142857143</v>
      </c>
    </row>
    <row r="176" spans="1:11" ht="12.75">
      <c r="A176" s="19" t="s">
        <v>250</v>
      </c>
      <c r="B176" s="46" t="s">
        <v>586</v>
      </c>
      <c r="C176" s="18" t="s">
        <v>373</v>
      </c>
      <c r="D176" s="18" t="s">
        <v>10</v>
      </c>
      <c r="E176" s="18" t="s">
        <v>16</v>
      </c>
      <c r="F176" s="194"/>
      <c r="G176" s="195"/>
      <c r="H176" s="195"/>
      <c r="I176" s="74">
        <v>23123</v>
      </c>
      <c r="J176" s="75">
        <v>26.5</v>
      </c>
      <c r="K176" s="76">
        <v>872.566037735849</v>
      </c>
    </row>
    <row r="177" spans="1:11" ht="12.75">
      <c r="A177" s="19" t="s">
        <v>251</v>
      </c>
      <c r="B177" s="46" t="s">
        <v>587</v>
      </c>
      <c r="C177" s="18" t="s">
        <v>373</v>
      </c>
      <c r="D177" s="18" t="s">
        <v>15</v>
      </c>
      <c r="E177" s="18" t="s">
        <v>7</v>
      </c>
      <c r="F177" s="71">
        <v>45876</v>
      </c>
      <c r="G177" s="72">
        <v>18.84</v>
      </c>
      <c r="H177" s="73">
        <v>2435.0318471337578</v>
      </c>
      <c r="I177" s="74">
        <v>19575</v>
      </c>
      <c r="J177" s="75">
        <v>16.5</v>
      </c>
      <c r="K177" s="76">
        <v>1186.3636363636363</v>
      </c>
    </row>
    <row r="178" spans="1:11" ht="12.75">
      <c r="A178" s="19" t="s">
        <v>252</v>
      </c>
      <c r="B178" s="46" t="s">
        <v>588</v>
      </c>
      <c r="C178" s="18" t="s">
        <v>404</v>
      </c>
      <c r="D178" s="18" t="s">
        <v>10</v>
      </c>
      <c r="E178" s="18" t="s">
        <v>7</v>
      </c>
      <c r="F178" s="71">
        <v>5770</v>
      </c>
      <c r="G178" s="72">
        <v>8.08</v>
      </c>
      <c r="H178" s="73">
        <v>714.1089108910891</v>
      </c>
      <c r="I178" s="74">
        <v>5153</v>
      </c>
      <c r="J178" s="75">
        <v>10.3</v>
      </c>
      <c r="K178" s="76">
        <v>500.2912621359223</v>
      </c>
    </row>
    <row r="179" spans="1:11" ht="12.75">
      <c r="A179" s="19" t="s">
        <v>254</v>
      </c>
      <c r="B179" s="46" t="s">
        <v>589</v>
      </c>
      <c r="C179" s="18" t="s">
        <v>373</v>
      </c>
      <c r="D179" s="18" t="s">
        <v>403</v>
      </c>
      <c r="E179" s="18" t="s">
        <v>16</v>
      </c>
      <c r="F179" s="194"/>
      <c r="G179" s="195"/>
      <c r="H179" s="195"/>
      <c r="I179" s="74">
        <v>17402</v>
      </c>
      <c r="J179" s="75">
        <v>16</v>
      </c>
      <c r="K179" s="76">
        <v>1087.625</v>
      </c>
    </row>
    <row r="180" spans="1:11" ht="12.75">
      <c r="A180" s="19" t="s">
        <v>255</v>
      </c>
      <c r="B180" s="46" t="s">
        <v>590</v>
      </c>
      <c r="C180" s="18" t="s">
        <v>402</v>
      </c>
      <c r="D180" s="18" t="s">
        <v>6</v>
      </c>
      <c r="E180" s="18" t="s">
        <v>7</v>
      </c>
      <c r="F180" s="71">
        <v>115857</v>
      </c>
      <c r="G180" s="72">
        <v>44.32</v>
      </c>
      <c r="H180" s="73">
        <v>2614.101985559567</v>
      </c>
      <c r="I180" s="74">
        <v>46349</v>
      </c>
      <c r="J180" s="75">
        <v>45.300000000000004</v>
      </c>
      <c r="K180" s="76">
        <v>1023.1567328918321</v>
      </c>
    </row>
    <row r="181" spans="1:11" ht="12.75">
      <c r="A181" s="19" t="s">
        <v>257</v>
      </c>
      <c r="B181" s="46" t="s">
        <v>591</v>
      </c>
      <c r="C181" s="18" t="s">
        <v>402</v>
      </c>
      <c r="D181" s="18" t="s">
        <v>36</v>
      </c>
      <c r="E181" s="18" t="s">
        <v>7</v>
      </c>
      <c r="F181" s="71">
        <v>121427</v>
      </c>
      <c r="G181" s="72">
        <v>65.22</v>
      </c>
      <c r="H181" s="73">
        <v>1861.8061944188898</v>
      </c>
      <c r="I181" s="74">
        <v>57865</v>
      </c>
      <c r="J181" s="75">
        <v>61</v>
      </c>
      <c r="K181" s="76">
        <v>948.6065573770492</v>
      </c>
    </row>
    <row r="182" spans="1:11" ht="12.75">
      <c r="A182" s="19" t="s">
        <v>259</v>
      </c>
      <c r="B182" s="46" t="s">
        <v>592</v>
      </c>
      <c r="C182" s="18" t="s">
        <v>402</v>
      </c>
      <c r="D182" s="18" t="s">
        <v>6</v>
      </c>
      <c r="E182" s="18" t="s">
        <v>7</v>
      </c>
      <c r="F182" s="71">
        <v>166825</v>
      </c>
      <c r="G182" s="72">
        <v>51.82</v>
      </c>
      <c r="H182" s="73">
        <v>3219.3168660748747</v>
      </c>
      <c r="I182" s="74">
        <v>110517</v>
      </c>
      <c r="J182" s="75">
        <v>73.79999999999998</v>
      </c>
      <c r="K182" s="76">
        <v>1497.5203252032525</v>
      </c>
    </row>
    <row r="183" spans="1:11" ht="12.75">
      <c r="A183" s="19" t="s">
        <v>261</v>
      </c>
      <c r="B183" s="46" t="s">
        <v>593</v>
      </c>
      <c r="C183" s="18" t="s">
        <v>373</v>
      </c>
      <c r="D183" s="18" t="s">
        <v>403</v>
      </c>
      <c r="E183" s="18" t="s">
        <v>16</v>
      </c>
      <c r="F183" s="194"/>
      <c r="G183" s="195"/>
      <c r="H183" s="195"/>
      <c r="I183" s="74">
        <v>9585</v>
      </c>
      <c r="J183" s="75">
        <v>18.900000000000002</v>
      </c>
      <c r="K183" s="76">
        <v>507.1428571428571</v>
      </c>
    </row>
    <row r="184" spans="1:11" ht="12.75">
      <c r="A184" s="21" t="s">
        <v>262</v>
      </c>
      <c r="B184" s="47" t="s">
        <v>594</v>
      </c>
      <c r="C184" s="18" t="s">
        <v>373</v>
      </c>
      <c r="D184" s="18" t="s">
        <v>15</v>
      </c>
      <c r="E184" s="18" t="s">
        <v>7</v>
      </c>
      <c r="F184" s="71">
        <v>31628</v>
      </c>
      <c r="G184" s="72">
        <v>19.240000000000002</v>
      </c>
      <c r="H184" s="73">
        <v>1643.8669438669438</v>
      </c>
      <c r="I184" s="74">
        <v>18055</v>
      </c>
      <c r="J184" s="75">
        <v>29.000000000000004</v>
      </c>
      <c r="K184" s="76">
        <v>622.5862068965516</v>
      </c>
    </row>
    <row r="185" spans="1:11" ht="12.75">
      <c r="A185" s="19" t="s">
        <v>263</v>
      </c>
      <c r="B185" s="46" t="s">
        <v>418</v>
      </c>
      <c r="C185" s="22" t="s">
        <v>404</v>
      </c>
      <c r="D185" s="22" t="s">
        <v>36</v>
      </c>
      <c r="E185" s="18" t="s">
        <v>7</v>
      </c>
      <c r="F185" s="71">
        <v>252025</v>
      </c>
      <c r="G185" s="72">
        <v>55.980000000000004</v>
      </c>
      <c r="H185" s="73">
        <v>4502.054305108967</v>
      </c>
      <c r="I185" s="74">
        <v>77825</v>
      </c>
      <c r="J185" s="75">
        <v>82.69999999999999</v>
      </c>
      <c r="K185" s="76">
        <v>941.0519951632408</v>
      </c>
    </row>
    <row r="186" spans="1:11" ht="12.75">
      <c r="A186" s="19" t="s">
        <v>264</v>
      </c>
      <c r="B186" s="46" t="s">
        <v>595</v>
      </c>
      <c r="C186" s="18" t="s">
        <v>404</v>
      </c>
      <c r="D186" s="18" t="s">
        <v>15</v>
      </c>
      <c r="E186" s="18" t="s">
        <v>7</v>
      </c>
      <c r="F186" s="71">
        <v>23373</v>
      </c>
      <c r="G186" s="72">
        <v>29.16</v>
      </c>
      <c r="H186" s="73">
        <v>801.5432098765432</v>
      </c>
      <c r="I186" s="74">
        <v>11048</v>
      </c>
      <c r="J186" s="75">
        <v>18.9</v>
      </c>
      <c r="K186" s="76">
        <v>584.5502645502646</v>
      </c>
    </row>
    <row r="187" spans="1:11" ht="12.75">
      <c r="A187" s="19" t="s">
        <v>266</v>
      </c>
      <c r="B187" s="46" t="s">
        <v>596</v>
      </c>
      <c r="C187" s="18" t="s">
        <v>402</v>
      </c>
      <c r="D187" s="18" t="s">
        <v>36</v>
      </c>
      <c r="E187" s="18" t="s">
        <v>7</v>
      </c>
      <c r="F187" s="71">
        <v>98422</v>
      </c>
      <c r="G187" s="72">
        <v>42.06</v>
      </c>
      <c r="H187" s="73">
        <v>2340.038040893961</v>
      </c>
      <c r="I187" s="74">
        <v>48466</v>
      </c>
      <c r="J187" s="75">
        <v>51.3</v>
      </c>
      <c r="K187" s="76">
        <v>944.7563352826511</v>
      </c>
    </row>
    <row r="188" spans="1:11" ht="12.75">
      <c r="A188" s="19" t="s">
        <v>268</v>
      </c>
      <c r="B188" s="46" t="s">
        <v>597</v>
      </c>
      <c r="C188" s="18" t="s">
        <v>373</v>
      </c>
      <c r="D188" s="18" t="s">
        <v>374</v>
      </c>
      <c r="E188" s="18" t="s">
        <v>7</v>
      </c>
      <c r="F188" s="71">
        <v>28177</v>
      </c>
      <c r="G188" s="72">
        <v>30.38</v>
      </c>
      <c r="H188" s="73">
        <v>927.4851876234364</v>
      </c>
      <c r="I188" s="74">
        <v>24353</v>
      </c>
      <c r="J188" s="75">
        <v>32.800000000000004</v>
      </c>
      <c r="K188" s="76">
        <v>742.4695121951219</v>
      </c>
    </row>
    <row r="189" spans="1:11" ht="12.75">
      <c r="A189" s="19" t="s">
        <v>269</v>
      </c>
      <c r="B189" s="46" t="s">
        <v>598</v>
      </c>
      <c r="C189" s="18" t="s">
        <v>373</v>
      </c>
      <c r="D189" s="18" t="s">
        <v>10</v>
      </c>
      <c r="E189" s="18" t="s">
        <v>7</v>
      </c>
      <c r="F189" s="71">
        <v>58579</v>
      </c>
      <c r="G189" s="72">
        <v>19.720000000000002</v>
      </c>
      <c r="H189" s="73">
        <v>2970.537525354969</v>
      </c>
      <c r="I189" s="74">
        <v>33546</v>
      </c>
      <c r="J189" s="75">
        <v>20.2</v>
      </c>
      <c r="K189" s="76">
        <v>1660.6930693069307</v>
      </c>
    </row>
    <row r="190" spans="1:11" ht="12.75">
      <c r="A190" s="19" t="s">
        <v>270</v>
      </c>
      <c r="B190" s="46" t="s">
        <v>599</v>
      </c>
      <c r="C190" s="18" t="s">
        <v>404</v>
      </c>
      <c r="D190" s="18" t="s">
        <v>30</v>
      </c>
      <c r="E190" s="18" t="s">
        <v>16</v>
      </c>
      <c r="F190" s="194"/>
      <c r="G190" s="195"/>
      <c r="H190" s="195"/>
      <c r="I190" s="74">
        <v>72834</v>
      </c>
      <c r="J190" s="75">
        <v>58.5</v>
      </c>
      <c r="K190" s="76">
        <v>1245.025641025641</v>
      </c>
    </row>
    <row r="191" spans="1:11" ht="12.75">
      <c r="A191" s="19" t="s">
        <v>272</v>
      </c>
      <c r="B191" s="46" t="s">
        <v>600</v>
      </c>
      <c r="C191" s="18" t="s">
        <v>373</v>
      </c>
      <c r="D191" s="18" t="s">
        <v>30</v>
      </c>
      <c r="E191" s="18" t="s">
        <v>16</v>
      </c>
      <c r="F191" s="194"/>
      <c r="G191" s="195"/>
      <c r="H191" s="195"/>
      <c r="I191" s="74">
        <v>20879</v>
      </c>
      <c r="J191" s="75">
        <v>25.700000000000003</v>
      </c>
      <c r="K191" s="76">
        <v>812.4124513618676</v>
      </c>
    </row>
    <row r="192" spans="1:11" ht="12.75">
      <c r="A192" s="19" t="s">
        <v>273</v>
      </c>
      <c r="B192" s="46" t="s">
        <v>601</v>
      </c>
      <c r="C192" s="18" t="s">
        <v>373</v>
      </c>
      <c r="D192" s="18" t="s">
        <v>10</v>
      </c>
      <c r="E192" s="18" t="s">
        <v>7</v>
      </c>
      <c r="F192" s="71">
        <v>19914</v>
      </c>
      <c r="G192" s="72">
        <v>15.46</v>
      </c>
      <c r="H192" s="73">
        <v>1288.098318240621</v>
      </c>
      <c r="I192" s="74">
        <v>16860</v>
      </c>
      <c r="J192" s="75">
        <v>25.8</v>
      </c>
      <c r="K192" s="76">
        <v>653.4883720930233</v>
      </c>
    </row>
    <row r="193" spans="1:11" ht="12.75">
      <c r="A193" s="19" t="s">
        <v>752</v>
      </c>
      <c r="B193" s="46" t="s">
        <v>602</v>
      </c>
      <c r="C193" s="18" t="s">
        <v>373</v>
      </c>
      <c r="D193" s="18" t="s">
        <v>10</v>
      </c>
      <c r="E193" s="18" t="s">
        <v>7</v>
      </c>
      <c r="F193" s="71">
        <v>95373</v>
      </c>
      <c r="G193" s="72">
        <v>26.32</v>
      </c>
      <c r="H193" s="73">
        <v>3623.594224924012</v>
      </c>
      <c r="I193" s="74">
        <v>29236</v>
      </c>
      <c r="J193" s="75">
        <v>34.1</v>
      </c>
      <c r="K193" s="76">
        <v>857.3607038123167</v>
      </c>
    </row>
    <row r="194" spans="1:11" ht="12.75">
      <c r="A194" s="19" t="s">
        <v>274</v>
      </c>
      <c r="B194" s="46" t="s">
        <v>603</v>
      </c>
      <c r="C194" s="18" t="s">
        <v>373</v>
      </c>
      <c r="D194" s="18" t="s">
        <v>6</v>
      </c>
      <c r="E194" s="18" t="s">
        <v>7</v>
      </c>
      <c r="F194" s="71">
        <v>54038</v>
      </c>
      <c r="G194" s="72">
        <v>17.98</v>
      </c>
      <c r="H194" s="73">
        <v>3005.4505005561737</v>
      </c>
      <c r="I194" s="74">
        <v>21487</v>
      </c>
      <c r="J194" s="75">
        <v>33.1</v>
      </c>
      <c r="K194" s="76">
        <v>649.1540785498489</v>
      </c>
    </row>
    <row r="195" spans="1:11" ht="12.75">
      <c r="A195" s="19" t="s">
        <v>275</v>
      </c>
      <c r="B195" s="46" t="s">
        <v>604</v>
      </c>
      <c r="C195" s="18" t="s">
        <v>373</v>
      </c>
      <c r="D195" s="18" t="s">
        <v>374</v>
      </c>
      <c r="E195" s="18" t="s">
        <v>16</v>
      </c>
      <c r="F195" s="194"/>
      <c r="G195" s="195"/>
      <c r="H195" s="195"/>
      <c r="I195" s="74">
        <v>29485</v>
      </c>
      <c r="J195" s="75">
        <v>34.6</v>
      </c>
      <c r="K195" s="76">
        <v>852.1676300578034</v>
      </c>
    </row>
    <row r="196" spans="1:11" ht="12.75">
      <c r="A196" s="19" t="s">
        <v>276</v>
      </c>
      <c r="B196" s="46" t="s">
        <v>605</v>
      </c>
      <c r="C196" s="18" t="s">
        <v>373</v>
      </c>
      <c r="D196" s="18" t="s">
        <v>6</v>
      </c>
      <c r="E196" s="18" t="s">
        <v>16</v>
      </c>
      <c r="F196" s="194"/>
      <c r="G196" s="195"/>
      <c r="H196" s="195"/>
      <c r="I196" s="74">
        <v>23093</v>
      </c>
      <c r="J196" s="75">
        <v>26.100000000000005</v>
      </c>
      <c r="K196" s="76">
        <v>884.7892720306512</v>
      </c>
    </row>
    <row r="197" spans="1:11" ht="12.75">
      <c r="A197" s="19" t="s">
        <v>277</v>
      </c>
      <c r="B197" s="46" t="s">
        <v>606</v>
      </c>
      <c r="C197" s="18" t="s">
        <v>373</v>
      </c>
      <c r="D197" s="18" t="s">
        <v>30</v>
      </c>
      <c r="E197" s="18" t="s">
        <v>16</v>
      </c>
      <c r="F197" s="194"/>
      <c r="G197" s="195"/>
      <c r="H197" s="195"/>
      <c r="I197" s="74">
        <v>47502</v>
      </c>
      <c r="J197" s="75">
        <v>46.2</v>
      </c>
      <c r="K197" s="76">
        <v>1028.181818181818</v>
      </c>
    </row>
    <row r="198" spans="1:11" ht="12.75">
      <c r="A198" s="19" t="s">
        <v>279</v>
      </c>
      <c r="B198" s="46" t="s">
        <v>607</v>
      </c>
      <c r="C198" s="18" t="s">
        <v>373</v>
      </c>
      <c r="D198" s="18" t="s">
        <v>36</v>
      </c>
      <c r="E198" s="18" t="s">
        <v>7</v>
      </c>
      <c r="F198" s="71">
        <v>45380</v>
      </c>
      <c r="G198" s="72">
        <v>19.119999999999997</v>
      </c>
      <c r="H198" s="73">
        <v>2373.4309623430963</v>
      </c>
      <c r="I198" s="74">
        <v>21146</v>
      </c>
      <c r="J198" s="75">
        <v>29.6</v>
      </c>
      <c r="K198" s="76">
        <v>714.3918918918919</v>
      </c>
    </row>
    <row r="199" spans="1:11" ht="12.75">
      <c r="A199" s="19" t="s">
        <v>280</v>
      </c>
      <c r="B199" s="46" t="s">
        <v>608</v>
      </c>
      <c r="C199" s="18" t="s">
        <v>402</v>
      </c>
      <c r="D199" s="18" t="s">
        <v>102</v>
      </c>
      <c r="E199" s="18" t="s">
        <v>7</v>
      </c>
      <c r="F199" s="71">
        <v>115520</v>
      </c>
      <c r="G199" s="72">
        <v>28.6</v>
      </c>
      <c r="H199" s="73">
        <v>4039.160839160839</v>
      </c>
      <c r="I199" s="74">
        <v>37998</v>
      </c>
      <c r="J199" s="75">
        <v>36.50000000000001</v>
      </c>
      <c r="K199" s="76">
        <v>1041.0410958904108</v>
      </c>
    </row>
    <row r="200" spans="1:11" ht="12.75">
      <c r="A200" s="19" t="s">
        <v>282</v>
      </c>
      <c r="B200" s="46" t="s">
        <v>609</v>
      </c>
      <c r="C200" s="18" t="s">
        <v>404</v>
      </c>
      <c r="D200" s="18" t="s">
        <v>15</v>
      </c>
      <c r="E200" s="18" t="s">
        <v>7</v>
      </c>
      <c r="F200" s="71">
        <v>81302</v>
      </c>
      <c r="G200" s="72">
        <v>42.74</v>
      </c>
      <c r="H200" s="73">
        <v>1902.246139447824</v>
      </c>
      <c r="I200" s="74">
        <v>40541</v>
      </c>
      <c r="J200" s="75">
        <v>41.699999999999996</v>
      </c>
      <c r="K200" s="76">
        <v>972.2062350119905</v>
      </c>
    </row>
    <row r="201" spans="1:11" ht="12.75">
      <c r="A201" s="19" t="s">
        <v>284</v>
      </c>
      <c r="B201" s="46" t="s">
        <v>419</v>
      </c>
      <c r="C201" s="18" t="s">
        <v>404</v>
      </c>
      <c r="D201" s="18" t="s">
        <v>374</v>
      </c>
      <c r="E201" s="18" t="s">
        <v>7</v>
      </c>
      <c r="F201" s="71">
        <v>89537</v>
      </c>
      <c r="G201" s="72">
        <v>33.26</v>
      </c>
      <c r="H201" s="73">
        <v>2692.032471437162</v>
      </c>
      <c r="I201" s="74">
        <v>35693</v>
      </c>
      <c r="J201" s="75">
        <v>40</v>
      </c>
      <c r="K201" s="76">
        <v>892.325</v>
      </c>
    </row>
    <row r="202" spans="1:11" ht="12.75">
      <c r="A202" s="19" t="s">
        <v>286</v>
      </c>
      <c r="B202" s="46" t="s">
        <v>610</v>
      </c>
      <c r="C202" s="18" t="s">
        <v>401</v>
      </c>
      <c r="D202" s="18" t="s">
        <v>22</v>
      </c>
      <c r="E202" s="18" t="s">
        <v>7</v>
      </c>
      <c r="F202" s="71">
        <v>18396</v>
      </c>
      <c r="G202" s="72">
        <v>53.17999999999999</v>
      </c>
      <c r="H202" s="73">
        <v>345.9195186160211</v>
      </c>
      <c r="I202" s="74">
        <v>21114</v>
      </c>
      <c r="J202" s="75">
        <v>33.9</v>
      </c>
      <c r="K202" s="76">
        <v>622.8318584070797</v>
      </c>
    </row>
    <row r="203" spans="1:11" ht="12.75">
      <c r="A203" s="19" t="s">
        <v>287</v>
      </c>
      <c r="B203" s="46" t="s">
        <v>611</v>
      </c>
      <c r="C203" s="18" t="s">
        <v>373</v>
      </c>
      <c r="D203" s="18" t="s">
        <v>15</v>
      </c>
      <c r="E203" s="18" t="s">
        <v>7</v>
      </c>
      <c r="F203" s="71">
        <v>72647</v>
      </c>
      <c r="G203" s="72">
        <v>17.980000000000004</v>
      </c>
      <c r="H203" s="73">
        <v>4040.4338153503886</v>
      </c>
      <c r="I203" s="74">
        <v>41642</v>
      </c>
      <c r="J203" s="75">
        <v>21.899999999999995</v>
      </c>
      <c r="K203" s="76">
        <v>1901.4611872146122</v>
      </c>
    </row>
    <row r="204" spans="1:11" ht="12.75">
      <c r="A204" s="19" t="s">
        <v>288</v>
      </c>
      <c r="B204" s="46" t="s">
        <v>612</v>
      </c>
      <c r="C204" s="18" t="s">
        <v>373</v>
      </c>
      <c r="D204" s="18" t="s">
        <v>374</v>
      </c>
      <c r="E204" s="18" t="s">
        <v>7</v>
      </c>
      <c r="F204" s="71">
        <v>42033</v>
      </c>
      <c r="G204" s="72">
        <v>30.78</v>
      </c>
      <c r="H204" s="73">
        <v>1365.5945419103314</v>
      </c>
      <c r="I204" s="74">
        <v>36568</v>
      </c>
      <c r="J204" s="75">
        <v>27.700000000000003</v>
      </c>
      <c r="K204" s="76">
        <v>1320.1444043321299</v>
      </c>
    </row>
    <row r="205" spans="1:11" ht="12.75">
      <c r="A205" s="19" t="s">
        <v>289</v>
      </c>
      <c r="B205" s="46" t="s">
        <v>613</v>
      </c>
      <c r="C205" s="18" t="s">
        <v>373</v>
      </c>
      <c r="D205" s="18" t="s">
        <v>374</v>
      </c>
      <c r="E205" s="18" t="s">
        <v>7</v>
      </c>
      <c r="F205" s="71">
        <v>42865</v>
      </c>
      <c r="G205" s="72">
        <v>20.46</v>
      </c>
      <c r="H205" s="73">
        <v>2095.0635386119257</v>
      </c>
      <c r="I205" s="74">
        <v>13264</v>
      </c>
      <c r="J205" s="75">
        <v>26.900000000000002</v>
      </c>
      <c r="K205" s="76">
        <v>493.085501858736</v>
      </c>
    </row>
    <row r="206" spans="1:11" ht="12.75">
      <c r="A206" s="19" t="s">
        <v>290</v>
      </c>
      <c r="B206" s="46" t="s">
        <v>614</v>
      </c>
      <c r="C206" s="18" t="s">
        <v>402</v>
      </c>
      <c r="D206" s="18" t="s">
        <v>6</v>
      </c>
      <c r="E206" s="18" t="s">
        <v>7</v>
      </c>
      <c r="F206" s="71">
        <v>33273</v>
      </c>
      <c r="G206" s="72">
        <v>35.48</v>
      </c>
      <c r="H206" s="73">
        <v>937.7959413754229</v>
      </c>
      <c r="I206" s="74">
        <v>23940</v>
      </c>
      <c r="J206" s="75">
        <v>41.9</v>
      </c>
      <c r="K206" s="76">
        <v>571.3603818615752</v>
      </c>
    </row>
    <row r="207" spans="1:11" ht="12.75">
      <c r="A207" s="12" t="s">
        <v>292</v>
      </c>
      <c r="B207" s="48" t="s">
        <v>615</v>
      </c>
      <c r="C207" s="11" t="s">
        <v>402</v>
      </c>
      <c r="D207" s="11" t="s">
        <v>36</v>
      </c>
      <c r="E207" s="11" t="s">
        <v>7</v>
      </c>
      <c r="F207" s="71">
        <v>63157</v>
      </c>
      <c r="G207" s="73">
        <v>22.74</v>
      </c>
      <c r="H207" s="73">
        <v>2777.352682497801</v>
      </c>
      <c r="I207" s="74">
        <v>13479</v>
      </c>
      <c r="J207" s="78">
        <v>33.2</v>
      </c>
      <c r="K207" s="76">
        <v>405.9939759036144</v>
      </c>
    </row>
    <row r="208" spans="1:11" ht="12.75">
      <c r="A208" s="19" t="s">
        <v>294</v>
      </c>
      <c r="B208" s="46" t="s">
        <v>616</v>
      </c>
      <c r="C208" s="18" t="s">
        <v>373</v>
      </c>
      <c r="D208" s="18" t="s">
        <v>36</v>
      </c>
      <c r="E208" s="18" t="s">
        <v>7</v>
      </c>
      <c r="F208" s="71">
        <v>48797</v>
      </c>
      <c r="G208" s="72">
        <v>17.14</v>
      </c>
      <c r="H208" s="73">
        <v>2846.9661610268377</v>
      </c>
      <c r="I208" s="74">
        <v>33540</v>
      </c>
      <c r="J208" s="75">
        <v>27.000000000000004</v>
      </c>
      <c r="K208" s="76">
        <v>1242.2222222222222</v>
      </c>
    </row>
    <row r="209" spans="1:11" ht="12.75">
      <c r="A209" s="19" t="s">
        <v>295</v>
      </c>
      <c r="B209" s="46" t="s">
        <v>617</v>
      </c>
      <c r="C209" s="18" t="s">
        <v>373</v>
      </c>
      <c r="D209" s="18" t="s">
        <v>374</v>
      </c>
      <c r="E209" s="18" t="s">
        <v>7</v>
      </c>
      <c r="F209" s="71">
        <v>21568</v>
      </c>
      <c r="G209" s="72">
        <v>17.36</v>
      </c>
      <c r="H209" s="73">
        <v>1242.3963133640552</v>
      </c>
      <c r="I209" s="74">
        <v>12373</v>
      </c>
      <c r="J209" s="75">
        <v>15.499999999999998</v>
      </c>
      <c r="K209" s="76">
        <v>798.2580645161291</v>
      </c>
    </row>
    <row r="210" spans="1:11" ht="12.75">
      <c r="A210" s="19" t="s">
        <v>296</v>
      </c>
      <c r="B210" s="46" t="s">
        <v>618</v>
      </c>
      <c r="C210" s="18" t="s">
        <v>402</v>
      </c>
      <c r="D210" s="18" t="s">
        <v>6</v>
      </c>
      <c r="E210" s="18" t="s">
        <v>16</v>
      </c>
      <c r="F210" s="194"/>
      <c r="G210" s="195"/>
      <c r="H210" s="195"/>
      <c r="I210" s="74">
        <v>67698</v>
      </c>
      <c r="J210" s="75">
        <v>68.1</v>
      </c>
      <c r="K210" s="76">
        <v>994.0969162995596</v>
      </c>
    </row>
    <row r="211" spans="1:11" ht="12.75">
      <c r="A211" s="19" t="s">
        <v>298</v>
      </c>
      <c r="B211" s="46" t="s">
        <v>619</v>
      </c>
      <c r="C211" s="18" t="s">
        <v>404</v>
      </c>
      <c r="D211" s="18" t="s">
        <v>102</v>
      </c>
      <c r="E211" s="18" t="s">
        <v>7</v>
      </c>
      <c r="F211" s="71">
        <v>121528</v>
      </c>
      <c r="G211" s="72">
        <v>39.940000000000005</v>
      </c>
      <c r="H211" s="73">
        <v>3042.7641462193287</v>
      </c>
      <c r="I211" s="74">
        <v>30691</v>
      </c>
      <c r="J211" s="75">
        <v>40.8</v>
      </c>
      <c r="K211" s="76">
        <v>752.2303921568628</v>
      </c>
    </row>
    <row r="212" spans="1:11" ht="12.75">
      <c r="A212" s="19" t="s">
        <v>751</v>
      </c>
      <c r="B212" s="46" t="s">
        <v>620</v>
      </c>
      <c r="C212" s="18" t="s">
        <v>404</v>
      </c>
      <c r="D212" s="18" t="s">
        <v>36</v>
      </c>
      <c r="E212" s="18" t="s">
        <v>7</v>
      </c>
      <c r="F212" s="71">
        <v>51826</v>
      </c>
      <c r="G212" s="72">
        <v>49.300000000000004</v>
      </c>
      <c r="H212" s="77">
        <v>1051.2373225152128</v>
      </c>
      <c r="I212" s="74">
        <v>39872</v>
      </c>
      <c r="J212" s="75">
        <v>53.1</v>
      </c>
      <c r="K212" s="76">
        <v>750.8851224105462</v>
      </c>
    </row>
    <row r="213" spans="1:11" ht="12.75">
      <c r="A213" s="19" t="s">
        <v>301</v>
      </c>
      <c r="B213" s="46" t="s">
        <v>621</v>
      </c>
      <c r="C213" s="18" t="s">
        <v>373</v>
      </c>
      <c r="D213" s="18" t="s">
        <v>36</v>
      </c>
      <c r="E213" s="18" t="s">
        <v>16</v>
      </c>
      <c r="F213" s="194"/>
      <c r="G213" s="195"/>
      <c r="H213" s="195"/>
      <c r="I213" s="74">
        <v>36626</v>
      </c>
      <c r="J213" s="75">
        <v>34</v>
      </c>
      <c r="K213" s="76">
        <v>1077.235294117647</v>
      </c>
    </row>
    <row r="214" spans="1:11" ht="12.75">
      <c r="A214" s="19" t="s">
        <v>302</v>
      </c>
      <c r="B214" s="46" t="s">
        <v>622</v>
      </c>
      <c r="C214" s="18" t="s">
        <v>373</v>
      </c>
      <c r="D214" s="18" t="s">
        <v>30</v>
      </c>
      <c r="E214" s="18" t="s">
        <v>16</v>
      </c>
      <c r="F214" s="194"/>
      <c r="G214" s="195"/>
      <c r="H214" s="195"/>
      <c r="I214" s="74">
        <v>36425</v>
      </c>
      <c r="J214" s="75">
        <v>29.300000000000004</v>
      </c>
      <c r="K214" s="76">
        <v>1243.174061433447</v>
      </c>
    </row>
    <row r="215" spans="1:11" ht="12.75">
      <c r="A215" s="19" t="s">
        <v>303</v>
      </c>
      <c r="B215" s="46" t="s">
        <v>623</v>
      </c>
      <c r="C215" s="18" t="s">
        <v>373</v>
      </c>
      <c r="D215" s="18" t="s">
        <v>374</v>
      </c>
      <c r="E215" s="18" t="s">
        <v>16</v>
      </c>
      <c r="F215" s="194"/>
      <c r="G215" s="195"/>
      <c r="H215" s="195"/>
      <c r="I215" s="74">
        <v>57861</v>
      </c>
      <c r="J215" s="75">
        <v>37.7</v>
      </c>
      <c r="K215" s="76">
        <v>1534.7745358090185</v>
      </c>
    </row>
    <row r="216" spans="1:11" ht="12.75">
      <c r="A216" s="19" t="s">
        <v>304</v>
      </c>
      <c r="B216" s="46" t="s">
        <v>624</v>
      </c>
      <c r="C216" s="18" t="s">
        <v>402</v>
      </c>
      <c r="D216" s="18" t="s">
        <v>102</v>
      </c>
      <c r="E216" s="18" t="s">
        <v>7</v>
      </c>
      <c r="F216" s="71">
        <v>142244</v>
      </c>
      <c r="G216" s="72">
        <v>53.46000000000001</v>
      </c>
      <c r="H216" s="73">
        <v>2660.7557052001494</v>
      </c>
      <c r="I216" s="74">
        <v>94223</v>
      </c>
      <c r="J216" s="75">
        <v>63.5</v>
      </c>
      <c r="K216" s="76">
        <v>1483.8267716535433</v>
      </c>
    </row>
    <row r="217" spans="1:11" ht="12.75">
      <c r="A217" s="19" t="s">
        <v>363</v>
      </c>
      <c r="B217" s="46" t="s">
        <v>625</v>
      </c>
      <c r="C217" s="18" t="s">
        <v>373</v>
      </c>
      <c r="D217" s="18" t="s">
        <v>15</v>
      </c>
      <c r="E217" s="18" t="s">
        <v>7</v>
      </c>
      <c r="F217" s="71">
        <v>6589</v>
      </c>
      <c r="G217" s="72">
        <v>18.04</v>
      </c>
      <c r="H217" s="73">
        <v>365.2439024390244</v>
      </c>
      <c r="I217" s="74">
        <v>7298</v>
      </c>
      <c r="J217" s="75">
        <v>18.499999999999996</v>
      </c>
      <c r="K217" s="76">
        <v>394.48648648648657</v>
      </c>
    </row>
    <row r="218" spans="1:11" ht="12.75">
      <c r="A218" s="19" t="s">
        <v>306</v>
      </c>
      <c r="B218" s="46" t="s">
        <v>626</v>
      </c>
      <c r="C218" s="18" t="s">
        <v>401</v>
      </c>
      <c r="D218" s="18" t="s">
        <v>22</v>
      </c>
      <c r="E218" s="18" t="s">
        <v>16</v>
      </c>
      <c r="F218" s="194"/>
      <c r="G218" s="195"/>
      <c r="H218" s="195"/>
      <c r="I218" s="74">
        <v>39896</v>
      </c>
      <c r="J218" s="75">
        <v>36.300000000000004</v>
      </c>
      <c r="K218" s="76">
        <v>1099.0633608815426</v>
      </c>
    </row>
    <row r="219" spans="1:11" ht="12.75">
      <c r="A219" s="19" t="s">
        <v>307</v>
      </c>
      <c r="B219" s="46" t="s">
        <v>627</v>
      </c>
      <c r="C219" s="18" t="s">
        <v>404</v>
      </c>
      <c r="D219" s="18" t="s">
        <v>30</v>
      </c>
      <c r="E219" s="18" t="s">
        <v>16</v>
      </c>
      <c r="F219" s="194"/>
      <c r="G219" s="195"/>
      <c r="H219" s="195"/>
      <c r="I219" s="74">
        <v>30192</v>
      </c>
      <c r="J219" s="75">
        <v>38.5</v>
      </c>
      <c r="K219" s="76">
        <v>784.2077922077922</v>
      </c>
    </row>
    <row r="220" spans="1:11" ht="12.75">
      <c r="A220" s="19" t="s">
        <v>309</v>
      </c>
      <c r="B220" s="46" t="s">
        <v>628</v>
      </c>
      <c r="C220" s="18" t="s">
        <v>402</v>
      </c>
      <c r="D220" s="18" t="s">
        <v>6</v>
      </c>
      <c r="E220" s="18" t="s">
        <v>16</v>
      </c>
      <c r="F220" s="194"/>
      <c r="G220" s="195"/>
      <c r="H220" s="195"/>
      <c r="I220" s="74">
        <v>49525</v>
      </c>
      <c r="J220" s="75">
        <v>47</v>
      </c>
      <c r="K220" s="76">
        <v>1053.723404255319</v>
      </c>
    </row>
    <row r="221" spans="1:11" ht="12.75">
      <c r="A221" s="19" t="s">
        <v>311</v>
      </c>
      <c r="B221" s="46" t="s">
        <v>629</v>
      </c>
      <c r="C221" s="18" t="s">
        <v>373</v>
      </c>
      <c r="D221" s="18" t="s">
        <v>36</v>
      </c>
      <c r="E221" s="18" t="s">
        <v>7</v>
      </c>
      <c r="F221" s="71">
        <v>6248</v>
      </c>
      <c r="G221" s="72">
        <v>16.24</v>
      </c>
      <c r="H221" s="73">
        <v>384.7290640394089</v>
      </c>
      <c r="I221" s="74">
        <v>2858</v>
      </c>
      <c r="J221" s="75">
        <v>15.300000000000002</v>
      </c>
      <c r="K221" s="76">
        <v>186.797385620915</v>
      </c>
    </row>
    <row r="222" spans="1:11" ht="12.75">
      <c r="A222" s="19" t="s">
        <v>312</v>
      </c>
      <c r="B222" s="46" t="s">
        <v>630</v>
      </c>
      <c r="C222" s="18" t="s">
        <v>373</v>
      </c>
      <c r="D222" s="18" t="s">
        <v>30</v>
      </c>
      <c r="E222" s="18" t="s">
        <v>7</v>
      </c>
      <c r="F222" s="71">
        <v>51473</v>
      </c>
      <c r="G222" s="72">
        <v>21.599999999999998</v>
      </c>
      <c r="H222" s="73">
        <v>2383.0092592592596</v>
      </c>
      <c r="I222" s="74">
        <v>36411</v>
      </c>
      <c r="J222" s="75">
        <v>29.200000000000003</v>
      </c>
      <c r="K222" s="76">
        <v>1246.9520547945203</v>
      </c>
    </row>
    <row r="223" spans="1:11" ht="12.75">
      <c r="A223" s="19" t="s">
        <v>313</v>
      </c>
      <c r="B223" s="46" t="s">
        <v>631</v>
      </c>
      <c r="C223" s="18" t="s">
        <v>404</v>
      </c>
      <c r="D223" s="18" t="s">
        <v>36</v>
      </c>
      <c r="E223" s="18" t="s">
        <v>7</v>
      </c>
      <c r="F223" s="71">
        <v>89080</v>
      </c>
      <c r="G223" s="72">
        <v>35.72</v>
      </c>
      <c r="H223" s="73">
        <v>2493.8409854423294</v>
      </c>
      <c r="I223" s="74">
        <v>43184</v>
      </c>
      <c r="J223" s="75">
        <v>33.7</v>
      </c>
      <c r="K223" s="76">
        <v>1281.4243323442136</v>
      </c>
    </row>
    <row r="224" spans="1:11" ht="12.75">
      <c r="A224" s="19" t="s">
        <v>315</v>
      </c>
      <c r="B224" s="46" t="s">
        <v>632</v>
      </c>
      <c r="C224" s="18" t="s">
        <v>373</v>
      </c>
      <c r="D224" s="18" t="s">
        <v>374</v>
      </c>
      <c r="E224" s="18" t="s">
        <v>7</v>
      </c>
      <c r="F224" s="71">
        <v>113508</v>
      </c>
      <c r="G224" s="72">
        <v>25.799999999999997</v>
      </c>
      <c r="H224" s="73">
        <v>4399.53488372093</v>
      </c>
      <c r="I224" s="74">
        <v>62637</v>
      </c>
      <c r="J224" s="75">
        <v>51.699999999999996</v>
      </c>
      <c r="K224" s="76">
        <v>1211.5473887814314</v>
      </c>
    </row>
    <row r="225" spans="1:11" ht="12.75">
      <c r="A225" s="19" t="s">
        <v>316</v>
      </c>
      <c r="B225" s="46" t="s">
        <v>633</v>
      </c>
      <c r="C225" s="18" t="s">
        <v>373</v>
      </c>
      <c r="D225" s="18" t="s">
        <v>30</v>
      </c>
      <c r="E225" s="18" t="s">
        <v>16</v>
      </c>
      <c r="F225" s="194"/>
      <c r="G225" s="195"/>
      <c r="H225" s="195"/>
      <c r="I225" s="74">
        <v>19971</v>
      </c>
      <c r="J225" s="75">
        <v>21.7</v>
      </c>
      <c r="K225" s="76">
        <v>920.3225806451613</v>
      </c>
    </row>
    <row r="226" spans="1:11" ht="12.75">
      <c r="A226" s="19" t="s">
        <v>317</v>
      </c>
      <c r="B226" s="46" t="s">
        <v>634</v>
      </c>
      <c r="C226" s="18" t="s">
        <v>373</v>
      </c>
      <c r="D226" s="18" t="s">
        <v>15</v>
      </c>
      <c r="E226" s="18" t="s">
        <v>7</v>
      </c>
      <c r="F226" s="71">
        <v>26628</v>
      </c>
      <c r="G226" s="72">
        <v>26.72</v>
      </c>
      <c r="H226" s="73">
        <v>996.556886227545</v>
      </c>
      <c r="I226" s="74">
        <v>27524</v>
      </c>
      <c r="J226" s="75">
        <v>37.199999999999996</v>
      </c>
      <c r="K226" s="76">
        <v>739.8924731182797</v>
      </c>
    </row>
    <row r="227" spans="1:11" ht="12.75">
      <c r="A227" s="19" t="s">
        <v>318</v>
      </c>
      <c r="B227" s="46" t="s">
        <v>635</v>
      </c>
      <c r="C227" s="18" t="s">
        <v>373</v>
      </c>
      <c r="D227" s="18" t="s">
        <v>374</v>
      </c>
      <c r="E227" s="18" t="s">
        <v>7</v>
      </c>
      <c r="F227" s="71">
        <v>18292</v>
      </c>
      <c r="G227" s="72">
        <v>18.76</v>
      </c>
      <c r="H227" s="73">
        <v>975.0533049040511</v>
      </c>
      <c r="I227" s="74">
        <v>20693</v>
      </c>
      <c r="J227" s="75">
        <v>20.1</v>
      </c>
      <c r="K227" s="76">
        <v>1029.502487562189</v>
      </c>
    </row>
    <row r="228" spans="1:11" ht="12.75">
      <c r="A228" s="19" t="s">
        <v>319</v>
      </c>
      <c r="B228" s="46" t="s">
        <v>636</v>
      </c>
      <c r="C228" s="18" t="s">
        <v>404</v>
      </c>
      <c r="D228" s="18" t="s">
        <v>374</v>
      </c>
      <c r="E228" s="18" t="s">
        <v>16</v>
      </c>
      <c r="F228" s="194"/>
      <c r="G228" s="195"/>
      <c r="H228" s="195"/>
      <c r="I228" s="74">
        <v>36075</v>
      </c>
      <c r="J228" s="75">
        <v>29.200000000000003</v>
      </c>
      <c r="K228" s="76">
        <v>1235.445205479452</v>
      </c>
    </row>
    <row r="229" spans="1:11" ht="12.75">
      <c r="A229" s="19" t="s">
        <v>321</v>
      </c>
      <c r="B229" s="46" t="s">
        <v>637</v>
      </c>
      <c r="C229" s="18" t="s">
        <v>404</v>
      </c>
      <c r="D229" s="18" t="s">
        <v>30</v>
      </c>
      <c r="E229" s="18" t="s">
        <v>16</v>
      </c>
      <c r="F229" s="194"/>
      <c r="G229" s="195"/>
      <c r="H229" s="195"/>
      <c r="I229" s="74">
        <v>42545</v>
      </c>
      <c r="J229" s="75">
        <v>41.49999999999999</v>
      </c>
      <c r="K229" s="76">
        <v>1025.1807228915663</v>
      </c>
    </row>
    <row r="230" spans="1:11" ht="12.75">
      <c r="A230" s="19" t="s">
        <v>323</v>
      </c>
      <c r="B230" s="46" t="s">
        <v>638</v>
      </c>
      <c r="C230" s="18" t="s">
        <v>401</v>
      </c>
      <c r="D230" s="18" t="s">
        <v>22</v>
      </c>
      <c r="E230" s="18" t="s">
        <v>7</v>
      </c>
      <c r="F230" s="71">
        <v>39360</v>
      </c>
      <c r="G230" s="72">
        <v>48.58</v>
      </c>
      <c r="H230" s="73">
        <v>810.2099629477151</v>
      </c>
      <c r="I230" s="74">
        <v>23362</v>
      </c>
      <c r="J230" s="75">
        <v>21.4</v>
      </c>
      <c r="K230" s="76">
        <v>1091.6822429906542</v>
      </c>
    </row>
    <row r="231" spans="1:11" ht="12.75">
      <c r="A231" s="19" t="s">
        <v>324</v>
      </c>
      <c r="B231" s="46" t="s">
        <v>639</v>
      </c>
      <c r="C231" s="18" t="s">
        <v>373</v>
      </c>
      <c r="D231" s="18" t="s">
        <v>374</v>
      </c>
      <c r="E231" s="18" t="s">
        <v>7</v>
      </c>
      <c r="F231" s="71">
        <v>22724</v>
      </c>
      <c r="G231" s="72">
        <v>16.520000000000003</v>
      </c>
      <c r="H231" s="73">
        <v>1375.5447941888617</v>
      </c>
      <c r="I231" s="74">
        <v>8583</v>
      </c>
      <c r="J231" s="75">
        <v>17.8</v>
      </c>
      <c r="K231" s="76">
        <v>482.19101123595505</v>
      </c>
    </row>
    <row r="232" spans="1:11" ht="12.75">
      <c r="A232" s="19" t="s">
        <v>325</v>
      </c>
      <c r="B232" s="46" t="s">
        <v>640</v>
      </c>
      <c r="C232" s="18" t="s">
        <v>402</v>
      </c>
      <c r="D232" s="18" t="s">
        <v>403</v>
      </c>
      <c r="E232" s="18" t="s">
        <v>7</v>
      </c>
      <c r="F232" s="71">
        <v>216844</v>
      </c>
      <c r="G232" s="72">
        <v>64.2</v>
      </c>
      <c r="H232" s="73">
        <v>3377.632398753894</v>
      </c>
      <c r="I232" s="74">
        <v>79963</v>
      </c>
      <c r="J232" s="75">
        <v>73.89999999999999</v>
      </c>
      <c r="K232" s="76">
        <v>1082.043301759134</v>
      </c>
    </row>
    <row r="233" spans="1:11" ht="12.75">
      <c r="A233" s="19" t="s">
        <v>327</v>
      </c>
      <c r="B233" s="46" t="s">
        <v>641</v>
      </c>
      <c r="C233" s="18" t="s">
        <v>402</v>
      </c>
      <c r="D233" s="18" t="s">
        <v>36</v>
      </c>
      <c r="E233" s="18" t="s">
        <v>7</v>
      </c>
      <c r="F233" s="71">
        <v>139168</v>
      </c>
      <c r="G233" s="72">
        <v>56.940000000000005</v>
      </c>
      <c r="H233" s="73">
        <v>2444.1166139796273</v>
      </c>
      <c r="I233" s="74">
        <v>64527</v>
      </c>
      <c r="J233" s="75">
        <v>59.30000000000001</v>
      </c>
      <c r="K233" s="76">
        <v>1088.1450252951095</v>
      </c>
    </row>
    <row r="234" spans="1:11" ht="12.75">
      <c r="A234" s="19" t="s">
        <v>329</v>
      </c>
      <c r="B234" s="46" t="s">
        <v>642</v>
      </c>
      <c r="C234" s="18" t="s">
        <v>401</v>
      </c>
      <c r="D234" s="18" t="s">
        <v>22</v>
      </c>
      <c r="E234" s="18" t="s">
        <v>7</v>
      </c>
      <c r="F234" s="71">
        <v>62754</v>
      </c>
      <c r="G234" s="72">
        <v>51.72</v>
      </c>
      <c r="H234" s="73">
        <v>1213.341067285383</v>
      </c>
      <c r="I234" s="74">
        <v>51202</v>
      </c>
      <c r="J234" s="75">
        <v>32.3</v>
      </c>
      <c r="K234" s="76">
        <v>1585.201238390093</v>
      </c>
    </row>
    <row r="235" spans="1:11" ht="12.75">
      <c r="A235" s="19" t="s">
        <v>330</v>
      </c>
      <c r="B235" s="46" t="s">
        <v>643</v>
      </c>
      <c r="C235" s="18" t="s">
        <v>401</v>
      </c>
      <c r="D235" s="18" t="s">
        <v>22</v>
      </c>
      <c r="E235" s="18" t="s">
        <v>7</v>
      </c>
      <c r="F235" s="71">
        <v>123438</v>
      </c>
      <c r="G235" s="72">
        <v>48.879999999999995</v>
      </c>
      <c r="H235" s="73">
        <v>2525.327332242226</v>
      </c>
      <c r="I235" s="74">
        <v>40954</v>
      </c>
      <c r="J235" s="75">
        <v>35.8</v>
      </c>
      <c r="K235" s="76">
        <v>1143.9664804469276</v>
      </c>
    </row>
    <row r="236" spans="1:11" ht="12.75">
      <c r="A236" s="19" t="s">
        <v>331</v>
      </c>
      <c r="B236" s="46" t="s">
        <v>644</v>
      </c>
      <c r="C236" s="18" t="s">
        <v>404</v>
      </c>
      <c r="D236" s="18" t="s">
        <v>6</v>
      </c>
      <c r="E236" s="18" t="s">
        <v>7</v>
      </c>
      <c r="F236" s="71">
        <v>108719</v>
      </c>
      <c r="G236" s="72">
        <v>40.260000000000005</v>
      </c>
      <c r="H236" s="73">
        <v>2700.422255340288</v>
      </c>
      <c r="I236" s="74">
        <v>35281</v>
      </c>
      <c r="J236" s="75">
        <v>43.6</v>
      </c>
      <c r="K236" s="76">
        <v>809.197247706422</v>
      </c>
    </row>
    <row r="237" spans="1:11" ht="12.75">
      <c r="A237" s="12" t="s">
        <v>380</v>
      </c>
      <c r="B237" s="48" t="s">
        <v>645</v>
      </c>
      <c r="C237" s="11" t="s">
        <v>373</v>
      </c>
      <c r="D237" s="11" t="s">
        <v>36</v>
      </c>
      <c r="E237" s="11" t="s">
        <v>7</v>
      </c>
      <c r="F237" s="71">
        <v>20099</v>
      </c>
      <c r="G237" s="73">
        <v>25.04</v>
      </c>
      <c r="H237" s="77">
        <v>802.6757188498403</v>
      </c>
      <c r="I237" s="74">
        <v>45074</v>
      </c>
      <c r="J237" s="78">
        <v>31.000000000000004</v>
      </c>
      <c r="K237" s="76">
        <v>1453.9999999999998</v>
      </c>
    </row>
    <row r="238" spans="1:11" ht="12.75">
      <c r="A238" s="19" t="s">
        <v>333</v>
      </c>
      <c r="B238" s="46" t="s">
        <v>646</v>
      </c>
      <c r="C238" s="18" t="s">
        <v>373</v>
      </c>
      <c r="D238" s="18" t="s">
        <v>374</v>
      </c>
      <c r="E238" s="18" t="s">
        <v>7</v>
      </c>
      <c r="F238" s="71">
        <v>71135</v>
      </c>
      <c r="G238" s="72">
        <v>21.68</v>
      </c>
      <c r="H238" s="73">
        <v>3281.1346863468634</v>
      </c>
      <c r="I238" s="74">
        <v>39954</v>
      </c>
      <c r="J238" s="75">
        <v>36.29999999999999</v>
      </c>
      <c r="K238" s="76">
        <v>1100.6611570247937</v>
      </c>
    </row>
    <row r="239" spans="1:11" ht="12.75">
      <c r="A239" s="19" t="s">
        <v>334</v>
      </c>
      <c r="B239" s="46" t="s">
        <v>647</v>
      </c>
      <c r="C239" s="18" t="s">
        <v>373</v>
      </c>
      <c r="D239" s="18" t="s">
        <v>15</v>
      </c>
      <c r="E239" s="18" t="s">
        <v>7</v>
      </c>
      <c r="F239" s="71">
        <v>34415</v>
      </c>
      <c r="G239" s="72">
        <v>26.380000000000003</v>
      </c>
      <c r="H239" s="73">
        <v>1304.586808188021</v>
      </c>
      <c r="I239" s="74">
        <v>26794</v>
      </c>
      <c r="J239" s="75">
        <v>30.4</v>
      </c>
      <c r="K239" s="76">
        <v>881.3815789473684</v>
      </c>
    </row>
    <row r="240" spans="1:11" ht="12.75">
      <c r="A240" s="19" t="s">
        <v>335</v>
      </c>
      <c r="B240" s="46" t="s">
        <v>648</v>
      </c>
      <c r="C240" s="18" t="s">
        <v>373</v>
      </c>
      <c r="D240" s="18" t="s">
        <v>15</v>
      </c>
      <c r="E240" s="18" t="s">
        <v>16</v>
      </c>
      <c r="F240" s="194"/>
      <c r="G240" s="195"/>
      <c r="H240" s="195"/>
      <c r="I240" s="74">
        <v>35294</v>
      </c>
      <c r="J240" s="75">
        <v>44.5</v>
      </c>
      <c r="K240" s="76">
        <v>793.123595505618</v>
      </c>
    </row>
    <row r="241" spans="1:11" ht="12.75">
      <c r="A241" s="19" t="s">
        <v>336</v>
      </c>
      <c r="B241" s="46" t="s">
        <v>649</v>
      </c>
      <c r="C241" s="18" t="s">
        <v>373</v>
      </c>
      <c r="D241" s="18" t="s">
        <v>10</v>
      </c>
      <c r="E241" s="18" t="s">
        <v>7</v>
      </c>
      <c r="F241" s="71">
        <v>45914</v>
      </c>
      <c r="G241" s="72">
        <v>15.980000000000002</v>
      </c>
      <c r="H241" s="73">
        <v>2873.216520650813</v>
      </c>
      <c r="I241" s="74">
        <v>21182</v>
      </c>
      <c r="J241" s="75">
        <v>17.200000000000003</v>
      </c>
      <c r="K241" s="76">
        <v>1231.5116279069766</v>
      </c>
    </row>
    <row r="242" spans="1:11" ht="12.75">
      <c r="A242" s="19" t="s">
        <v>337</v>
      </c>
      <c r="B242" s="46" t="s">
        <v>650</v>
      </c>
      <c r="C242" s="18" t="s">
        <v>373</v>
      </c>
      <c r="D242" s="18" t="s">
        <v>374</v>
      </c>
      <c r="E242" s="18" t="s">
        <v>7</v>
      </c>
      <c r="F242" s="71">
        <v>8498</v>
      </c>
      <c r="G242" s="72">
        <v>22.22</v>
      </c>
      <c r="H242" s="73">
        <v>382.44824482448246</v>
      </c>
      <c r="I242" s="74">
        <v>17437</v>
      </c>
      <c r="J242" s="75">
        <v>22.4</v>
      </c>
      <c r="K242" s="76">
        <v>778.4375</v>
      </c>
    </row>
    <row r="243" spans="1:11" ht="12.75">
      <c r="A243" s="19" t="s">
        <v>338</v>
      </c>
      <c r="B243" s="46" t="s">
        <v>651</v>
      </c>
      <c r="C243" s="18" t="s">
        <v>404</v>
      </c>
      <c r="D243" s="18" t="s">
        <v>15</v>
      </c>
      <c r="E243" s="18" t="s">
        <v>16</v>
      </c>
      <c r="F243" s="194"/>
      <c r="G243" s="195"/>
      <c r="H243" s="195"/>
      <c r="I243" s="74">
        <v>18317</v>
      </c>
      <c r="J243" s="75">
        <v>32</v>
      </c>
      <c r="K243" s="76">
        <v>572.40625</v>
      </c>
    </row>
    <row r="244" spans="1:11" ht="12.75">
      <c r="A244" s="19" t="s">
        <v>340</v>
      </c>
      <c r="B244" s="46" t="s">
        <v>652</v>
      </c>
      <c r="C244" s="18" t="s">
        <v>373</v>
      </c>
      <c r="D244" s="18" t="s">
        <v>30</v>
      </c>
      <c r="E244" s="18" t="s">
        <v>16</v>
      </c>
      <c r="F244" s="194"/>
      <c r="G244" s="195"/>
      <c r="H244" s="195"/>
      <c r="I244" s="74">
        <v>17197</v>
      </c>
      <c r="J244" s="75">
        <v>16.2</v>
      </c>
      <c r="K244" s="76">
        <v>1061.5432098765432</v>
      </c>
    </row>
    <row r="245" spans="1:11" ht="12.75">
      <c r="A245" s="19" t="s">
        <v>341</v>
      </c>
      <c r="B245" s="46" t="s">
        <v>653</v>
      </c>
      <c r="C245" s="18" t="s">
        <v>373</v>
      </c>
      <c r="D245" s="18" t="s">
        <v>30</v>
      </c>
      <c r="E245" s="18" t="s">
        <v>7</v>
      </c>
      <c r="F245" s="71">
        <v>53128</v>
      </c>
      <c r="G245" s="72">
        <v>17.7</v>
      </c>
      <c r="H245" s="73">
        <v>3001.581920903955</v>
      </c>
      <c r="I245" s="74">
        <v>31683</v>
      </c>
      <c r="J245" s="75">
        <v>33.599999999999994</v>
      </c>
      <c r="K245" s="76">
        <v>942.9464285714288</v>
      </c>
    </row>
    <row r="246" spans="1:11" ht="12.75">
      <c r="A246" s="19" t="s">
        <v>342</v>
      </c>
      <c r="B246" s="46" t="s">
        <v>654</v>
      </c>
      <c r="C246" s="18" t="s">
        <v>373</v>
      </c>
      <c r="D246" s="18" t="s">
        <v>6</v>
      </c>
      <c r="E246" s="18" t="s">
        <v>16</v>
      </c>
      <c r="F246" s="194"/>
      <c r="G246" s="195"/>
      <c r="H246" s="195"/>
      <c r="I246" s="74">
        <v>25867</v>
      </c>
      <c r="J246" s="75">
        <v>28.100000000000005</v>
      </c>
      <c r="K246" s="76">
        <v>920.5338078291813</v>
      </c>
    </row>
    <row r="247" spans="1:11" ht="12.75">
      <c r="A247" s="19" t="s">
        <v>408</v>
      </c>
      <c r="B247" s="46" t="s">
        <v>655</v>
      </c>
      <c r="C247" s="18" t="s">
        <v>373</v>
      </c>
      <c r="D247" s="18" t="s">
        <v>10</v>
      </c>
      <c r="E247" s="18" t="s">
        <v>7</v>
      </c>
      <c r="F247" s="71">
        <v>22299</v>
      </c>
      <c r="G247" s="72">
        <v>17.06</v>
      </c>
      <c r="H247" s="73">
        <v>1307.092614302462</v>
      </c>
      <c r="I247" s="74">
        <v>13155</v>
      </c>
      <c r="J247" s="75">
        <v>24.699999999999996</v>
      </c>
      <c r="K247" s="76">
        <v>532.591093117409</v>
      </c>
    </row>
    <row r="248" spans="1:11" ht="12.75">
      <c r="A248" s="19" t="s">
        <v>343</v>
      </c>
      <c r="B248" s="46" t="s">
        <v>656</v>
      </c>
      <c r="C248" s="18" t="s">
        <v>402</v>
      </c>
      <c r="D248" s="18" t="s">
        <v>6</v>
      </c>
      <c r="E248" s="18" t="s">
        <v>7</v>
      </c>
      <c r="F248" s="71">
        <v>107624</v>
      </c>
      <c r="G248" s="72">
        <v>62.019999999999996</v>
      </c>
      <c r="H248" s="73">
        <v>1735.3111899387295</v>
      </c>
      <c r="I248" s="74">
        <v>57917</v>
      </c>
      <c r="J248" s="75">
        <v>70.29999999999998</v>
      </c>
      <c r="K248" s="76">
        <v>823.8549075391182</v>
      </c>
    </row>
    <row r="249" spans="1:11" ht="12.75">
      <c r="A249" s="19" t="s">
        <v>345</v>
      </c>
      <c r="B249" s="46" t="s">
        <v>420</v>
      </c>
      <c r="C249" s="18" t="s">
        <v>404</v>
      </c>
      <c r="D249" s="18" t="s">
        <v>30</v>
      </c>
      <c r="E249" s="18" t="s">
        <v>7</v>
      </c>
      <c r="F249" s="71">
        <v>342544</v>
      </c>
      <c r="G249" s="72">
        <v>95</v>
      </c>
      <c r="H249" s="73">
        <v>3605.7263157894736</v>
      </c>
      <c r="I249" s="74">
        <v>125222</v>
      </c>
      <c r="J249" s="75">
        <v>113.2</v>
      </c>
      <c r="K249" s="76">
        <v>1106.2014134275619</v>
      </c>
    </row>
    <row r="250" spans="1:11" ht="12.75">
      <c r="A250" s="19" t="s">
        <v>346</v>
      </c>
      <c r="B250" s="46" t="s">
        <v>657</v>
      </c>
      <c r="C250" s="18" t="s">
        <v>373</v>
      </c>
      <c r="D250" s="18" t="s">
        <v>15</v>
      </c>
      <c r="E250" s="18" t="s">
        <v>7</v>
      </c>
      <c r="F250" s="71">
        <v>26691</v>
      </c>
      <c r="G250" s="72">
        <v>23.36</v>
      </c>
      <c r="H250" s="73">
        <v>1142.5941780821918</v>
      </c>
      <c r="I250" s="74">
        <v>23700</v>
      </c>
      <c r="J250" s="75">
        <v>28</v>
      </c>
      <c r="K250" s="76">
        <v>846.4285714285714</v>
      </c>
    </row>
    <row r="251" spans="1:11" ht="12.75">
      <c r="A251" s="19" t="s">
        <v>347</v>
      </c>
      <c r="B251" s="46" t="s">
        <v>658</v>
      </c>
      <c r="C251" s="18" t="s">
        <v>404</v>
      </c>
      <c r="D251" s="18" t="s">
        <v>15</v>
      </c>
      <c r="E251" s="18" t="s">
        <v>16</v>
      </c>
      <c r="F251" s="194"/>
      <c r="G251" s="195"/>
      <c r="H251" s="195"/>
      <c r="I251" s="74">
        <v>41254</v>
      </c>
      <c r="J251" s="75">
        <v>30.8</v>
      </c>
      <c r="K251" s="76">
        <v>1339.4155844155844</v>
      </c>
    </row>
    <row r="252" spans="1:11" ht="12.75">
      <c r="A252" s="19" t="s">
        <v>349</v>
      </c>
      <c r="B252" s="46" t="s">
        <v>659</v>
      </c>
      <c r="C252" s="18" t="s">
        <v>402</v>
      </c>
      <c r="D252" s="18" t="s">
        <v>6</v>
      </c>
      <c r="E252" s="18" t="s">
        <v>7</v>
      </c>
      <c r="F252" s="71">
        <v>175736</v>
      </c>
      <c r="G252" s="72">
        <v>62.879999999999995</v>
      </c>
      <c r="H252" s="73">
        <v>2794.783715012723</v>
      </c>
      <c r="I252" s="74">
        <v>89300</v>
      </c>
      <c r="J252" s="75">
        <v>79.19999999999999</v>
      </c>
      <c r="K252" s="76">
        <v>1127.5252525252527</v>
      </c>
    </row>
    <row r="253" spans="1:11" ht="12.75">
      <c r="A253" s="19" t="s">
        <v>351</v>
      </c>
      <c r="B253" s="46" t="s">
        <v>660</v>
      </c>
      <c r="C253" s="18" t="s">
        <v>373</v>
      </c>
      <c r="D253" s="18" t="s">
        <v>15</v>
      </c>
      <c r="E253" s="18" t="s">
        <v>7</v>
      </c>
      <c r="F253" s="71">
        <v>112536</v>
      </c>
      <c r="G253" s="72">
        <v>19.34</v>
      </c>
      <c r="H253" s="73">
        <v>5818.821096173733</v>
      </c>
      <c r="I253" s="74">
        <v>38428</v>
      </c>
      <c r="J253" s="75">
        <v>18.9</v>
      </c>
      <c r="K253" s="76">
        <v>2033.2275132275133</v>
      </c>
    </row>
    <row r="254" spans="1:11" ht="12.75">
      <c r="A254" s="19" t="s">
        <v>364</v>
      </c>
      <c r="B254" s="46" t="s">
        <v>423</v>
      </c>
      <c r="C254" s="18" t="s">
        <v>404</v>
      </c>
      <c r="D254" s="18" t="s">
        <v>15</v>
      </c>
      <c r="E254" s="18" t="s">
        <v>7</v>
      </c>
      <c r="F254" s="71">
        <v>23117</v>
      </c>
      <c r="G254" s="72">
        <v>34.18</v>
      </c>
      <c r="H254" s="73">
        <v>676.3311878291398</v>
      </c>
      <c r="I254" s="74">
        <v>15331</v>
      </c>
      <c r="J254" s="75">
        <v>32.099999999999994</v>
      </c>
      <c r="K254" s="76">
        <v>477.6012461059191</v>
      </c>
    </row>
    <row r="255" spans="1:11" ht="12.75">
      <c r="A255" s="19" t="s">
        <v>352</v>
      </c>
      <c r="B255" s="46" t="s">
        <v>661</v>
      </c>
      <c r="C255" s="18" t="s">
        <v>402</v>
      </c>
      <c r="D255" s="18" t="s">
        <v>36</v>
      </c>
      <c r="E255" s="18" t="s">
        <v>7</v>
      </c>
      <c r="F255" s="71">
        <v>98684</v>
      </c>
      <c r="G255" s="72">
        <v>49.52</v>
      </c>
      <c r="H255" s="73">
        <v>1992.81098546042</v>
      </c>
      <c r="I255" s="74">
        <v>61981</v>
      </c>
      <c r="J255" s="75">
        <v>52.699999999999996</v>
      </c>
      <c r="K255" s="76">
        <v>1176.1100569259963</v>
      </c>
    </row>
    <row r="256" spans="1:11" ht="12.75">
      <c r="A256" s="19" t="s">
        <v>354</v>
      </c>
      <c r="B256" s="46" t="s">
        <v>662</v>
      </c>
      <c r="C256" s="18" t="s">
        <v>373</v>
      </c>
      <c r="D256" s="18" t="s">
        <v>36</v>
      </c>
      <c r="E256" s="18" t="s">
        <v>7</v>
      </c>
      <c r="F256" s="71">
        <v>30531</v>
      </c>
      <c r="G256" s="72">
        <v>19.040000000000003</v>
      </c>
      <c r="H256" s="73">
        <v>1603.518907563025</v>
      </c>
      <c r="I256" s="74">
        <v>11749</v>
      </c>
      <c r="J256" s="75">
        <v>19.4</v>
      </c>
      <c r="K256" s="76">
        <v>605.618556701031</v>
      </c>
    </row>
    <row r="257" spans="1:11" ht="12.75">
      <c r="A257" s="19" t="s">
        <v>355</v>
      </c>
      <c r="B257" s="46" t="s">
        <v>663</v>
      </c>
      <c r="C257" s="18" t="s">
        <v>373</v>
      </c>
      <c r="D257" s="18" t="s">
        <v>36</v>
      </c>
      <c r="E257" s="18" t="s">
        <v>16</v>
      </c>
      <c r="F257" s="194"/>
      <c r="G257" s="195"/>
      <c r="H257" s="195"/>
      <c r="I257" s="74">
        <v>43120</v>
      </c>
      <c r="J257" s="75">
        <v>32.9</v>
      </c>
      <c r="K257" s="76">
        <v>1310.6382978723404</v>
      </c>
    </row>
    <row r="258" spans="1:11" ht="12.75">
      <c r="A258" s="19" t="s">
        <v>356</v>
      </c>
      <c r="B258" s="46" t="s">
        <v>664</v>
      </c>
      <c r="C258" s="18" t="s">
        <v>373</v>
      </c>
      <c r="D258" s="18" t="s">
        <v>6</v>
      </c>
      <c r="E258" s="18" t="s">
        <v>7</v>
      </c>
      <c r="F258" s="71">
        <v>24916</v>
      </c>
      <c r="G258" s="72">
        <v>19.6</v>
      </c>
      <c r="H258" s="73">
        <v>1271.2244897959183</v>
      </c>
      <c r="I258" s="74">
        <v>12635</v>
      </c>
      <c r="J258" s="75">
        <v>34.6</v>
      </c>
      <c r="K258" s="76">
        <v>365.17341040462424</v>
      </c>
    </row>
    <row r="259" spans="1:11" ht="12.75">
      <c r="A259" s="19" t="s">
        <v>357</v>
      </c>
      <c r="B259" s="46" t="s">
        <v>665</v>
      </c>
      <c r="C259" s="22" t="s">
        <v>373</v>
      </c>
      <c r="D259" s="22" t="s">
        <v>36</v>
      </c>
      <c r="E259" s="18" t="s">
        <v>16</v>
      </c>
      <c r="F259" s="194"/>
      <c r="G259" s="195"/>
      <c r="H259" s="195"/>
      <c r="I259" s="74">
        <v>23406</v>
      </c>
      <c r="J259" s="75">
        <v>27.8</v>
      </c>
      <c r="K259" s="76">
        <v>841.9424460431654</v>
      </c>
    </row>
    <row r="260" spans="1:11" ht="13.5" thickBot="1">
      <c r="A260" s="27" t="s">
        <v>358</v>
      </c>
      <c r="B260" s="50" t="s">
        <v>666</v>
      </c>
      <c r="C260" s="28" t="s">
        <v>404</v>
      </c>
      <c r="D260" s="28" t="s">
        <v>403</v>
      </c>
      <c r="E260" s="28" t="s">
        <v>7</v>
      </c>
      <c r="F260" s="80">
        <v>77887</v>
      </c>
      <c r="G260" s="81">
        <v>34.22</v>
      </c>
      <c r="H260" s="82">
        <v>2276.0666277030978</v>
      </c>
      <c r="I260" s="83">
        <v>61157</v>
      </c>
      <c r="J260" s="84">
        <v>44.1</v>
      </c>
      <c r="K260" s="85">
        <v>1386.780045351474</v>
      </c>
    </row>
    <row r="261" spans="1:11" ht="13.5" thickBot="1">
      <c r="A261" s="29" t="s">
        <v>381</v>
      </c>
      <c r="B261" s="31"/>
      <c r="C261" s="30"/>
      <c r="D261" s="31"/>
      <c r="E261" s="31"/>
      <c r="F261" s="86">
        <f>SUM(F5:F260)</f>
        <v>14907662</v>
      </c>
      <c r="G261" s="86">
        <v>6870.800000000002</v>
      </c>
      <c r="H261" s="87">
        <f>F261/G261</f>
        <v>2169.7126972113865</v>
      </c>
      <c r="I261" s="86">
        <f>SUM(I5:I260)</f>
        <v>9528488</v>
      </c>
      <c r="J261" s="86">
        <v>9369</v>
      </c>
      <c r="K261" s="87">
        <f>I261/J261</f>
        <v>1017.0229480200662</v>
      </c>
    </row>
    <row r="262" ht="13.5" thickTop="1"/>
    <row r="263" ht="12.75">
      <c r="I263" s="53"/>
    </row>
    <row r="264" spans="1:5" ht="12.75">
      <c r="A264" s="57" t="s">
        <v>753</v>
      </c>
      <c r="B264" s="6"/>
      <c r="C264" s="7"/>
      <c r="D264" s="7"/>
      <c r="E264" s="7"/>
    </row>
    <row r="265" spans="1:5" ht="12.75">
      <c r="A265" s="57" t="s">
        <v>754</v>
      </c>
      <c r="B265" s="6"/>
      <c r="C265" s="7"/>
      <c r="D265" s="7"/>
      <c r="E265" s="7"/>
    </row>
    <row r="266" spans="1:5" ht="12.75">
      <c r="A266" s="10" t="s">
        <v>747</v>
      </c>
      <c r="B266" s="8"/>
      <c r="C266" s="8"/>
      <c r="D266" s="5"/>
      <c r="E266" s="5"/>
    </row>
    <row r="267" spans="1:5" ht="12.75">
      <c r="A267" s="10" t="s">
        <v>745</v>
      </c>
      <c r="B267" s="8"/>
      <c r="C267" s="8"/>
      <c r="D267" s="5"/>
      <c r="E267" s="5"/>
    </row>
    <row r="268" spans="1:5" ht="12.75">
      <c r="A268" s="8"/>
      <c r="B268" s="8"/>
      <c r="C268" s="8"/>
      <c r="D268" s="5"/>
      <c r="E268" s="5"/>
    </row>
    <row r="269" spans="1:5" ht="12.75">
      <c r="A269" s="4" t="s">
        <v>371</v>
      </c>
      <c r="B269" s="4"/>
      <c r="C269" s="8"/>
      <c r="D269" s="8"/>
      <c r="E269" s="8"/>
    </row>
    <row r="270" spans="1:5" ht="12.75">
      <c r="A270" s="8"/>
      <c r="B270" s="8"/>
      <c r="C270" s="8"/>
      <c r="D270" s="8"/>
      <c r="E270" s="8"/>
    </row>
    <row r="271" spans="1:5" ht="12.75">
      <c r="A271" s="9" t="s">
        <v>372</v>
      </c>
      <c r="B271" s="9" t="s">
        <v>667</v>
      </c>
      <c r="C271" s="5" t="s">
        <v>737</v>
      </c>
      <c r="D271" s="9" t="s">
        <v>374</v>
      </c>
      <c r="E271" s="8" t="s">
        <v>7</v>
      </c>
    </row>
    <row r="272" spans="1:5" ht="12.75">
      <c r="A272" s="10" t="s">
        <v>375</v>
      </c>
      <c r="B272" s="10" t="s">
        <v>668</v>
      </c>
      <c r="C272" s="5" t="s">
        <v>736</v>
      </c>
      <c r="D272" s="10" t="s">
        <v>15</v>
      </c>
      <c r="E272" s="10" t="s">
        <v>7</v>
      </c>
    </row>
    <row r="273" spans="1:5" ht="12.75">
      <c r="A273" s="8" t="s">
        <v>376</v>
      </c>
      <c r="B273" s="8" t="s">
        <v>669</v>
      </c>
      <c r="C273" s="5" t="s">
        <v>738</v>
      </c>
      <c r="D273" s="8" t="s">
        <v>15</v>
      </c>
      <c r="E273" s="8" t="s">
        <v>7</v>
      </c>
    </row>
    <row r="274" spans="1:5" ht="12.75">
      <c r="A274" s="8" t="s">
        <v>377</v>
      </c>
      <c r="B274" s="8" t="s">
        <v>670</v>
      </c>
      <c r="C274" s="5" t="s">
        <v>739</v>
      </c>
      <c r="D274" s="8" t="s">
        <v>15</v>
      </c>
      <c r="E274" s="8" t="s">
        <v>7</v>
      </c>
    </row>
    <row r="275" spans="1:5" ht="12.75">
      <c r="A275" s="8" t="s">
        <v>378</v>
      </c>
      <c r="B275" s="8" t="s">
        <v>671</v>
      </c>
      <c r="C275" s="5" t="s">
        <v>740</v>
      </c>
      <c r="D275" s="8" t="s">
        <v>30</v>
      </c>
      <c r="E275" s="8" t="s">
        <v>16</v>
      </c>
    </row>
  </sheetData>
  <sheetProtection/>
  <autoFilter ref="A4:K261"/>
  <mergeCells count="2">
    <mergeCell ref="F3:H3"/>
    <mergeCell ref="I3:K3"/>
  </mergeCells>
  <dataValidations count="1">
    <dataValidation allowBlank="1" showInputMessage="1" showErrorMessage="1" sqref="C271:C275"/>
  </dataValidations>
  <printOptions/>
  <pageMargins left="0.7480314960629921" right="0.7480314960629921" top="0.984251968503937" bottom="0.984251968503937" header="0.5118110236220472" footer="0.5118110236220472"/>
  <pageSetup fitToHeight="4" fitToWidth="1" horizontalDpi="600" verticalDpi="600" orientation="landscape" paperSize="8" scale="76" r:id="rId1"/>
  <headerFooter alignWithMargins="0">
    <oddHeader>&amp;C&amp;A</oddHeader>
    <oddFooter>&amp;RPage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275"/>
  <sheetViews>
    <sheetView zoomScale="70" zoomScaleNormal="7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A1" sqref="A1"/>
    </sheetView>
  </sheetViews>
  <sheetFormatPr defaultColWidth="9.140625" defaultRowHeight="12.75"/>
  <cols>
    <col min="1" max="1" width="35.00390625" style="0" bestFit="1" customWidth="1"/>
    <col min="2" max="2" width="8.7109375" style="0" customWidth="1"/>
    <col min="3" max="3" width="35.421875" style="0" customWidth="1"/>
    <col min="4" max="4" width="23.00390625" style="0" customWidth="1"/>
    <col min="5" max="5" width="9.8515625" style="0" customWidth="1"/>
    <col min="6" max="10" width="17.7109375" style="35" customWidth="1"/>
    <col min="11" max="12" width="17.7109375" style="39" customWidth="1"/>
    <col min="13" max="13" width="17.7109375" style="66" customWidth="1"/>
  </cols>
  <sheetData>
    <row r="1" spans="1:2" ht="18">
      <c r="A1" s="3" t="s">
        <v>361</v>
      </c>
      <c r="B1" s="3"/>
    </row>
    <row r="2" ht="13.5" thickBot="1"/>
    <row r="3" spans="1:13" ht="64.5" thickBot="1">
      <c r="A3" s="116" t="s">
        <v>0</v>
      </c>
      <c r="B3" s="117" t="s">
        <v>422</v>
      </c>
      <c r="C3" s="117" t="s">
        <v>1</v>
      </c>
      <c r="D3" s="117" t="s">
        <v>2</v>
      </c>
      <c r="E3" s="117" t="s">
        <v>3</v>
      </c>
      <c r="F3" s="118" t="s">
        <v>711</v>
      </c>
      <c r="G3" s="118" t="s">
        <v>712</v>
      </c>
      <c r="H3" s="118" t="s">
        <v>713</v>
      </c>
      <c r="I3" s="118" t="s">
        <v>714</v>
      </c>
      <c r="J3" s="118" t="s">
        <v>710</v>
      </c>
      <c r="K3" s="118" t="s">
        <v>730</v>
      </c>
      <c r="L3" s="118" t="s">
        <v>770</v>
      </c>
      <c r="M3" s="121" t="s">
        <v>771</v>
      </c>
    </row>
    <row r="4" spans="1:13" ht="12.75">
      <c r="A4" s="110" t="s">
        <v>4</v>
      </c>
      <c r="B4" s="111" t="s">
        <v>424</v>
      </c>
      <c r="C4" s="112" t="s">
        <v>5</v>
      </c>
      <c r="D4" s="112" t="s">
        <v>6</v>
      </c>
      <c r="E4" s="112" t="s">
        <v>7</v>
      </c>
      <c r="F4" s="124">
        <f>SUM('REPORT1 16 &amp; Under ALL'!F4:H4)</f>
        <v>4931</v>
      </c>
      <c r="G4" s="124">
        <f>SUM('REPORT1 16 &amp; Under ALL'!I4,'REPORT1 16 &amp; Under ALL'!J4,'REPORT1 16 &amp; Under ALL'!K4)</f>
        <v>6245</v>
      </c>
      <c r="H4" s="124">
        <f>SUM('REPORT1 16 &amp; Under ALL'!L4:N4)</f>
        <v>3170</v>
      </c>
      <c r="I4" s="125">
        <f>SUM('REPORT1 16 &amp; Under ALL'!O4:Q4)</f>
        <v>3980</v>
      </c>
      <c r="J4" s="125">
        <f>SUM('REPORT1 16 &amp; Under ALL'!R4:T4)</f>
        <v>3768</v>
      </c>
      <c r="K4" s="135">
        <v>22094</v>
      </c>
      <c r="L4" s="108">
        <v>-1163</v>
      </c>
      <c r="M4" s="155">
        <v>-0.23585479618738592</v>
      </c>
    </row>
    <row r="5" spans="1:13" ht="12.75">
      <c r="A5" s="2" t="s">
        <v>8</v>
      </c>
      <c r="B5" s="44" t="s">
        <v>425</v>
      </c>
      <c r="C5" s="1" t="s">
        <v>9</v>
      </c>
      <c r="D5" s="1" t="s">
        <v>10</v>
      </c>
      <c r="E5" s="1" t="s">
        <v>7</v>
      </c>
      <c r="F5" s="124">
        <f>SUM('REPORT1 16 &amp; Under ALL'!F5:H5)</f>
        <v>6496</v>
      </c>
      <c r="G5" s="124">
        <f>SUM('REPORT1 16 &amp; Under ALL'!I5,'REPORT1 16 &amp; Under ALL'!J5,'REPORT1 16 &amp; Under ALL'!K5)</f>
        <v>11982</v>
      </c>
      <c r="H5" s="124">
        <f>SUM('REPORT1 16 &amp; Under ALL'!L5:N5)</f>
        <v>11391</v>
      </c>
      <c r="I5" s="125">
        <f>SUM('REPORT1 16 &amp; Under ALL'!O5:Q5)</f>
        <v>12506</v>
      </c>
      <c r="J5" s="125">
        <f>SUM('REPORT1 16 &amp; Under ALL'!R5:T5)</f>
        <v>13204</v>
      </c>
      <c r="K5" s="96">
        <v>55579</v>
      </c>
      <c r="L5" s="89">
        <v>6708</v>
      </c>
      <c r="M5" s="104">
        <v>1.0326354679802956</v>
      </c>
    </row>
    <row r="6" spans="1:13" ht="12.75">
      <c r="A6" s="2" t="s">
        <v>11</v>
      </c>
      <c r="B6" s="44" t="s">
        <v>426</v>
      </c>
      <c r="C6" s="1" t="s">
        <v>12</v>
      </c>
      <c r="D6" s="1" t="s">
        <v>10</v>
      </c>
      <c r="E6" s="1" t="s">
        <v>7</v>
      </c>
      <c r="F6" s="124">
        <f>SUM('REPORT1 16 &amp; Under ALL'!F6:H6)</f>
        <v>22189</v>
      </c>
      <c r="G6" s="124">
        <f>SUM('REPORT1 16 &amp; Under ALL'!I6,'REPORT1 16 &amp; Under ALL'!J6,'REPORT1 16 &amp; Under ALL'!K6)</f>
        <v>28327</v>
      </c>
      <c r="H6" s="124">
        <f>SUM('REPORT1 16 &amp; Under ALL'!L6:N6)</f>
        <v>13434</v>
      </c>
      <c r="I6" s="125">
        <f>SUM('REPORT1 16 &amp; Under ALL'!O6:Q6)</f>
        <v>14267</v>
      </c>
      <c r="J6" s="125">
        <f>SUM('REPORT1 16 &amp; Under ALL'!R6:T6)</f>
        <v>11682</v>
      </c>
      <c r="K6" s="96">
        <v>89899</v>
      </c>
      <c r="L6" s="89">
        <v>-10507</v>
      </c>
      <c r="M6" s="104">
        <v>-0.473522916760557</v>
      </c>
    </row>
    <row r="7" spans="1:13" ht="12.75">
      <c r="A7" s="2" t="s">
        <v>13</v>
      </c>
      <c r="B7" s="44" t="s">
        <v>427</v>
      </c>
      <c r="C7" s="1" t="s">
        <v>14</v>
      </c>
      <c r="D7" s="1" t="s">
        <v>15</v>
      </c>
      <c r="E7" s="1" t="s">
        <v>16</v>
      </c>
      <c r="F7" s="187"/>
      <c r="G7" s="187"/>
      <c r="H7" s="187"/>
      <c r="I7" s="188"/>
      <c r="J7" s="188"/>
      <c r="K7" s="189"/>
      <c r="L7" s="89" t="s">
        <v>755</v>
      </c>
      <c r="M7" s="104" t="s">
        <v>755</v>
      </c>
    </row>
    <row r="8" spans="1:13" ht="12.75">
      <c r="A8" s="2" t="s">
        <v>17</v>
      </c>
      <c r="B8" s="44" t="s">
        <v>428</v>
      </c>
      <c r="C8" s="1" t="s">
        <v>18</v>
      </c>
      <c r="D8" s="1" t="s">
        <v>19</v>
      </c>
      <c r="E8" s="1" t="s">
        <v>7</v>
      </c>
      <c r="F8" s="124">
        <f>SUM('REPORT1 16 &amp; Under ALL'!F8:H8)</f>
        <v>10318</v>
      </c>
      <c r="G8" s="124">
        <f>SUM('REPORT1 16 &amp; Under ALL'!I8,'REPORT1 16 &amp; Under ALL'!J8,'REPORT1 16 &amp; Under ALL'!K8)</f>
        <v>23276</v>
      </c>
      <c r="H8" s="124">
        <f>SUM('REPORT1 16 &amp; Under ALL'!L8:N8)</f>
        <v>6535</v>
      </c>
      <c r="I8" s="125">
        <f>SUM('REPORT1 16 &amp; Under ALL'!O8:Q8)</f>
        <v>4888</v>
      </c>
      <c r="J8" s="125">
        <f>SUM('REPORT1 16 &amp; Under ALL'!R8:T8)</f>
        <v>5383</v>
      </c>
      <c r="K8" s="96">
        <v>50400</v>
      </c>
      <c r="L8" s="89">
        <v>-4935</v>
      </c>
      <c r="M8" s="104">
        <v>-0.47829036635006783</v>
      </c>
    </row>
    <row r="9" spans="1:13" ht="12.75">
      <c r="A9" s="2" t="s">
        <v>20</v>
      </c>
      <c r="B9" s="44" t="s">
        <v>429</v>
      </c>
      <c r="C9" s="1" t="s">
        <v>21</v>
      </c>
      <c r="D9" s="1" t="s">
        <v>22</v>
      </c>
      <c r="E9" s="1" t="s">
        <v>7</v>
      </c>
      <c r="F9" s="124">
        <f>SUM('REPORT1 16 &amp; Under ALL'!F9:H9)</f>
        <v>27379</v>
      </c>
      <c r="G9" s="124">
        <f>SUM('REPORT1 16 &amp; Under ALL'!I9,'REPORT1 16 &amp; Under ALL'!J9,'REPORT1 16 &amp; Under ALL'!K9)</f>
        <v>34067</v>
      </c>
      <c r="H9" s="124">
        <f>SUM('REPORT1 16 &amp; Under ALL'!L9:N9)</f>
        <v>10596</v>
      </c>
      <c r="I9" s="125">
        <f>SUM('REPORT1 16 &amp; Under ALL'!O9:Q9)</f>
        <v>12937</v>
      </c>
      <c r="J9" s="125">
        <f>SUM('REPORT1 16 &amp; Under ALL'!R9:T9)</f>
        <v>21875</v>
      </c>
      <c r="K9" s="96">
        <v>106854</v>
      </c>
      <c r="L9" s="89">
        <v>-5504</v>
      </c>
      <c r="M9" s="104">
        <v>-0.2010299864859929</v>
      </c>
    </row>
    <row r="10" spans="1:13" ht="12.75">
      <c r="A10" s="2" t="s">
        <v>366</v>
      </c>
      <c r="B10" s="44" t="s">
        <v>430</v>
      </c>
      <c r="C10" s="1" t="s">
        <v>21</v>
      </c>
      <c r="D10" s="1" t="s">
        <v>22</v>
      </c>
      <c r="E10" s="1" t="s">
        <v>7</v>
      </c>
      <c r="F10" s="187"/>
      <c r="G10" s="187"/>
      <c r="H10" s="124">
        <f>SUM('REPORT1 16 &amp; Under ALL'!L10:N10)</f>
        <v>2021</v>
      </c>
      <c r="I10" s="125">
        <f>SUM('REPORT1 16 &amp; Under ALL'!O10:Q10)</f>
        <v>3670</v>
      </c>
      <c r="J10" s="125">
        <f>SUM('REPORT1 16 &amp; Under ALL'!R10:T10)</f>
        <v>4742</v>
      </c>
      <c r="K10" s="96">
        <v>10433</v>
      </c>
      <c r="L10" s="89" t="s">
        <v>756</v>
      </c>
      <c r="M10" s="104" t="s">
        <v>756</v>
      </c>
    </row>
    <row r="11" spans="1:13" ht="12.75">
      <c r="A11" s="2" t="s">
        <v>23</v>
      </c>
      <c r="B11" s="44" t="s">
        <v>431</v>
      </c>
      <c r="C11" s="1" t="s">
        <v>24</v>
      </c>
      <c r="D11" s="1" t="s">
        <v>25</v>
      </c>
      <c r="E11" s="1" t="s">
        <v>7</v>
      </c>
      <c r="F11" s="124">
        <f>SUM('REPORT1 16 &amp; Under ALL'!F11:H11)</f>
        <v>40243</v>
      </c>
      <c r="G11" s="124">
        <f>SUM('REPORT1 16 &amp; Under ALL'!I11,'REPORT1 16 &amp; Under ALL'!J11,'REPORT1 16 &amp; Under ALL'!K11)</f>
        <v>47866</v>
      </c>
      <c r="H11" s="124">
        <f>SUM('REPORT1 16 &amp; Under ALL'!L11:N11)</f>
        <v>24330</v>
      </c>
      <c r="I11" s="125">
        <f>SUM('REPORT1 16 &amp; Under ALL'!O11:Q11)</f>
        <v>29742</v>
      </c>
      <c r="J11" s="125">
        <f>SUM('REPORT1 16 &amp; Under ALL'!R11:T11)</f>
        <v>29607</v>
      </c>
      <c r="K11" s="96">
        <v>171788</v>
      </c>
      <c r="L11" s="89">
        <v>-10636</v>
      </c>
      <c r="M11" s="104">
        <v>-0.2642944114504386</v>
      </c>
    </row>
    <row r="12" spans="1:13" ht="12.75">
      <c r="A12" s="2" t="s">
        <v>26</v>
      </c>
      <c r="B12" s="44" t="s">
        <v>432</v>
      </c>
      <c r="C12" s="1" t="s">
        <v>5</v>
      </c>
      <c r="D12" s="1" t="s">
        <v>6</v>
      </c>
      <c r="E12" s="1" t="s">
        <v>7</v>
      </c>
      <c r="F12" s="124">
        <f>SUM('REPORT1 16 &amp; Under ALL'!F12:H12)</f>
        <v>19837</v>
      </c>
      <c r="G12" s="124">
        <f>SUM('REPORT1 16 &amp; Under ALL'!I12,'REPORT1 16 &amp; Under ALL'!J12,'REPORT1 16 &amp; Under ALL'!K12)</f>
        <v>22643</v>
      </c>
      <c r="H12" s="124">
        <f>SUM('REPORT1 16 &amp; Under ALL'!L12:N12)</f>
        <v>9721</v>
      </c>
      <c r="I12" s="125">
        <f>SUM('REPORT1 16 &amp; Under ALL'!O12:Q12)</f>
        <v>11504</v>
      </c>
      <c r="J12" s="125">
        <f>SUM('REPORT1 16 &amp; Under ALL'!R12:T12)</f>
        <v>11180</v>
      </c>
      <c r="K12" s="96">
        <v>74885</v>
      </c>
      <c r="L12" s="89">
        <v>-8657</v>
      </c>
      <c r="M12" s="104">
        <v>-0.4364067147250088</v>
      </c>
    </row>
    <row r="13" spans="1:13" ht="12.75">
      <c r="A13" s="2" t="s">
        <v>27</v>
      </c>
      <c r="B13" s="44" t="s">
        <v>433</v>
      </c>
      <c r="C13" s="1" t="s">
        <v>12</v>
      </c>
      <c r="D13" s="1" t="s">
        <v>10</v>
      </c>
      <c r="E13" s="1" t="s">
        <v>7</v>
      </c>
      <c r="F13" s="124">
        <f>SUM('REPORT1 16 &amp; Under ALL'!F13:H13)</f>
        <v>15821</v>
      </c>
      <c r="G13" s="124">
        <f>SUM('REPORT1 16 &amp; Under ALL'!I13,'REPORT1 16 &amp; Under ALL'!J13,'REPORT1 16 &amp; Under ALL'!K13)</f>
        <v>19010</v>
      </c>
      <c r="H13" s="124">
        <f>SUM('REPORT1 16 &amp; Under ALL'!L13:N13)</f>
        <v>9022</v>
      </c>
      <c r="I13" s="125">
        <f>SUM('REPORT1 16 &amp; Under ALL'!O13:Q13)</f>
        <v>11832</v>
      </c>
      <c r="J13" s="125">
        <f>SUM('REPORT1 16 &amp; Under ALL'!R13:T13)</f>
        <v>11521</v>
      </c>
      <c r="K13" s="96">
        <v>67206</v>
      </c>
      <c r="L13" s="89">
        <v>-4300</v>
      </c>
      <c r="M13" s="104">
        <v>-0.2717906579862208</v>
      </c>
    </row>
    <row r="14" spans="1:13" ht="12.75">
      <c r="A14" s="2" t="s">
        <v>28</v>
      </c>
      <c r="B14" s="44" t="s">
        <v>434</v>
      </c>
      <c r="C14" s="1" t="s">
        <v>29</v>
      </c>
      <c r="D14" s="1" t="s">
        <v>30</v>
      </c>
      <c r="E14" s="1" t="s">
        <v>16</v>
      </c>
      <c r="F14" s="187"/>
      <c r="G14" s="187"/>
      <c r="H14" s="187"/>
      <c r="I14" s="188"/>
      <c r="J14" s="188"/>
      <c r="K14" s="189"/>
      <c r="L14" s="89" t="s">
        <v>755</v>
      </c>
      <c r="M14" s="104" t="s">
        <v>755</v>
      </c>
    </row>
    <row r="15" spans="1:13" ht="12.75">
      <c r="A15" s="2" t="s">
        <v>31</v>
      </c>
      <c r="B15" s="44" t="s">
        <v>410</v>
      </c>
      <c r="C15" s="1" t="s">
        <v>32</v>
      </c>
      <c r="D15" s="1" t="s">
        <v>19</v>
      </c>
      <c r="E15" s="1" t="s">
        <v>16</v>
      </c>
      <c r="F15" s="187"/>
      <c r="G15" s="187"/>
      <c r="H15" s="187"/>
      <c r="I15" s="188"/>
      <c r="J15" s="188"/>
      <c r="K15" s="189"/>
      <c r="L15" s="89" t="s">
        <v>755</v>
      </c>
      <c r="M15" s="104" t="s">
        <v>755</v>
      </c>
    </row>
    <row r="16" spans="1:13" ht="12.75">
      <c r="A16" s="2" t="s">
        <v>33</v>
      </c>
      <c r="B16" s="44" t="s">
        <v>435</v>
      </c>
      <c r="C16" s="1" t="s">
        <v>21</v>
      </c>
      <c r="D16" s="1" t="s">
        <v>22</v>
      </c>
      <c r="E16" s="1" t="s">
        <v>7</v>
      </c>
      <c r="F16" s="124">
        <f>SUM('REPORT1 16 &amp; Under ALL'!F16:H16)</f>
        <v>5422</v>
      </c>
      <c r="G16" s="124">
        <f>SUM('REPORT1 16 &amp; Under ALL'!I16,'REPORT1 16 &amp; Under ALL'!J16,'REPORT1 16 &amp; Under ALL'!K16)</f>
        <v>4786</v>
      </c>
      <c r="H16" s="124">
        <f>SUM('REPORT1 16 &amp; Under ALL'!L16:N16)</f>
        <v>3768</v>
      </c>
      <c r="I16" s="125">
        <f>SUM('REPORT1 16 &amp; Under ALL'!O16:Q16)</f>
        <v>6386</v>
      </c>
      <c r="J16" s="125">
        <f>SUM('REPORT1 16 &amp; Under ALL'!R16:T16)</f>
        <v>9700</v>
      </c>
      <c r="K16" s="96">
        <v>30062</v>
      </c>
      <c r="L16" s="89">
        <v>4278</v>
      </c>
      <c r="M16" s="104">
        <v>0.7890077462191073</v>
      </c>
    </row>
    <row r="17" spans="1:13" ht="12.75">
      <c r="A17" s="2" t="s">
        <v>34</v>
      </c>
      <c r="B17" s="44" t="s">
        <v>436</v>
      </c>
      <c r="C17" s="1" t="s">
        <v>35</v>
      </c>
      <c r="D17" s="1" t="s">
        <v>36</v>
      </c>
      <c r="E17" s="1" t="s">
        <v>7</v>
      </c>
      <c r="F17" s="124">
        <f>SUM('REPORT1 16 &amp; Under ALL'!F17:H17)</f>
        <v>90318</v>
      </c>
      <c r="G17" s="124">
        <f>SUM('REPORT1 16 &amp; Under ALL'!I17,'REPORT1 16 &amp; Under ALL'!J17,'REPORT1 16 &amp; Under ALL'!K17)</f>
        <v>115937</v>
      </c>
      <c r="H17" s="124">
        <f>SUM('REPORT1 16 &amp; Under ALL'!L17:N17)</f>
        <v>54990</v>
      </c>
      <c r="I17" s="125">
        <f>SUM('REPORT1 16 &amp; Under ALL'!O17:Q17)</f>
        <v>68641</v>
      </c>
      <c r="J17" s="125">
        <f>SUM('REPORT1 16 &amp; Under ALL'!R17:T17)</f>
        <v>91012</v>
      </c>
      <c r="K17" s="96">
        <v>420898</v>
      </c>
      <c r="L17" s="89">
        <v>694</v>
      </c>
      <c r="M17" s="104">
        <v>0.007683961115170841</v>
      </c>
    </row>
    <row r="18" spans="1:13" ht="12.75">
      <c r="A18" s="2" t="s">
        <v>37</v>
      </c>
      <c r="B18" s="44" t="s">
        <v>437</v>
      </c>
      <c r="C18" s="1" t="s">
        <v>38</v>
      </c>
      <c r="D18" s="1" t="s">
        <v>10</v>
      </c>
      <c r="E18" s="1" t="s">
        <v>7</v>
      </c>
      <c r="F18" s="124">
        <f>SUM('REPORT1 16 &amp; Under ALL'!F18:H18)</f>
        <v>6946</v>
      </c>
      <c r="G18" s="124">
        <f>SUM('REPORT1 16 &amp; Under ALL'!I18,'REPORT1 16 &amp; Under ALL'!J18,'REPORT1 16 &amp; Under ALL'!K18)</f>
        <v>11379</v>
      </c>
      <c r="H18" s="124">
        <f>SUM('REPORT1 16 &amp; Under ALL'!L18:N18)</f>
        <v>4689</v>
      </c>
      <c r="I18" s="125">
        <f>SUM('REPORT1 16 &amp; Under ALL'!O18:Q18)</f>
        <v>6512</v>
      </c>
      <c r="J18" s="125">
        <f>SUM('REPORT1 16 &amp; Under ALL'!R18:T18)</f>
        <v>4429</v>
      </c>
      <c r="K18" s="96">
        <v>33955</v>
      </c>
      <c r="L18" s="89">
        <v>-2517</v>
      </c>
      <c r="M18" s="104">
        <v>-0.36236682983011803</v>
      </c>
    </row>
    <row r="19" spans="1:13" ht="12.75">
      <c r="A19" s="2" t="s">
        <v>39</v>
      </c>
      <c r="B19" s="44" t="s">
        <v>438</v>
      </c>
      <c r="C19" s="1" t="s">
        <v>40</v>
      </c>
      <c r="D19" s="1" t="s">
        <v>6</v>
      </c>
      <c r="E19" s="1" t="s">
        <v>7</v>
      </c>
      <c r="F19" s="124">
        <f>SUM('REPORT1 16 &amp; Under ALL'!F19:H19)</f>
        <v>10947</v>
      </c>
      <c r="G19" s="124">
        <f>SUM('REPORT1 16 &amp; Under ALL'!I19,'REPORT1 16 &amp; Under ALL'!J19,'REPORT1 16 &amp; Under ALL'!K19)</f>
        <v>16762</v>
      </c>
      <c r="H19" s="124">
        <f>SUM('REPORT1 16 &amp; Under ALL'!L19:N19)</f>
        <v>7462</v>
      </c>
      <c r="I19" s="125">
        <f>SUM('REPORT1 16 &amp; Under ALL'!O19:Q19)</f>
        <v>14200</v>
      </c>
      <c r="J19" s="125">
        <f>SUM('REPORT1 16 &amp; Under ALL'!R19:T19)</f>
        <v>15554</v>
      </c>
      <c r="K19" s="96">
        <v>64925</v>
      </c>
      <c r="L19" s="89">
        <v>4607</v>
      </c>
      <c r="M19" s="104">
        <v>0.42084589385219695</v>
      </c>
    </row>
    <row r="20" spans="1:13" ht="12.75">
      <c r="A20" s="2" t="s">
        <v>41</v>
      </c>
      <c r="B20" s="44" t="s">
        <v>439</v>
      </c>
      <c r="C20" s="1" t="s">
        <v>42</v>
      </c>
      <c r="D20" s="1" t="s">
        <v>6</v>
      </c>
      <c r="E20" s="1" t="s">
        <v>7</v>
      </c>
      <c r="F20" s="124">
        <f>SUM('REPORT1 16 &amp; Under ALL'!F20:H20)</f>
        <v>13638</v>
      </c>
      <c r="G20" s="124">
        <f>SUM('REPORT1 16 &amp; Under ALL'!I20,'REPORT1 16 &amp; Under ALL'!J20,'REPORT1 16 &amp; Under ALL'!K20)</f>
        <v>19538</v>
      </c>
      <c r="H20" s="124">
        <f>SUM('REPORT1 16 &amp; Under ALL'!L20:N20)</f>
        <v>7878</v>
      </c>
      <c r="I20" s="125">
        <f>SUM('REPORT1 16 &amp; Under ALL'!O20:Q20)</f>
        <v>8545</v>
      </c>
      <c r="J20" s="125">
        <f>SUM('REPORT1 16 &amp; Under ALL'!R20:T20)</f>
        <v>12576</v>
      </c>
      <c r="K20" s="96">
        <v>62175</v>
      </c>
      <c r="L20" s="89">
        <v>-1062</v>
      </c>
      <c r="M20" s="104">
        <v>-0.07787065552133744</v>
      </c>
    </row>
    <row r="21" spans="1:13" ht="12.75">
      <c r="A21" s="2" t="s">
        <v>43</v>
      </c>
      <c r="B21" s="44" t="s">
        <v>440</v>
      </c>
      <c r="C21" s="1" t="s">
        <v>9</v>
      </c>
      <c r="D21" s="1" t="s">
        <v>10</v>
      </c>
      <c r="E21" s="1" t="s">
        <v>7</v>
      </c>
      <c r="F21" s="124">
        <f>SUM('REPORT1 16 &amp; Under ALL'!F21:H21)</f>
        <v>5025</v>
      </c>
      <c r="G21" s="124">
        <f>SUM('REPORT1 16 &amp; Under ALL'!I21,'REPORT1 16 &amp; Under ALL'!J21,'REPORT1 16 &amp; Under ALL'!K21)</f>
        <v>3021</v>
      </c>
      <c r="H21" s="124">
        <f>SUM('REPORT1 16 &amp; Under ALL'!L21:N21)</f>
        <v>1364</v>
      </c>
      <c r="I21" s="125">
        <f>SUM('REPORT1 16 &amp; Under ALL'!O21:Q21)</f>
        <v>2018</v>
      </c>
      <c r="J21" s="125">
        <f>SUM('REPORT1 16 &amp; Under ALL'!R21:T21)</f>
        <v>1996</v>
      </c>
      <c r="K21" s="96">
        <v>13424</v>
      </c>
      <c r="L21" s="89">
        <v>-3029</v>
      </c>
      <c r="M21" s="104">
        <v>-0.6027860696517413</v>
      </c>
    </row>
    <row r="22" spans="1:13" ht="12.75">
      <c r="A22" s="2" t="s">
        <v>44</v>
      </c>
      <c r="B22" s="44" t="s">
        <v>441</v>
      </c>
      <c r="C22" s="1" t="s">
        <v>45</v>
      </c>
      <c r="D22" s="1" t="s">
        <v>6</v>
      </c>
      <c r="E22" s="1" t="s">
        <v>7</v>
      </c>
      <c r="F22" s="124">
        <f>SUM('REPORT1 16 &amp; Under ALL'!F22:H22)</f>
        <v>10956</v>
      </c>
      <c r="G22" s="124">
        <f>SUM('REPORT1 16 &amp; Under ALL'!I22,'REPORT1 16 &amp; Under ALL'!J22,'REPORT1 16 &amp; Under ALL'!K22)</f>
        <v>17187</v>
      </c>
      <c r="H22" s="124">
        <f>SUM('REPORT1 16 &amp; Under ALL'!L22:N22)</f>
        <v>3315</v>
      </c>
      <c r="I22" s="125">
        <f>SUM('REPORT1 16 &amp; Under ALL'!O22:Q22)</f>
        <v>5413</v>
      </c>
      <c r="J22" s="125">
        <f>SUM('REPORT1 16 &amp; Under ALL'!R22:T22)</f>
        <v>6932</v>
      </c>
      <c r="K22" s="96">
        <v>43803</v>
      </c>
      <c r="L22" s="89">
        <v>-4024</v>
      </c>
      <c r="M22" s="104">
        <v>-0.3672873311427528</v>
      </c>
    </row>
    <row r="23" spans="1:13" ht="12.75">
      <c r="A23" s="2" t="s">
        <v>405</v>
      </c>
      <c r="B23" s="44" t="s">
        <v>442</v>
      </c>
      <c r="C23" s="1" t="s">
        <v>46</v>
      </c>
      <c r="D23" s="1" t="s">
        <v>10</v>
      </c>
      <c r="E23" s="1" t="s">
        <v>7</v>
      </c>
      <c r="F23" s="124">
        <f>SUM('REPORT1 16 &amp; Under ALL'!F23:H23)</f>
        <v>1058</v>
      </c>
      <c r="G23" s="124">
        <f>SUM('REPORT1 16 &amp; Under ALL'!I23,'REPORT1 16 &amp; Under ALL'!J23,'REPORT1 16 &amp; Under ALL'!K23)</f>
        <v>12393</v>
      </c>
      <c r="H23" s="124">
        <f>SUM('REPORT1 16 &amp; Under ALL'!L23:N23)</f>
        <v>5093</v>
      </c>
      <c r="I23" s="125">
        <f>SUM('REPORT1 16 &amp; Under ALL'!O23:Q23)</f>
        <v>6841</v>
      </c>
      <c r="J23" s="125">
        <f>SUM('REPORT1 16 &amp; Under ALL'!R23:T23)</f>
        <v>7603</v>
      </c>
      <c r="K23" s="96">
        <v>32988</v>
      </c>
      <c r="L23" s="89" t="s">
        <v>756</v>
      </c>
      <c r="M23" s="104" t="s">
        <v>756</v>
      </c>
    </row>
    <row r="24" spans="1:13" ht="12.75">
      <c r="A24" s="2" t="s">
        <v>47</v>
      </c>
      <c r="B24" s="44" t="s">
        <v>443</v>
      </c>
      <c r="C24" s="1" t="s">
        <v>48</v>
      </c>
      <c r="D24" s="1" t="s">
        <v>25</v>
      </c>
      <c r="E24" s="1" t="s">
        <v>7</v>
      </c>
      <c r="F24" s="124">
        <f>SUM('REPORT1 16 &amp; Under ALL'!F24:H24)</f>
        <v>78447</v>
      </c>
      <c r="G24" s="124">
        <f>SUM('REPORT1 16 &amp; Under ALL'!I24,'REPORT1 16 &amp; Under ALL'!J24,'REPORT1 16 &amp; Under ALL'!K24)</f>
        <v>96692</v>
      </c>
      <c r="H24" s="124">
        <f>SUM('REPORT1 16 &amp; Under ALL'!L24:N24)</f>
        <v>43354</v>
      </c>
      <c r="I24" s="125">
        <f>SUM('REPORT1 16 &amp; Under ALL'!O24:Q24)</f>
        <v>54338</v>
      </c>
      <c r="J24" s="125">
        <f>SUM('REPORT1 16 &amp; Under ALL'!R24:T24)</f>
        <v>70422</v>
      </c>
      <c r="K24" s="96">
        <v>343253</v>
      </c>
      <c r="L24" s="89">
        <v>-8025</v>
      </c>
      <c r="M24" s="104">
        <v>-0.10229836705036521</v>
      </c>
    </row>
    <row r="25" spans="1:13" ht="12.75">
      <c r="A25" s="2" t="s">
        <v>49</v>
      </c>
      <c r="B25" s="44" t="s">
        <v>444</v>
      </c>
      <c r="C25" s="1" t="s">
        <v>50</v>
      </c>
      <c r="D25" s="1" t="s">
        <v>19</v>
      </c>
      <c r="E25" s="1" t="s">
        <v>7</v>
      </c>
      <c r="F25" s="124">
        <f>SUM('REPORT1 16 &amp; Under ALL'!F25:H25)</f>
        <v>19661</v>
      </c>
      <c r="G25" s="124">
        <f>SUM('REPORT1 16 &amp; Under ALL'!I25,'REPORT1 16 &amp; Under ALL'!J25,'REPORT1 16 &amp; Under ALL'!K25)</f>
        <v>23118</v>
      </c>
      <c r="H25" s="124">
        <f>SUM('REPORT1 16 &amp; Under ALL'!L25:N25)</f>
        <v>9010</v>
      </c>
      <c r="I25" s="125">
        <f>SUM('REPORT1 16 &amp; Under ALL'!O25:Q25)</f>
        <v>12160</v>
      </c>
      <c r="J25" s="125">
        <f>SUM('REPORT1 16 &amp; Under ALL'!R25:T25)</f>
        <v>13149</v>
      </c>
      <c r="K25" s="96">
        <v>77098</v>
      </c>
      <c r="L25" s="89">
        <v>-6512</v>
      </c>
      <c r="M25" s="104">
        <v>-0.3312140786328264</v>
      </c>
    </row>
    <row r="26" spans="1:13" ht="12.75">
      <c r="A26" s="2" t="s">
        <v>51</v>
      </c>
      <c r="B26" s="44" t="s">
        <v>445</v>
      </c>
      <c r="C26" s="1" t="s">
        <v>52</v>
      </c>
      <c r="D26" s="1" t="s">
        <v>19</v>
      </c>
      <c r="E26" s="1" t="s">
        <v>16</v>
      </c>
      <c r="F26" s="187"/>
      <c r="G26" s="187"/>
      <c r="H26" s="187"/>
      <c r="I26" s="188"/>
      <c r="J26" s="188"/>
      <c r="K26" s="189"/>
      <c r="L26" s="89" t="s">
        <v>755</v>
      </c>
      <c r="M26" s="104" t="s">
        <v>755</v>
      </c>
    </row>
    <row r="27" spans="1:13" ht="12.75">
      <c r="A27" s="2" t="s">
        <v>53</v>
      </c>
      <c r="B27" s="44" t="s">
        <v>446</v>
      </c>
      <c r="C27" s="1" t="s">
        <v>21</v>
      </c>
      <c r="D27" s="1" t="s">
        <v>22</v>
      </c>
      <c r="E27" s="1" t="s">
        <v>7</v>
      </c>
      <c r="F27" s="124">
        <f>SUM('REPORT1 16 &amp; Under ALL'!F27:H27)</f>
        <v>15085</v>
      </c>
      <c r="G27" s="124">
        <f>SUM('REPORT1 16 &amp; Under ALL'!I27,'REPORT1 16 &amp; Under ALL'!J27,'REPORT1 16 &amp; Under ALL'!K27)</f>
        <v>15916</v>
      </c>
      <c r="H27" s="124">
        <f>SUM('REPORT1 16 &amp; Under ALL'!L27:N27)</f>
        <v>5135</v>
      </c>
      <c r="I27" s="125">
        <f>SUM('REPORT1 16 &amp; Under ALL'!O27:Q27)</f>
        <v>3363</v>
      </c>
      <c r="J27" s="125">
        <f>SUM('REPORT1 16 &amp; Under ALL'!R27:T27)</f>
        <v>14131</v>
      </c>
      <c r="K27" s="96">
        <v>53630</v>
      </c>
      <c r="L27" s="89">
        <v>-954</v>
      </c>
      <c r="M27" s="104">
        <v>-0.06324163075903215</v>
      </c>
    </row>
    <row r="28" spans="1:13" ht="12.75">
      <c r="A28" s="2" t="s">
        <v>54</v>
      </c>
      <c r="B28" s="44" t="s">
        <v>447</v>
      </c>
      <c r="C28" s="1" t="s">
        <v>55</v>
      </c>
      <c r="D28" s="1" t="s">
        <v>15</v>
      </c>
      <c r="E28" s="1" t="s">
        <v>7</v>
      </c>
      <c r="F28" s="124">
        <f>SUM('REPORT1 16 &amp; Under ALL'!F28:H28)</f>
        <v>9603</v>
      </c>
      <c r="G28" s="124">
        <f>SUM('REPORT1 16 &amp; Under ALL'!I28,'REPORT1 16 &amp; Under ALL'!J28,'REPORT1 16 &amp; Under ALL'!K28)</f>
        <v>17924</v>
      </c>
      <c r="H28" s="124">
        <f>SUM('REPORT1 16 &amp; Under ALL'!L28:N28)</f>
        <v>13292</v>
      </c>
      <c r="I28" s="125">
        <f>SUM('REPORT1 16 &amp; Under ALL'!O28:Q28)</f>
        <v>15245</v>
      </c>
      <c r="J28" s="125">
        <f>SUM('REPORT1 16 &amp; Under ALL'!R28:T28)</f>
        <v>17749</v>
      </c>
      <c r="K28" s="96">
        <v>73813</v>
      </c>
      <c r="L28" s="89">
        <v>8146</v>
      </c>
      <c r="M28" s="104">
        <v>0.8482765802353431</v>
      </c>
    </row>
    <row r="29" spans="1:13" ht="12.75">
      <c r="A29" s="2" t="s">
        <v>56</v>
      </c>
      <c r="B29" s="44" t="s">
        <v>448</v>
      </c>
      <c r="C29" s="1" t="s">
        <v>57</v>
      </c>
      <c r="D29" s="1" t="s">
        <v>30</v>
      </c>
      <c r="E29" s="1" t="s">
        <v>7</v>
      </c>
      <c r="F29" s="124">
        <f>SUM('REPORT1 16 &amp; Under ALL'!F29:H29)</f>
        <v>47853</v>
      </c>
      <c r="G29" s="124">
        <f>SUM('REPORT1 16 &amp; Under ALL'!I29,'REPORT1 16 &amp; Under ALL'!J29,'REPORT1 16 &amp; Under ALL'!K29)</f>
        <v>53105</v>
      </c>
      <c r="H29" s="124">
        <f>SUM('REPORT1 16 &amp; Under ALL'!L29:N29)</f>
        <v>25705</v>
      </c>
      <c r="I29" s="125">
        <f>SUM('REPORT1 16 &amp; Under ALL'!O29:Q29)</f>
        <v>42043</v>
      </c>
      <c r="J29" s="125">
        <f>SUM('REPORT1 16 &amp; Under ALL'!R29:T29)</f>
        <v>33034</v>
      </c>
      <c r="K29" s="96">
        <v>201740</v>
      </c>
      <c r="L29" s="89">
        <v>-14819</v>
      </c>
      <c r="M29" s="104">
        <v>-0.3096775541763317</v>
      </c>
    </row>
    <row r="30" spans="1:13" ht="12.75">
      <c r="A30" s="2" t="s">
        <v>58</v>
      </c>
      <c r="B30" s="44" t="s">
        <v>449</v>
      </c>
      <c r="C30" s="1" t="s">
        <v>59</v>
      </c>
      <c r="D30" s="1" t="s">
        <v>36</v>
      </c>
      <c r="E30" s="1" t="s">
        <v>16</v>
      </c>
      <c r="F30" s="187"/>
      <c r="G30" s="187"/>
      <c r="H30" s="187"/>
      <c r="I30" s="188"/>
      <c r="J30" s="188"/>
      <c r="K30" s="189"/>
      <c r="L30" s="89" t="s">
        <v>755</v>
      </c>
      <c r="M30" s="104" t="s">
        <v>755</v>
      </c>
    </row>
    <row r="31" spans="1:13" ht="12.75">
      <c r="A31" s="2" t="s">
        <v>60</v>
      </c>
      <c r="B31" s="44" t="s">
        <v>450</v>
      </c>
      <c r="C31" s="1" t="s">
        <v>61</v>
      </c>
      <c r="D31" s="1" t="s">
        <v>19</v>
      </c>
      <c r="E31" s="1" t="s">
        <v>7</v>
      </c>
      <c r="F31" s="124">
        <f>SUM('REPORT1 16 &amp; Under ALL'!F31:H31)</f>
        <v>7179</v>
      </c>
      <c r="G31" s="124">
        <f>SUM('REPORT1 16 &amp; Under ALL'!I31,'REPORT1 16 &amp; Under ALL'!J31,'REPORT1 16 &amp; Under ALL'!K31)</f>
        <v>16126</v>
      </c>
      <c r="H31" s="124">
        <f>SUM('REPORT1 16 &amp; Under ALL'!L31:N31)</f>
        <v>4917</v>
      </c>
      <c r="I31" s="125">
        <f>SUM('REPORT1 16 &amp; Under ALL'!O31:Q31)</f>
        <v>5611</v>
      </c>
      <c r="J31" s="125">
        <f>SUM('REPORT1 16 &amp; Under ALL'!R31:T31)</f>
        <v>8420</v>
      </c>
      <c r="K31" s="96">
        <v>42253</v>
      </c>
      <c r="L31" s="89">
        <v>1241</v>
      </c>
      <c r="M31" s="104">
        <v>0.17286530157403537</v>
      </c>
    </row>
    <row r="32" spans="1:13" ht="12.75">
      <c r="A32" s="2" t="s">
        <v>367</v>
      </c>
      <c r="B32" s="44" t="s">
        <v>451</v>
      </c>
      <c r="C32" s="1" t="s">
        <v>12</v>
      </c>
      <c r="D32" s="1" t="s">
        <v>10</v>
      </c>
      <c r="E32" s="1" t="s">
        <v>7</v>
      </c>
      <c r="F32" s="187"/>
      <c r="G32" s="187"/>
      <c r="H32" s="124">
        <f>SUM('REPORT1 16 &amp; Under ALL'!L32:N32)</f>
        <v>3212</v>
      </c>
      <c r="I32" s="125">
        <f>SUM('REPORT1 16 &amp; Under ALL'!O32:Q32)</f>
        <v>12230</v>
      </c>
      <c r="J32" s="125">
        <f>SUM('REPORT1 16 &amp; Under ALL'!R32:T32)</f>
        <v>13887</v>
      </c>
      <c r="K32" s="96">
        <v>29329</v>
      </c>
      <c r="L32" s="89" t="s">
        <v>756</v>
      </c>
      <c r="M32" s="104" t="s">
        <v>756</v>
      </c>
    </row>
    <row r="33" spans="1:13" ht="12.75">
      <c r="A33" s="2" t="s">
        <v>62</v>
      </c>
      <c r="B33" s="44" t="s">
        <v>452</v>
      </c>
      <c r="C33" s="1" t="s">
        <v>63</v>
      </c>
      <c r="D33" s="1" t="s">
        <v>6</v>
      </c>
      <c r="E33" s="1" t="s">
        <v>7</v>
      </c>
      <c r="F33" s="124">
        <f>SUM('REPORT1 16 &amp; Under ALL'!F33:H33)</f>
        <v>12409</v>
      </c>
      <c r="G33" s="124">
        <f>SUM('REPORT1 16 &amp; Under ALL'!I33,'REPORT1 16 &amp; Under ALL'!J33,'REPORT1 16 &amp; Under ALL'!K33)</f>
        <v>10166</v>
      </c>
      <c r="H33" s="124">
        <f>SUM('REPORT1 16 &amp; Under ALL'!L33:N33)</f>
        <v>4121</v>
      </c>
      <c r="I33" s="125">
        <f>SUM('REPORT1 16 &amp; Under ALL'!O33:Q33)</f>
        <v>5183</v>
      </c>
      <c r="J33" s="125">
        <f>SUM('REPORT1 16 &amp; Under ALL'!R33:T33)</f>
        <v>6933</v>
      </c>
      <c r="K33" s="96">
        <v>38812</v>
      </c>
      <c r="L33" s="89">
        <v>-5476</v>
      </c>
      <c r="M33" s="104">
        <v>-0.44129261020227256</v>
      </c>
    </row>
    <row r="34" spans="1:13" ht="12.75">
      <c r="A34" s="2" t="s">
        <v>64</v>
      </c>
      <c r="B34" s="44" t="s">
        <v>453</v>
      </c>
      <c r="C34" s="1" t="s">
        <v>65</v>
      </c>
      <c r="D34" s="1" t="s">
        <v>6</v>
      </c>
      <c r="E34" s="1" t="s">
        <v>7</v>
      </c>
      <c r="F34" s="124">
        <f>SUM('REPORT1 16 &amp; Under ALL'!F34:H34)</f>
        <v>28355</v>
      </c>
      <c r="G34" s="124">
        <f>SUM('REPORT1 16 &amp; Under ALL'!I34,'REPORT1 16 &amp; Under ALL'!J34,'REPORT1 16 &amp; Under ALL'!K34)</f>
        <v>39905</v>
      </c>
      <c r="H34" s="124">
        <f>SUM('REPORT1 16 &amp; Under ALL'!L34:N34)</f>
        <v>18851</v>
      </c>
      <c r="I34" s="125">
        <f>SUM('REPORT1 16 &amp; Under ALL'!O34:Q34)</f>
        <v>20746</v>
      </c>
      <c r="J34" s="125">
        <f>SUM('REPORT1 16 &amp; Under ALL'!R34:T34)</f>
        <v>18329</v>
      </c>
      <c r="K34" s="96">
        <v>126186</v>
      </c>
      <c r="L34" s="89">
        <v>-10026</v>
      </c>
      <c r="M34" s="104">
        <v>-0.35358843237524246</v>
      </c>
    </row>
    <row r="35" spans="1:13" ht="12.75">
      <c r="A35" s="2" t="s">
        <v>66</v>
      </c>
      <c r="B35" s="44" t="s">
        <v>454</v>
      </c>
      <c r="C35" s="1" t="s">
        <v>67</v>
      </c>
      <c r="D35" s="1" t="s">
        <v>25</v>
      </c>
      <c r="E35" s="1" t="s">
        <v>7</v>
      </c>
      <c r="F35" s="124">
        <f>SUM('REPORT1 16 &amp; Under ALL'!F35:H35)</f>
        <v>12440</v>
      </c>
      <c r="G35" s="124">
        <f>SUM('REPORT1 16 &amp; Under ALL'!I35,'REPORT1 16 &amp; Under ALL'!J35,'REPORT1 16 &amp; Under ALL'!K35)</f>
        <v>17630</v>
      </c>
      <c r="H35" s="124">
        <f>SUM('REPORT1 16 &amp; Under ALL'!L35:N35)</f>
        <v>10071</v>
      </c>
      <c r="I35" s="125">
        <f>SUM('REPORT1 16 &amp; Under ALL'!O35:Q35)</f>
        <v>11453</v>
      </c>
      <c r="J35" s="125">
        <f>SUM('REPORT1 16 &amp; Under ALL'!R35:T35)</f>
        <v>13791</v>
      </c>
      <c r="K35" s="96">
        <v>65385</v>
      </c>
      <c r="L35" s="89">
        <v>1351</v>
      </c>
      <c r="M35" s="104">
        <v>0.10860128617363345</v>
      </c>
    </row>
    <row r="36" spans="1:13" ht="12.75">
      <c r="A36" s="2" t="s">
        <v>68</v>
      </c>
      <c r="B36" s="44" t="s">
        <v>455</v>
      </c>
      <c r="C36" s="1" t="s">
        <v>69</v>
      </c>
      <c r="D36" s="1" t="s">
        <v>19</v>
      </c>
      <c r="E36" s="1" t="s">
        <v>16</v>
      </c>
      <c r="F36" s="187"/>
      <c r="G36" s="187"/>
      <c r="H36" s="187"/>
      <c r="I36" s="188"/>
      <c r="J36" s="188"/>
      <c r="K36" s="189"/>
      <c r="L36" s="89" t="s">
        <v>755</v>
      </c>
      <c r="M36" s="104" t="s">
        <v>755</v>
      </c>
    </row>
    <row r="37" spans="1:13" ht="12.75">
      <c r="A37" s="2" t="s">
        <v>70</v>
      </c>
      <c r="B37" s="44" t="s">
        <v>456</v>
      </c>
      <c r="C37" s="1" t="s">
        <v>21</v>
      </c>
      <c r="D37" s="1" t="s">
        <v>22</v>
      </c>
      <c r="E37" s="1" t="s">
        <v>7</v>
      </c>
      <c r="F37" s="124">
        <f>SUM('REPORT1 16 &amp; Under ALL'!F37:H37)</f>
        <v>1079</v>
      </c>
      <c r="G37" s="124">
        <f>SUM('REPORT1 16 &amp; Under ALL'!I37,'REPORT1 16 &amp; Under ALL'!J37,'REPORT1 16 &amp; Under ALL'!K37)</f>
        <v>1915</v>
      </c>
      <c r="H37" s="124">
        <f>SUM('REPORT1 16 &amp; Under ALL'!L37:N37)</f>
        <v>509</v>
      </c>
      <c r="I37" s="125">
        <f>SUM('REPORT1 16 &amp; Under ALL'!O37:Q37)</f>
        <v>1072</v>
      </c>
      <c r="J37" s="125">
        <f>SUM('REPORT1 16 &amp; Under ALL'!R37:T37)</f>
        <v>2086</v>
      </c>
      <c r="K37" s="96">
        <v>6661</v>
      </c>
      <c r="L37" s="89">
        <v>1007</v>
      </c>
      <c r="M37" s="104">
        <v>0.933271547729379</v>
      </c>
    </row>
    <row r="38" spans="1:13" ht="12.75">
      <c r="A38" s="2" t="s">
        <v>71</v>
      </c>
      <c r="B38" s="44" t="s">
        <v>457</v>
      </c>
      <c r="C38" s="1" t="s">
        <v>72</v>
      </c>
      <c r="D38" s="1" t="s">
        <v>36</v>
      </c>
      <c r="E38" s="1" t="s">
        <v>7</v>
      </c>
      <c r="F38" s="124">
        <f>SUM('REPORT1 16 &amp; Under ALL'!F38:H38)</f>
        <v>16290</v>
      </c>
      <c r="G38" s="124">
        <f>SUM('REPORT1 16 &amp; Under ALL'!I38,'REPORT1 16 &amp; Under ALL'!J38,'REPORT1 16 &amp; Under ALL'!K38)</f>
        <v>19831</v>
      </c>
      <c r="H38" s="124">
        <f>SUM('REPORT1 16 &amp; Under ALL'!L38:N38)</f>
        <v>7509</v>
      </c>
      <c r="I38" s="125">
        <f>SUM('REPORT1 16 &amp; Under ALL'!O38:Q38)</f>
        <v>11911</v>
      </c>
      <c r="J38" s="125">
        <f>SUM('REPORT1 16 &amp; Under ALL'!R38:T38)</f>
        <v>12181</v>
      </c>
      <c r="K38" s="96">
        <v>67722</v>
      </c>
      <c r="L38" s="89">
        <v>-4109</v>
      </c>
      <c r="M38" s="104">
        <v>-0.2522406384284837</v>
      </c>
    </row>
    <row r="39" spans="1:13" ht="12.75">
      <c r="A39" s="2" t="s">
        <v>73</v>
      </c>
      <c r="B39" s="44" t="s">
        <v>458</v>
      </c>
      <c r="C39" s="1" t="s">
        <v>74</v>
      </c>
      <c r="D39" s="1" t="s">
        <v>15</v>
      </c>
      <c r="E39" s="1" t="s">
        <v>16</v>
      </c>
      <c r="F39" s="187"/>
      <c r="G39" s="187"/>
      <c r="H39" s="187"/>
      <c r="I39" s="188"/>
      <c r="J39" s="188"/>
      <c r="K39" s="189"/>
      <c r="L39" s="89" t="s">
        <v>755</v>
      </c>
      <c r="M39" s="104" t="s">
        <v>755</v>
      </c>
    </row>
    <row r="40" spans="1:13" ht="12.75">
      <c r="A40" s="2" t="s">
        <v>75</v>
      </c>
      <c r="B40" s="44" t="s">
        <v>459</v>
      </c>
      <c r="C40" s="1" t="s">
        <v>5</v>
      </c>
      <c r="D40" s="1" t="s">
        <v>6</v>
      </c>
      <c r="E40" s="1" t="s">
        <v>7</v>
      </c>
      <c r="F40" s="124">
        <f>SUM('REPORT1 16 &amp; Under ALL'!F40:H40)</f>
        <v>14036</v>
      </c>
      <c r="G40" s="124">
        <f>SUM('REPORT1 16 &amp; Under ALL'!I40,'REPORT1 16 &amp; Under ALL'!J40,'REPORT1 16 &amp; Under ALL'!K40)</f>
        <v>12283</v>
      </c>
      <c r="H40" s="124">
        <f>SUM('REPORT1 16 &amp; Under ALL'!L40:N40)</f>
        <v>5936</v>
      </c>
      <c r="I40" s="125">
        <f>SUM('REPORT1 16 &amp; Under ALL'!O40:Q40)</f>
        <v>7067</v>
      </c>
      <c r="J40" s="125">
        <f>SUM('REPORT1 16 &amp; Under ALL'!R40:T40)</f>
        <v>7322</v>
      </c>
      <c r="K40" s="96">
        <v>46644</v>
      </c>
      <c r="L40" s="89">
        <v>-6714</v>
      </c>
      <c r="M40" s="104">
        <v>-0.47834140780849244</v>
      </c>
    </row>
    <row r="41" spans="1:13" ht="12.75">
      <c r="A41" s="2" t="s">
        <v>76</v>
      </c>
      <c r="B41" s="44" t="s">
        <v>460</v>
      </c>
      <c r="C41" s="1" t="s">
        <v>50</v>
      </c>
      <c r="D41" s="1" t="s">
        <v>19</v>
      </c>
      <c r="E41" s="1" t="s">
        <v>7</v>
      </c>
      <c r="F41" s="124">
        <f>SUM('REPORT1 16 &amp; Under ALL'!F41:H41)</f>
        <v>5124</v>
      </c>
      <c r="G41" s="124">
        <f>SUM('REPORT1 16 &amp; Under ALL'!I41,'REPORT1 16 &amp; Under ALL'!J41,'REPORT1 16 &amp; Under ALL'!K41)</f>
        <v>7747</v>
      </c>
      <c r="H41" s="124">
        <f>SUM('REPORT1 16 &amp; Under ALL'!L41:N41)</f>
        <v>3022</v>
      </c>
      <c r="I41" s="125">
        <f>SUM('REPORT1 16 &amp; Under ALL'!O41:Q41)</f>
        <v>3481</v>
      </c>
      <c r="J41" s="125">
        <f>SUM('REPORT1 16 &amp; Under ALL'!R41:T41)</f>
        <v>4030</v>
      </c>
      <c r="K41" s="96">
        <v>23404</v>
      </c>
      <c r="L41" s="89">
        <v>-1094</v>
      </c>
      <c r="M41" s="104">
        <v>-0.21350507416081185</v>
      </c>
    </row>
    <row r="42" spans="1:13" ht="12.75">
      <c r="A42" s="2" t="s">
        <v>77</v>
      </c>
      <c r="B42" s="44" t="s">
        <v>411</v>
      </c>
      <c r="C42" s="1" t="s">
        <v>78</v>
      </c>
      <c r="D42" s="1" t="s">
        <v>19</v>
      </c>
      <c r="E42" s="1" t="s">
        <v>7</v>
      </c>
      <c r="F42" s="124">
        <f>SUM('REPORT1 16 &amp; Under ALL'!F42:H42)</f>
        <v>19368</v>
      </c>
      <c r="G42" s="124">
        <f>SUM('REPORT1 16 &amp; Under ALL'!I42,'REPORT1 16 &amp; Under ALL'!J42,'REPORT1 16 &amp; Under ALL'!K42)</f>
        <v>35028</v>
      </c>
      <c r="H42" s="124">
        <f>SUM('REPORT1 16 &amp; Under ALL'!L42:N42)</f>
        <v>14801</v>
      </c>
      <c r="I42" s="125">
        <f>SUM('REPORT1 16 &amp; Under ALL'!O42:Q42)</f>
        <v>18092</v>
      </c>
      <c r="J42" s="125">
        <f>SUM('REPORT1 16 &amp; Under ALL'!R42:T42)</f>
        <v>24566</v>
      </c>
      <c r="K42" s="96">
        <v>111855</v>
      </c>
      <c r="L42" s="89">
        <v>5198</v>
      </c>
      <c r="M42" s="104">
        <v>0.2683808343659645</v>
      </c>
    </row>
    <row r="43" spans="1:13" ht="12.75">
      <c r="A43" s="2" t="s">
        <v>79</v>
      </c>
      <c r="B43" s="44" t="s">
        <v>461</v>
      </c>
      <c r="C43" s="1" t="s">
        <v>38</v>
      </c>
      <c r="D43" s="1" t="s">
        <v>10</v>
      </c>
      <c r="E43" s="1" t="s">
        <v>7</v>
      </c>
      <c r="F43" s="124">
        <f>SUM('REPORT1 16 &amp; Under ALL'!F43:H43)</f>
        <v>15914</v>
      </c>
      <c r="G43" s="124">
        <f>SUM('REPORT1 16 &amp; Under ALL'!I43,'REPORT1 16 &amp; Under ALL'!J43,'REPORT1 16 &amp; Under ALL'!K43)</f>
        <v>15086</v>
      </c>
      <c r="H43" s="124">
        <f>SUM('REPORT1 16 &amp; Under ALL'!L43:N43)</f>
        <v>10176</v>
      </c>
      <c r="I43" s="125">
        <f>SUM('REPORT1 16 &amp; Under ALL'!O43:Q43)</f>
        <v>11856</v>
      </c>
      <c r="J43" s="125">
        <f>SUM('REPORT1 16 &amp; Under ALL'!R43:T43)</f>
        <v>13982</v>
      </c>
      <c r="K43" s="96">
        <v>67014</v>
      </c>
      <c r="L43" s="89">
        <v>-1932</v>
      </c>
      <c r="M43" s="104">
        <v>-0.12140253864521805</v>
      </c>
    </row>
    <row r="44" spans="1:13" ht="12.75">
      <c r="A44" s="2" t="s">
        <v>80</v>
      </c>
      <c r="B44" s="44" t="s">
        <v>412</v>
      </c>
      <c r="C44" s="1" t="s">
        <v>81</v>
      </c>
      <c r="D44" s="1" t="s">
        <v>6</v>
      </c>
      <c r="E44" s="1" t="s">
        <v>7</v>
      </c>
      <c r="F44" s="124">
        <f>SUM('REPORT1 16 &amp; Under ALL'!F44:H44)</f>
        <v>38587</v>
      </c>
      <c r="G44" s="124">
        <f>SUM('REPORT1 16 &amp; Under ALL'!I44,'REPORT1 16 &amp; Under ALL'!J44,'REPORT1 16 &amp; Under ALL'!K44)</f>
        <v>43146</v>
      </c>
      <c r="H44" s="124">
        <f>SUM('REPORT1 16 &amp; Under ALL'!L44:N44)</f>
        <v>22278</v>
      </c>
      <c r="I44" s="125">
        <f>SUM('REPORT1 16 &amp; Under ALL'!O44:Q44)</f>
        <v>27083</v>
      </c>
      <c r="J44" s="125">
        <f>SUM('REPORT1 16 &amp; Under ALL'!R44:T44)</f>
        <v>30516</v>
      </c>
      <c r="K44" s="96">
        <v>161610</v>
      </c>
      <c r="L44" s="89">
        <v>-8071</v>
      </c>
      <c r="M44" s="104">
        <v>-0.2091637079845544</v>
      </c>
    </row>
    <row r="45" spans="1:13" ht="12.75">
      <c r="A45" s="2" t="s">
        <v>379</v>
      </c>
      <c r="B45" s="44" t="s">
        <v>413</v>
      </c>
      <c r="C45" s="1" t="s">
        <v>81</v>
      </c>
      <c r="D45" s="1" t="s">
        <v>6</v>
      </c>
      <c r="E45" s="1" t="s">
        <v>16</v>
      </c>
      <c r="F45" s="94">
        <f>IF(OR('REPORT1 16 &amp; Under ALL'!F45="n/s",'REPORT1 16 &amp; Under ALL'!G45="n/s",'REPORT1 16 &amp; Under ALL'!H45="n/s"),"n/s",SUM('REPORT1 16 &amp; Under ALL'!F45:H45))</f>
        <v>171</v>
      </c>
      <c r="G45" s="187"/>
      <c r="H45" s="187"/>
      <c r="I45" s="188"/>
      <c r="J45" s="188"/>
      <c r="K45" s="96">
        <v>171</v>
      </c>
      <c r="L45" s="89" t="s">
        <v>755</v>
      </c>
      <c r="M45" s="104" t="s">
        <v>755</v>
      </c>
    </row>
    <row r="46" spans="1:13" ht="12.75">
      <c r="A46" s="2" t="s">
        <v>82</v>
      </c>
      <c r="B46" s="44" t="s">
        <v>462</v>
      </c>
      <c r="C46" s="1" t="s">
        <v>9</v>
      </c>
      <c r="D46" s="1" t="s">
        <v>10</v>
      </c>
      <c r="E46" s="1" t="s">
        <v>7</v>
      </c>
      <c r="F46" s="124">
        <f>SUM('REPORT1 16 &amp; Under ALL'!F46:H46)</f>
        <v>24177</v>
      </c>
      <c r="G46" s="124">
        <f>SUM('REPORT1 16 &amp; Under ALL'!I46,'REPORT1 16 &amp; Under ALL'!J46,'REPORT1 16 &amp; Under ALL'!K46)</f>
        <v>25203</v>
      </c>
      <c r="H46" s="124">
        <f>SUM('REPORT1 16 &amp; Under ALL'!L46:N46)</f>
        <v>6541</v>
      </c>
      <c r="I46" s="125">
        <f>SUM('REPORT1 16 &amp; Under ALL'!O46:Q46)</f>
        <v>18933</v>
      </c>
      <c r="J46" s="125">
        <f>SUM('REPORT1 16 &amp; Under ALL'!R46:T46)</f>
        <v>20108</v>
      </c>
      <c r="K46" s="96">
        <v>94962</v>
      </c>
      <c r="L46" s="89">
        <v>-4069</v>
      </c>
      <c r="M46" s="104">
        <v>-0.16830045084170905</v>
      </c>
    </row>
    <row r="47" spans="1:13" ht="12.75">
      <c r="A47" s="2" t="s">
        <v>83</v>
      </c>
      <c r="B47" s="44" t="s">
        <v>463</v>
      </c>
      <c r="C47" s="1" t="s">
        <v>84</v>
      </c>
      <c r="D47" s="1" t="s">
        <v>15</v>
      </c>
      <c r="E47" s="1" t="s">
        <v>7</v>
      </c>
      <c r="F47" s="124">
        <f>SUM('REPORT1 16 &amp; Under ALL'!F47:H47)</f>
        <v>11290</v>
      </c>
      <c r="G47" s="124">
        <f>SUM('REPORT1 16 &amp; Under ALL'!I47,'REPORT1 16 &amp; Under ALL'!J47,'REPORT1 16 &amp; Under ALL'!K47)</f>
        <v>12434</v>
      </c>
      <c r="H47" s="124">
        <f>SUM('REPORT1 16 &amp; Under ALL'!L47:N47)</f>
        <v>7614</v>
      </c>
      <c r="I47" s="125">
        <f>SUM('REPORT1 16 &amp; Under ALL'!O47:Q47)</f>
        <v>8027</v>
      </c>
      <c r="J47" s="125">
        <f>SUM('REPORT1 16 &amp; Under ALL'!R47:T47)</f>
        <v>7911</v>
      </c>
      <c r="K47" s="96">
        <v>47276</v>
      </c>
      <c r="L47" s="89">
        <v>-3379</v>
      </c>
      <c r="M47" s="104">
        <v>-0.2992914083259522</v>
      </c>
    </row>
    <row r="48" spans="1:13" ht="12.75">
      <c r="A48" s="2" t="s">
        <v>85</v>
      </c>
      <c r="B48" s="44" t="s">
        <v>464</v>
      </c>
      <c r="C48" s="1" t="s">
        <v>14</v>
      </c>
      <c r="D48" s="1" t="s">
        <v>15</v>
      </c>
      <c r="E48" s="1" t="s">
        <v>7</v>
      </c>
      <c r="F48" s="124">
        <f>SUM('REPORT1 16 &amp; Under ALL'!F48:H48)</f>
        <v>2928</v>
      </c>
      <c r="G48" s="124">
        <f>SUM('REPORT1 16 &amp; Under ALL'!I48,'REPORT1 16 &amp; Under ALL'!J48,'REPORT1 16 &amp; Under ALL'!K48)</f>
        <v>3492</v>
      </c>
      <c r="H48" s="124">
        <f>SUM('REPORT1 16 &amp; Under ALL'!L48:N48)</f>
        <v>1674</v>
      </c>
      <c r="I48" s="125">
        <f>SUM('REPORT1 16 &amp; Under ALL'!O48:Q48)</f>
        <v>2188</v>
      </c>
      <c r="J48" s="125">
        <f>SUM('REPORT1 16 &amp; Under ALL'!R48:T48)</f>
        <v>2890</v>
      </c>
      <c r="K48" s="96">
        <v>13172</v>
      </c>
      <c r="L48" s="89">
        <v>-38</v>
      </c>
      <c r="M48" s="104">
        <v>-0.012978142076502733</v>
      </c>
    </row>
    <row r="49" spans="1:13" ht="12.75">
      <c r="A49" s="2" t="s">
        <v>86</v>
      </c>
      <c r="B49" s="44" t="s">
        <v>465</v>
      </c>
      <c r="C49" s="1" t="s">
        <v>63</v>
      </c>
      <c r="D49" s="1" t="s">
        <v>6</v>
      </c>
      <c r="E49" s="1" t="s">
        <v>7</v>
      </c>
      <c r="F49" s="124">
        <f>SUM('REPORT1 16 &amp; Under ALL'!F49:H49)</f>
        <v>14295</v>
      </c>
      <c r="G49" s="124">
        <f>SUM('REPORT1 16 &amp; Under ALL'!I49,'REPORT1 16 &amp; Under ALL'!J49,'REPORT1 16 &amp; Under ALL'!K49)</f>
        <v>21191</v>
      </c>
      <c r="H49" s="124">
        <f>SUM('REPORT1 16 &amp; Under ALL'!L49:N49)</f>
        <v>9693</v>
      </c>
      <c r="I49" s="125">
        <f>SUM('REPORT1 16 &amp; Under ALL'!O49:Q49)</f>
        <v>12775</v>
      </c>
      <c r="J49" s="125">
        <f>SUM('REPORT1 16 &amp; Under ALL'!R49:T49)</f>
        <v>18175</v>
      </c>
      <c r="K49" s="96">
        <v>76129</v>
      </c>
      <c r="L49" s="89">
        <v>3880</v>
      </c>
      <c r="M49" s="104">
        <v>0.2714235746764603</v>
      </c>
    </row>
    <row r="50" spans="1:13" ht="12.75">
      <c r="A50" s="2" t="s">
        <v>87</v>
      </c>
      <c r="B50" s="44" t="s">
        <v>466</v>
      </c>
      <c r="C50" s="1" t="s">
        <v>21</v>
      </c>
      <c r="D50" s="1" t="s">
        <v>22</v>
      </c>
      <c r="E50" s="1" t="s">
        <v>7</v>
      </c>
      <c r="F50" s="124">
        <f>SUM('REPORT1 16 &amp; Under ALL'!F50:H50)</f>
        <v>353</v>
      </c>
      <c r="G50" s="124">
        <f>SUM('REPORT1 16 &amp; Under ALL'!I50,'REPORT1 16 &amp; Under ALL'!J50,'REPORT1 16 &amp; Under ALL'!K50)</f>
        <v>400</v>
      </c>
      <c r="H50" s="124">
        <f>SUM('REPORT1 16 &amp; Under ALL'!L50:N50)</f>
        <v>289</v>
      </c>
      <c r="I50" s="125">
        <f>SUM('REPORT1 16 &amp; Under ALL'!O50:Q50)</f>
        <v>254</v>
      </c>
      <c r="J50" s="125">
        <f>SUM('REPORT1 16 &amp; Under ALL'!R50:T50)</f>
        <v>397</v>
      </c>
      <c r="K50" s="96">
        <f>SUM(F50:J50)</f>
        <v>1693</v>
      </c>
      <c r="L50" s="89">
        <v>44</v>
      </c>
      <c r="M50" s="104">
        <v>0.12464589235127478</v>
      </c>
    </row>
    <row r="51" spans="1:13" ht="12.75">
      <c r="A51" s="2" t="s">
        <v>88</v>
      </c>
      <c r="B51" s="44" t="s">
        <v>467</v>
      </c>
      <c r="C51" s="1" t="s">
        <v>50</v>
      </c>
      <c r="D51" s="1" t="s">
        <v>19</v>
      </c>
      <c r="E51" s="1" t="s">
        <v>7</v>
      </c>
      <c r="F51" s="124">
        <f>SUM('REPORT1 16 &amp; Under ALL'!F51:H51)</f>
        <v>6006</v>
      </c>
      <c r="G51" s="124">
        <f>SUM('REPORT1 16 &amp; Under ALL'!I51,'REPORT1 16 &amp; Under ALL'!J51,'REPORT1 16 &amp; Under ALL'!K51)</f>
        <v>274</v>
      </c>
      <c r="H51" s="124">
        <f>SUM('REPORT1 16 &amp; Under ALL'!L51:N51)</f>
        <v>1362</v>
      </c>
      <c r="I51" s="125">
        <f>SUM('REPORT1 16 &amp; Under ALL'!O51:Q51)</f>
        <v>3024</v>
      </c>
      <c r="J51" s="125">
        <f>SUM('REPORT1 16 &amp; Under ALL'!R51:T51)</f>
        <v>3581</v>
      </c>
      <c r="K51" s="96">
        <v>14247</v>
      </c>
      <c r="L51" s="89">
        <v>-2425</v>
      </c>
      <c r="M51" s="104">
        <v>-0.40376290376290375</v>
      </c>
    </row>
    <row r="52" spans="1:13" ht="12.75">
      <c r="A52" s="2" t="s">
        <v>89</v>
      </c>
      <c r="B52" s="44" t="s">
        <v>468</v>
      </c>
      <c r="C52" s="1" t="s">
        <v>5</v>
      </c>
      <c r="D52" s="1" t="s">
        <v>6</v>
      </c>
      <c r="E52" s="1" t="s">
        <v>7</v>
      </c>
      <c r="F52" s="124">
        <f>SUM('REPORT1 16 &amp; Under ALL'!F52:H52)</f>
        <v>9845</v>
      </c>
      <c r="G52" s="124">
        <f>SUM('REPORT1 16 &amp; Under ALL'!I52,'REPORT1 16 &amp; Under ALL'!J52,'REPORT1 16 &amp; Under ALL'!K52)</f>
        <v>13978</v>
      </c>
      <c r="H52" s="124">
        <f>SUM('REPORT1 16 &amp; Under ALL'!L52:N52)</f>
        <v>6922</v>
      </c>
      <c r="I52" s="125">
        <f>SUM('REPORT1 16 &amp; Under ALL'!O52:Q52)</f>
        <v>10605</v>
      </c>
      <c r="J52" s="125">
        <f>SUM('REPORT1 16 &amp; Under ALL'!R52:T52)</f>
        <v>6217</v>
      </c>
      <c r="K52" s="96">
        <v>47567</v>
      </c>
      <c r="L52" s="89">
        <v>-3628</v>
      </c>
      <c r="M52" s="104">
        <v>-0.36851193499238194</v>
      </c>
    </row>
    <row r="53" spans="1:13" ht="12.75">
      <c r="A53" s="2" t="s">
        <v>90</v>
      </c>
      <c r="B53" s="44" t="s">
        <v>469</v>
      </c>
      <c r="C53" s="1" t="s">
        <v>91</v>
      </c>
      <c r="D53" s="1" t="s">
        <v>10</v>
      </c>
      <c r="E53" s="1" t="s">
        <v>7</v>
      </c>
      <c r="F53" s="124">
        <f>SUM('REPORT1 16 &amp; Under ALL'!F53:H53)</f>
        <v>1630</v>
      </c>
      <c r="G53" s="124">
        <f>SUM('REPORT1 16 &amp; Under ALL'!I53,'REPORT1 16 &amp; Under ALL'!J53,'REPORT1 16 &amp; Under ALL'!K53)</f>
        <v>22100</v>
      </c>
      <c r="H53" s="124">
        <f>SUM('REPORT1 16 &amp; Under ALL'!L53:N53)</f>
        <v>9118</v>
      </c>
      <c r="I53" s="125">
        <f>SUM('REPORT1 16 &amp; Under ALL'!O53:Q53)</f>
        <v>10013</v>
      </c>
      <c r="J53" s="125">
        <f>SUM('REPORT1 16 &amp; Under ALL'!R53:T53)</f>
        <v>11717</v>
      </c>
      <c r="K53" s="96">
        <v>54578</v>
      </c>
      <c r="L53" s="89">
        <v>10087</v>
      </c>
      <c r="M53" s="104">
        <v>6.188343558282209</v>
      </c>
    </row>
    <row r="54" spans="1:13" ht="12.75">
      <c r="A54" s="2" t="s">
        <v>92</v>
      </c>
      <c r="B54" s="44" t="s">
        <v>414</v>
      </c>
      <c r="C54" s="1" t="s">
        <v>93</v>
      </c>
      <c r="D54" s="1" t="s">
        <v>30</v>
      </c>
      <c r="E54" s="1" t="s">
        <v>16</v>
      </c>
      <c r="F54" s="187"/>
      <c r="G54" s="187"/>
      <c r="H54" s="187"/>
      <c r="I54" s="188"/>
      <c r="J54" s="188"/>
      <c r="K54" s="189"/>
      <c r="L54" s="89" t="s">
        <v>755</v>
      </c>
      <c r="M54" s="104" t="s">
        <v>755</v>
      </c>
    </row>
    <row r="55" spans="1:13" ht="12.75">
      <c r="A55" s="2" t="s">
        <v>94</v>
      </c>
      <c r="B55" s="44" t="s">
        <v>470</v>
      </c>
      <c r="C55" s="1" t="s">
        <v>95</v>
      </c>
      <c r="D55" s="1" t="s">
        <v>30</v>
      </c>
      <c r="E55" s="1" t="s">
        <v>16</v>
      </c>
      <c r="F55" s="187"/>
      <c r="G55" s="187"/>
      <c r="H55" s="187"/>
      <c r="I55" s="188"/>
      <c r="J55" s="188"/>
      <c r="K55" s="189"/>
      <c r="L55" s="89" t="s">
        <v>755</v>
      </c>
      <c r="M55" s="104" t="s">
        <v>755</v>
      </c>
    </row>
    <row r="56" spans="1:13" ht="12.75">
      <c r="A56" s="2" t="s">
        <v>96</v>
      </c>
      <c r="B56" s="44" t="s">
        <v>471</v>
      </c>
      <c r="C56" s="1" t="s">
        <v>97</v>
      </c>
      <c r="D56" s="1" t="s">
        <v>36</v>
      </c>
      <c r="E56" s="1" t="s">
        <v>7</v>
      </c>
      <c r="F56" s="124">
        <f>SUM('REPORT1 16 &amp; Under ALL'!F56:H56)</f>
        <v>22998</v>
      </c>
      <c r="G56" s="124">
        <f>SUM('REPORT1 16 &amp; Under ALL'!I56,'REPORT1 16 &amp; Under ALL'!J56,'REPORT1 16 &amp; Under ALL'!K56)</f>
        <v>28719</v>
      </c>
      <c r="H56" s="124">
        <f>SUM('REPORT1 16 &amp; Under ALL'!L56:N56)</f>
        <v>14861</v>
      </c>
      <c r="I56" s="125">
        <f>SUM('REPORT1 16 &amp; Under ALL'!O56:Q56)</f>
        <v>13908</v>
      </c>
      <c r="J56" s="125">
        <f>SUM('REPORT1 16 &amp; Under ALL'!R56:T56)</f>
        <v>18953</v>
      </c>
      <c r="K56" s="96">
        <v>99439</v>
      </c>
      <c r="L56" s="89">
        <v>-4045</v>
      </c>
      <c r="M56" s="104">
        <v>-0.17588485955300462</v>
      </c>
    </row>
    <row r="57" spans="1:13" ht="12.75">
      <c r="A57" s="2" t="s">
        <v>98</v>
      </c>
      <c r="B57" s="44" t="s">
        <v>472</v>
      </c>
      <c r="C57" s="1" t="s">
        <v>99</v>
      </c>
      <c r="D57" s="1" t="s">
        <v>25</v>
      </c>
      <c r="E57" s="1" t="s">
        <v>16</v>
      </c>
      <c r="F57" s="187"/>
      <c r="G57" s="187"/>
      <c r="H57" s="187"/>
      <c r="I57" s="188"/>
      <c r="J57" s="188"/>
      <c r="K57" s="189"/>
      <c r="L57" s="89" t="s">
        <v>755</v>
      </c>
      <c r="M57" s="104" t="s">
        <v>755</v>
      </c>
    </row>
    <row r="58" spans="1:13" ht="12.75">
      <c r="A58" s="2" t="s">
        <v>750</v>
      </c>
      <c r="B58" s="44" t="s">
        <v>473</v>
      </c>
      <c r="C58" s="1" t="s">
        <v>21</v>
      </c>
      <c r="D58" s="1" t="s">
        <v>22</v>
      </c>
      <c r="E58" s="1" t="s">
        <v>7</v>
      </c>
      <c r="F58" s="124">
        <f>SUM('REPORT1 16 &amp; Under ALL'!F58:H58)</f>
        <v>2343</v>
      </c>
      <c r="G58" s="124">
        <f>SUM('REPORT1 16 &amp; Under ALL'!I58,'REPORT1 16 &amp; Under ALL'!J58,'REPORT1 16 &amp; Under ALL'!K58)</f>
        <v>15363</v>
      </c>
      <c r="H58" s="124">
        <f>SUM('REPORT1 16 &amp; Under ALL'!L58:N58)</f>
        <v>6887</v>
      </c>
      <c r="I58" s="125">
        <f>SUM('REPORT1 16 &amp; Under ALL'!O58:Q58)</f>
        <v>7742</v>
      </c>
      <c r="J58" s="125">
        <f>SUM('REPORT1 16 &amp; Under ALL'!R58:T58)</f>
        <v>7898</v>
      </c>
      <c r="K58" s="96">
        <v>40233</v>
      </c>
      <c r="L58" s="89" t="s">
        <v>756</v>
      </c>
      <c r="M58" s="104" t="s">
        <v>756</v>
      </c>
    </row>
    <row r="59" spans="1:13" ht="12.75">
      <c r="A59" s="2" t="s">
        <v>100</v>
      </c>
      <c r="B59" s="44" t="s">
        <v>474</v>
      </c>
      <c r="C59" s="1" t="s">
        <v>101</v>
      </c>
      <c r="D59" s="1" t="s">
        <v>102</v>
      </c>
      <c r="E59" s="1" t="s">
        <v>16</v>
      </c>
      <c r="F59" s="187"/>
      <c r="G59" s="187"/>
      <c r="H59" s="187"/>
      <c r="I59" s="188"/>
      <c r="J59" s="188"/>
      <c r="K59" s="189"/>
      <c r="L59" s="89" t="s">
        <v>755</v>
      </c>
      <c r="M59" s="104" t="s">
        <v>755</v>
      </c>
    </row>
    <row r="60" spans="1:13" ht="12.75">
      <c r="A60" s="2" t="s">
        <v>103</v>
      </c>
      <c r="B60" s="44" t="s">
        <v>475</v>
      </c>
      <c r="C60" s="1" t="s">
        <v>91</v>
      </c>
      <c r="D60" s="1" t="s">
        <v>10</v>
      </c>
      <c r="E60" s="1" t="s">
        <v>7</v>
      </c>
      <c r="F60" s="124">
        <f>SUM('REPORT1 16 &amp; Under ALL'!F60:H60)</f>
        <v>10380</v>
      </c>
      <c r="G60" s="124">
        <f>SUM('REPORT1 16 &amp; Under ALL'!I60,'REPORT1 16 &amp; Under ALL'!J60,'REPORT1 16 &amp; Under ALL'!K60)</f>
        <v>12818</v>
      </c>
      <c r="H60" s="124">
        <f>SUM('REPORT1 16 &amp; Under ALL'!L60:N60)</f>
        <v>8381</v>
      </c>
      <c r="I60" s="125">
        <f>SUM('REPORT1 16 &amp; Under ALL'!O60:Q60)</f>
        <v>10183</v>
      </c>
      <c r="J60" s="125">
        <f>SUM('REPORT1 16 &amp; Under ALL'!R60:T60)</f>
        <v>8479</v>
      </c>
      <c r="K60" s="96">
        <v>50241</v>
      </c>
      <c r="L60" s="89">
        <v>-1901</v>
      </c>
      <c r="M60" s="104">
        <v>-0.18314065510597302</v>
      </c>
    </row>
    <row r="61" spans="1:13" ht="12.75">
      <c r="A61" s="2" t="s">
        <v>104</v>
      </c>
      <c r="B61" s="44" t="s">
        <v>476</v>
      </c>
      <c r="C61" s="1" t="s">
        <v>105</v>
      </c>
      <c r="D61" s="1" t="s">
        <v>10</v>
      </c>
      <c r="E61" s="1" t="s">
        <v>7</v>
      </c>
      <c r="F61" s="124">
        <f>SUM('REPORT1 16 &amp; Under ALL'!F61:H61)</f>
        <v>24807</v>
      </c>
      <c r="G61" s="124">
        <f>SUM('REPORT1 16 &amp; Under ALL'!I61,'REPORT1 16 &amp; Under ALL'!J61,'REPORT1 16 &amp; Under ALL'!K61)</f>
        <v>29280</v>
      </c>
      <c r="H61" s="124">
        <f>SUM('REPORT1 16 &amp; Under ALL'!L61:N61)</f>
        <v>18050</v>
      </c>
      <c r="I61" s="125">
        <f>SUM('REPORT1 16 &amp; Under ALL'!O61:Q61)</f>
        <v>21269</v>
      </c>
      <c r="J61" s="125">
        <f>SUM('REPORT1 16 &amp; Under ALL'!R61:T61)</f>
        <v>25716</v>
      </c>
      <c r="K61" s="96">
        <v>119122</v>
      </c>
      <c r="L61" s="89">
        <v>909</v>
      </c>
      <c r="M61" s="104">
        <v>0.0366428830572016</v>
      </c>
    </row>
    <row r="62" spans="1:13" ht="12.75">
      <c r="A62" s="2" t="s">
        <v>106</v>
      </c>
      <c r="B62" s="44" t="s">
        <v>477</v>
      </c>
      <c r="C62" s="1" t="s">
        <v>9</v>
      </c>
      <c r="D62" s="1" t="s">
        <v>10</v>
      </c>
      <c r="E62" s="1" t="s">
        <v>7</v>
      </c>
      <c r="F62" s="124">
        <f>SUM('REPORT1 16 &amp; Under ALL'!F62:H62)</f>
        <v>7668</v>
      </c>
      <c r="G62" s="124">
        <f>SUM('REPORT1 16 &amp; Under ALL'!I62,'REPORT1 16 &amp; Under ALL'!J62,'REPORT1 16 &amp; Under ALL'!K62)</f>
        <v>8253</v>
      </c>
      <c r="H62" s="124">
        <f>SUM('REPORT1 16 &amp; Under ALL'!L62:N62)</f>
        <v>5056</v>
      </c>
      <c r="I62" s="125">
        <f>SUM('REPORT1 16 &amp; Under ALL'!O62:Q62)</f>
        <v>5522</v>
      </c>
      <c r="J62" s="125">
        <f>SUM('REPORT1 16 &amp; Under ALL'!R62:T62)</f>
        <v>6151</v>
      </c>
      <c r="K62" s="96">
        <v>32650</v>
      </c>
      <c r="L62" s="89">
        <v>-1517</v>
      </c>
      <c r="M62" s="104">
        <v>-0.19783515910276472</v>
      </c>
    </row>
    <row r="63" spans="1:13" ht="12.75">
      <c r="A63" s="2" t="s">
        <v>107</v>
      </c>
      <c r="B63" s="44" t="s">
        <v>478</v>
      </c>
      <c r="C63" s="1" t="s">
        <v>108</v>
      </c>
      <c r="D63" s="1" t="s">
        <v>25</v>
      </c>
      <c r="E63" s="1" t="s">
        <v>7</v>
      </c>
      <c r="F63" s="124">
        <f>SUM('REPORT1 16 &amp; Under ALL'!F63:H63)</f>
        <v>75736</v>
      </c>
      <c r="G63" s="124">
        <f>SUM('REPORT1 16 &amp; Under ALL'!I63,'REPORT1 16 &amp; Under ALL'!J63,'REPORT1 16 &amp; Under ALL'!K63)</f>
        <v>115516</v>
      </c>
      <c r="H63" s="124">
        <f>SUM('REPORT1 16 &amp; Under ALL'!L63:N63)</f>
        <v>52636</v>
      </c>
      <c r="I63" s="125">
        <f>SUM('REPORT1 16 &amp; Under ALL'!O63:Q63)</f>
        <v>70753</v>
      </c>
      <c r="J63" s="125">
        <f>SUM('REPORT1 16 &amp; Under ALL'!R63:T63)</f>
        <v>71030</v>
      </c>
      <c r="K63" s="96">
        <v>385671</v>
      </c>
      <c r="L63" s="89">
        <v>-4706</v>
      </c>
      <c r="M63" s="104">
        <v>-0.062136896588148305</v>
      </c>
    </row>
    <row r="64" spans="1:13" ht="12.75">
      <c r="A64" s="2" t="s">
        <v>109</v>
      </c>
      <c r="B64" s="44" t="s">
        <v>479</v>
      </c>
      <c r="C64" s="1" t="s">
        <v>74</v>
      </c>
      <c r="D64" s="1" t="s">
        <v>15</v>
      </c>
      <c r="E64" s="1" t="s">
        <v>16</v>
      </c>
      <c r="F64" s="187"/>
      <c r="G64" s="187"/>
      <c r="H64" s="187"/>
      <c r="I64" s="188"/>
      <c r="J64" s="188"/>
      <c r="K64" s="189"/>
      <c r="L64" s="89" t="s">
        <v>755</v>
      </c>
      <c r="M64" s="104" t="s">
        <v>755</v>
      </c>
    </row>
    <row r="65" spans="1:13" ht="12.75">
      <c r="A65" s="2" t="s">
        <v>110</v>
      </c>
      <c r="B65" s="44" t="s">
        <v>480</v>
      </c>
      <c r="C65" s="1" t="s">
        <v>111</v>
      </c>
      <c r="D65" s="1" t="s">
        <v>36</v>
      </c>
      <c r="E65" s="1" t="s">
        <v>7</v>
      </c>
      <c r="F65" s="124">
        <f>SUM('REPORT1 16 &amp; Under ALL'!F65:H65)</f>
        <v>20927</v>
      </c>
      <c r="G65" s="124">
        <f>SUM('REPORT1 16 &amp; Under ALL'!I65,'REPORT1 16 &amp; Under ALL'!J65,'REPORT1 16 &amp; Under ALL'!K65)</f>
        <v>27033</v>
      </c>
      <c r="H65" s="124">
        <f>SUM('REPORT1 16 &amp; Under ALL'!L65:N65)</f>
        <v>6487</v>
      </c>
      <c r="I65" s="125">
        <f>SUM('REPORT1 16 &amp; Under ALL'!O65:Q65)</f>
        <v>8481</v>
      </c>
      <c r="J65" s="125">
        <f>SUM('REPORT1 16 &amp; Under ALL'!R65:T65)</f>
        <v>11275</v>
      </c>
      <c r="K65" s="96">
        <v>74203</v>
      </c>
      <c r="L65" s="89">
        <v>-9652</v>
      </c>
      <c r="M65" s="104">
        <v>-0.46122234433984804</v>
      </c>
    </row>
    <row r="66" spans="1:13" ht="12.75">
      <c r="A66" s="2" t="s">
        <v>112</v>
      </c>
      <c r="B66" s="44" t="s">
        <v>415</v>
      </c>
      <c r="C66" s="1" t="s">
        <v>113</v>
      </c>
      <c r="D66" s="1" t="s">
        <v>102</v>
      </c>
      <c r="E66" s="1" t="s">
        <v>7</v>
      </c>
      <c r="F66" s="124">
        <f>SUM('REPORT1 16 &amp; Under ALL'!F66:H66)</f>
        <v>56965</v>
      </c>
      <c r="G66" s="124">
        <f>SUM('REPORT1 16 &amp; Under ALL'!I66,'REPORT1 16 &amp; Under ALL'!J66,'REPORT1 16 &amp; Under ALL'!K66)</f>
        <v>76937</v>
      </c>
      <c r="H66" s="124">
        <f>SUM('REPORT1 16 &amp; Under ALL'!L66:N66)</f>
        <v>30817</v>
      </c>
      <c r="I66" s="125">
        <f>SUM('REPORT1 16 &amp; Under ALL'!O66:Q66)</f>
        <v>38578</v>
      </c>
      <c r="J66" s="125">
        <f>SUM('REPORT1 16 &amp; Under ALL'!R66:T66)</f>
        <v>49428</v>
      </c>
      <c r="K66" s="96">
        <v>252725</v>
      </c>
      <c r="L66" s="89">
        <v>-7537</v>
      </c>
      <c r="M66" s="104">
        <v>-0.13230931273589047</v>
      </c>
    </row>
    <row r="67" spans="1:13" ht="12.75">
      <c r="A67" s="2" t="s">
        <v>114</v>
      </c>
      <c r="B67" s="44" t="s">
        <v>481</v>
      </c>
      <c r="C67" s="1" t="s">
        <v>21</v>
      </c>
      <c r="D67" s="1" t="s">
        <v>22</v>
      </c>
      <c r="E67" s="1" t="s">
        <v>7</v>
      </c>
      <c r="F67" s="124">
        <f>SUM('REPORT1 16 &amp; Under ALL'!F67:H67)</f>
        <v>1227</v>
      </c>
      <c r="G67" s="124">
        <f>SUM('REPORT1 16 &amp; Under ALL'!I67,'REPORT1 16 &amp; Under ALL'!J67,'REPORT1 16 &amp; Under ALL'!K67)</f>
        <v>7363</v>
      </c>
      <c r="H67" s="124">
        <f>SUM('REPORT1 16 &amp; Under ALL'!L67:N67)</f>
        <v>3077</v>
      </c>
      <c r="I67" s="125">
        <f>SUM('REPORT1 16 &amp; Under ALL'!O67:Q67)</f>
        <v>12733</v>
      </c>
      <c r="J67" s="125">
        <f>SUM('REPORT1 16 &amp; Under ALL'!R67:T67)</f>
        <v>15032</v>
      </c>
      <c r="K67" s="96">
        <v>39432</v>
      </c>
      <c r="L67" s="89">
        <v>13805</v>
      </c>
      <c r="M67" s="104">
        <v>11.251018744906276</v>
      </c>
    </row>
    <row r="68" spans="1:13" ht="12.75">
      <c r="A68" s="2" t="s">
        <v>115</v>
      </c>
      <c r="B68" s="44" t="s">
        <v>482</v>
      </c>
      <c r="C68" s="1" t="s">
        <v>69</v>
      </c>
      <c r="D68" s="1" t="s">
        <v>19</v>
      </c>
      <c r="E68" s="1" t="s">
        <v>7</v>
      </c>
      <c r="F68" s="124">
        <f>SUM('REPORT1 16 &amp; Under ALL'!F68:H68)</f>
        <v>5688</v>
      </c>
      <c r="G68" s="124">
        <f>SUM('REPORT1 16 &amp; Under ALL'!I68,'REPORT1 16 &amp; Under ALL'!J68,'REPORT1 16 &amp; Under ALL'!K68)</f>
        <v>7287</v>
      </c>
      <c r="H68" s="124">
        <f>SUM('REPORT1 16 &amp; Under ALL'!L68:N68)</f>
        <v>4260</v>
      </c>
      <c r="I68" s="125">
        <f>SUM('REPORT1 16 &amp; Under ALL'!O68:Q68)</f>
        <v>2511</v>
      </c>
      <c r="J68" s="125">
        <f>SUM('REPORT1 16 &amp; Under ALL'!R68:T68)</f>
        <v>4947</v>
      </c>
      <c r="K68" s="96">
        <v>24693</v>
      </c>
      <c r="L68" s="89">
        <v>-741</v>
      </c>
      <c r="M68" s="104">
        <v>-0.13027426160337552</v>
      </c>
    </row>
    <row r="69" spans="1:13" ht="12.75">
      <c r="A69" s="2" t="s">
        <v>368</v>
      </c>
      <c r="B69" s="44" t="s">
        <v>483</v>
      </c>
      <c r="C69" s="1" t="s">
        <v>116</v>
      </c>
      <c r="D69" s="1" t="s">
        <v>15</v>
      </c>
      <c r="E69" s="1" t="s">
        <v>7</v>
      </c>
      <c r="F69" s="187"/>
      <c r="G69" s="187"/>
      <c r="H69" s="124">
        <f>SUM('REPORT1 16 &amp; Under ALL'!L69:N69)</f>
        <v>780</v>
      </c>
      <c r="I69" s="125">
        <f>SUM('REPORT1 16 &amp; Under ALL'!O69:Q69)</f>
        <v>1631</v>
      </c>
      <c r="J69" s="125">
        <f>SUM('REPORT1 16 &amp; Under ALL'!R69:T69)</f>
        <v>3213</v>
      </c>
      <c r="K69" s="96">
        <v>5624</v>
      </c>
      <c r="L69" s="89" t="s">
        <v>756</v>
      </c>
      <c r="M69" s="104" t="s">
        <v>756</v>
      </c>
    </row>
    <row r="70" spans="1:13" ht="12.75">
      <c r="A70" s="2" t="s">
        <v>117</v>
      </c>
      <c r="B70" s="44" t="s">
        <v>484</v>
      </c>
      <c r="C70" s="1" t="s">
        <v>61</v>
      </c>
      <c r="D70" s="1" t="s">
        <v>19</v>
      </c>
      <c r="E70" s="1" t="s">
        <v>16</v>
      </c>
      <c r="F70" s="187"/>
      <c r="G70" s="187"/>
      <c r="H70" s="187"/>
      <c r="I70" s="188"/>
      <c r="J70" s="188"/>
      <c r="K70" s="189"/>
      <c r="L70" s="89" t="s">
        <v>755</v>
      </c>
      <c r="M70" s="104" t="s">
        <v>755</v>
      </c>
    </row>
    <row r="71" spans="1:13" ht="12.75">
      <c r="A71" s="2" t="s">
        <v>118</v>
      </c>
      <c r="B71" s="44" t="s">
        <v>485</v>
      </c>
      <c r="C71" s="1" t="s">
        <v>46</v>
      </c>
      <c r="D71" s="1" t="s">
        <v>10</v>
      </c>
      <c r="E71" s="1" t="s">
        <v>7</v>
      </c>
      <c r="F71" s="124">
        <f>SUM('REPORT1 16 &amp; Under ALL'!F71:H71)</f>
        <v>14063</v>
      </c>
      <c r="G71" s="124">
        <f>SUM('REPORT1 16 &amp; Under ALL'!I71,'REPORT1 16 &amp; Under ALL'!J71,'REPORT1 16 &amp; Under ALL'!K71)</f>
        <v>54587</v>
      </c>
      <c r="H71" s="124">
        <f>SUM('REPORT1 16 &amp; Under ALL'!L71:N71)</f>
        <v>5709</v>
      </c>
      <c r="I71" s="125">
        <f>SUM('REPORT1 16 &amp; Under ALL'!O71:Q71)</f>
        <v>22019</v>
      </c>
      <c r="J71" s="125">
        <f>SUM('REPORT1 16 &amp; Under ALL'!R71:T71)</f>
        <v>28062</v>
      </c>
      <c r="K71" s="96">
        <v>124440</v>
      </c>
      <c r="L71" s="89">
        <v>13999</v>
      </c>
      <c r="M71" s="104">
        <v>0.9954490507004196</v>
      </c>
    </row>
    <row r="72" spans="1:13" ht="12.75">
      <c r="A72" s="2" t="s">
        <v>119</v>
      </c>
      <c r="B72" s="44" t="s">
        <v>486</v>
      </c>
      <c r="C72" s="1" t="s">
        <v>72</v>
      </c>
      <c r="D72" s="1" t="s">
        <v>36</v>
      </c>
      <c r="E72" s="1" t="s">
        <v>7</v>
      </c>
      <c r="F72" s="124">
        <f>SUM('REPORT1 16 &amp; Under ALL'!F72:H72)</f>
        <v>19372</v>
      </c>
      <c r="G72" s="124">
        <f>SUM('REPORT1 16 &amp; Under ALL'!I72,'REPORT1 16 &amp; Under ALL'!J72,'REPORT1 16 &amp; Under ALL'!K72)</f>
        <v>19509</v>
      </c>
      <c r="H72" s="124">
        <f>SUM('REPORT1 16 &amp; Under ALL'!L72:N72)</f>
        <v>3565</v>
      </c>
      <c r="I72" s="125">
        <f>SUM('REPORT1 16 &amp; Under ALL'!O72:Q72)</f>
        <v>4485</v>
      </c>
      <c r="J72" s="125">
        <f>SUM('REPORT1 16 &amp; Under ALL'!R72:T72)</f>
        <v>4631</v>
      </c>
      <c r="K72" s="96">
        <v>51562</v>
      </c>
      <c r="L72" s="89">
        <v>-14741</v>
      </c>
      <c r="M72" s="104">
        <v>-0.7609436299814165</v>
      </c>
    </row>
    <row r="73" spans="1:13" ht="12.75">
      <c r="A73" s="2" t="s">
        <v>120</v>
      </c>
      <c r="B73" s="44" t="s">
        <v>487</v>
      </c>
      <c r="C73" s="1" t="s">
        <v>121</v>
      </c>
      <c r="D73" s="1" t="s">
        <v>15</v>
      </c>
      <c r="E73" s="1" t="s">
        <v>16</v>
      </c>
      <c r="F73" s="187"/>
      <c r="G73" s="187"/>
      <c r="H73" s="187"/>
      <c r="I73" s="188"/>
      <c r="J73" s="188"/>
      <c r="K73" s="189"/>
      <c r="L73" s="89" t="s">
        <v>755</v>
      </c>
      <c r="M73" s="104" t="s">
        <v>755</v>
      </c>
    </row>
    <row r="74" spans="1:13" ht="12.75">
      <c r="A74" s="2" t="s">
        <v>122</v>
      </c>
      <c r="B74" s="44" t="s">
        <v>488</v>
      </c>
      <c r="C74" s="1" t="s">
        <v>116</v>
      </c>
      <c r="D74" s="1" t="s">
        <v>15</v>
      </c>
      <c r="E74" s="1" t="s">
        <v>7</v>
      </c>
      <c r="F74" s="124">
        <f>SUM('REPORT1 16 &amp; Under ALL'!F74:H74)</f>
        <v>4189</v>
      </c>
      <c r="G74" s="124">
        <f>SUM('REPORT1 16 &amp; Under ALL'!I74,'REPORT1 16 &amp; Under ALL'!J74,'REPORT1 16 &amp; Under ALL'!K74)</f>
        <v>7494</v>
      </c>
      <c r="H74" s="124">
        <f>SUM('REPORT1 16 &amp; Under ALL'!L74:N74)</f>
        <v>3411</v>
      </c>
      <c r="I74" s="125">
        <f>SUM('REPORT1 16 &amp; Under ALL'!O74:Q74)</f>
        <v>4237</v>
      </c>
      <c r="J74" s="125">
        <f>SUM('REPORT1 16 &amp; Under ALL'!R74:T74)</f>
        <v>5374</v>
      </c>
      <c r="K74" s="96">
        <v>24705</v>
      </c>
      <c r="L74" s="89">
        <v>1185</v>
      </c>
      <c r="M74" s="104">
        <v>0.2828837431367868</v>
      </c>
    </row>
    <row r="75" spans="1:13" ht="12.75">
      <c r="A75" s="2" t="s">
        <v>749</v>
      </c>
      <c r="B75" s="44" t="s">
        <v>489</v>
      </c>
      <c r="C75" s="1" t="s">
        <v>5</v>
      </c>
      <c r="D75" s="1" t="s">
        <v>6</v>
      </c>
      <c r="E75" s="1" t="s">
        <v>7</v>
      </c>
      <c r="F75" s="124">
        <f>SUM('REPORT1 16 &amp; Under ALL'!F75:H75)</f>
        <v>3299</v>
      </c>
      <c r="G75" s="124">
        <f>SUM('REPORT1 16 &amp; Under ALL'!I75,'REPORT1 16 &amp; Under ALL'!J75,'REPORT1 16 &amp; Under ALL'!K75)</f>
        <v>9116</v>
      </c>
      <c r="H75" s="124">
        <f>SUM('REPORT1 16 &amp; Under ALL'!L75:N75)</f>
        <v>5642</v>
      </c>
      <c r="I75" s="125">
        <f>SUM('REPORT1 16 &amp; Under ALL'!O75:Q75)</f>
        <v>7176</v>
      </c>
      <c r="J75" s="125">
        <f>SUM('REPORT1 16 &amp; Under ALL'!R75:T75)</f>
        <v>5351</v>
      </c>
      <c r="K75" s="96">
        <v>30584</v>
      </c>
      <c r="L75" s="89" t="s">
        <v>756</v>
      </c>
      <c r="M75" s="104" t="s">
        <v>756</v>
      </c>
    </row>
    <row r="76" spans="1:13" ht="12.75">
      <c r="A76" s="2" t="s">
        <v>123</v>
      </c>
      <c r="B76" s="44" t="s">
        <v>490</v>
      </c>
      <c r="C76" s="1" t="s">
        <v>124</v>
      </c>
      <c r="D76" s="1" t="s">
        <v>15</v>
      </c>
      <c r="E76" s="1" t="s">
        <v>7</v>
      </c>
      <c r="F76" s="124">
        <f>SUM('REPORT1 16 &amp; Under ALL'!F76:H76)</f>
        <v>2889</v>
      </c>
      <c r="G76" s="124">
        <f>SUM('REPORT1 16 &amp; Under ALL'!I76,'REPORT1 16 &amp; Under ALL'!J76,'REPORT1 16 &amp; Under ALL'!K76)</f>
        <v>3870</v>
      </c>
      <c r="H76" s="124">
        <f>SUM('REPORT1 16 &amp; Under ALL'!L76:N76)</f>
        <v>2431</v>
      </c>
      <c r="I76" s="125">
        <f>SUM('REPORT1 16 &amp; Under ALL'!O76:Q76)</f>
        <v>3564</v>
      </c>
      <c r="J76" s="125">
        <f>SUM('REPORT1 16 &amp; Under ALL'!R76:T76)</f>
        <v>4674</v>
      </c>
      <c r="K76" s="96">
        <v>17428</v>
      </c>
      <c r="L76" s="89">
        <v>1785</v>
      </c>
      <c r="M76" s="104">
        <v>0.6178608515057114</v>
      </c>
    </row>
    <row r="77" spans="1:13" ht="12.75">
      <c r="A77" s="2" t="s">
        <v>125</v>
      </c>
      <c r="B77" s="44" t="s">
        <v>491</v>
      </c>
      <c r="C77" s="1" t="s">
        <v>21</v>
      </c>
      <c r="D77" s="1" t="s">
        <v>22</v>
      </c>
      <c r="E77" s="1" t="s">
        <v>7</v>
      </c>
      <c r="F77" s="124">
        <f>SUM('REPORT1 16 &amp; Under ALL'!F77:H77)</f>
        <v>17711</v>
      </c>
      <c r="G77" s="124">
        <f>SUM('REPORT1 16 &amp; Under ALL'!I77,'REPORT1 16 &amp; Under ALL'!J77,'REPORT1 16 &amp; Under ALL'!K77)</f>
        <v>22274</v>
      </c>
      <c r="H77" s="124">
        <f>SUM('REPORT1 16 &amp; Under ALL'!L77:N77)</f>
        <v>8825</v>
      </c>
      <c r="I77" s="125">
        <f>SUM('REPORT1 16 &amp; Under ALL'!O77:Q77)</f>
        <v>10235</v>
      </c>
      <c r="J77" s="125">
        <f>SUM('REPORT1 16 &amp; Under ALL'!R77:T77)</f>
        <v>16972</v>
      </c>
      <c r="K77" s="96">
        <v>76017</v>
      </c>
      <c r="L77" s="89">
        <v>-739</v>
      </c>
      <c r="M77" s="104">
        <v>-0.041725481339280675</v>
      </c>
    </row>
    <row r="78" spans="1:13" ht="12.75">
      <c r="A78" s="2" t="s">
        <v>126</v>
      </c>
      <c r="B78" s="44" t="s">
        <v>492</v>
      </c>
      <c r="C78" s="1" t="s">
        <v>50</v>
      </c>
      <c r="D78" s="1" t="s">
        <v>19</v>
      </c>
      <c r="E78" s="1" t="s">
        <v>16</v>
      </c>
      <c r="F78" s="187"/>
      <c r="G78" s="187"/>
      <c r="H78" s="187"/>
      <c r="I78" s="188"/>
      <c r="J78" s="188"/>
      <c r="K78" s="189"/>
      <c r="L78" s="89" t="s">
        <v>755</v>
      </c>
      <c r="M78" s="104" t="s">
        <v>755</v>
      </c>
    </row>
    <row r="79" spans="1:13" ht="12.75">
      <c r="A79" s="2" t="s">
        <v>127</v>
      </c>
      <c r="B79" s="44" t="s">
        <v>493</v>
      </c>
      <c r="C79" s="1" t="s">
        <v>9</v>
      </c>
      <c r="D79" s="1" t="s">
        <v>10</v>
      </c>
      <c r="E79" s="1" t="s">
        <v>7</v>
      </c>
      <c r="F79" s="124">
        <f>SUM('REPORT1 16 &amp; Under ALL'!F79:H79)</f>
        <v>22148</v>
      </c>
      <c r="G79" s="124">
        <f>SUM('REPORT1 16 &amp; Under ALL'!I79,'REPORT1 16 &amp; Under ALL'!J79,'REPORT1 16 &amp; Under ALL'!K79)</f>
        <v>29069</v>
      </c>
      <c r="H79" s="124">
        <f>SUM('REPORT1 16 &amp; Under ALL'!L79:N79)</f>
        <v>12030</v>
      </c>
      <c r="I79" s="125">
        <f>SUM('REPORT1 16 &amp; Under ALL'!O79:Q79)</f>
        <v>15893</v>
      </c>
      <c r="J79" s="125">
        <f>SUM('REPORT1 16 &amp; Under ALL'!R79:T79)</f>
        <v>16169</v>
      </c>
      <c r="K79" s="96">
        <v>95309</v>
      </c>
      <c r="L79" s="89">
        <v>-5979</v>
      </c>
      <c r="M79" s="104">
        <v>-0.26995665522846307</v>
      </c>
    </row>
    <row r="80" spans="1:13" ht="12.75">
      <c r="A80" s="2" t="s">
        <v>128</v>
      </c>
      <c r="B80" s="44" t="s">
        <v>494</v>
      </c>
      <c r="C80" s="1" t="s">
        <v>129</v>
      </c>
      <c r="D80" s="1" t="s">
        <v>30</v>
      </c>
      <c r="E80" s="1" t="s">
        <v>16</v>
      </c>
      <c r="F80" s="187"/>
      <c r="G80" s="187"/>
      <c r="H80" s="187"/>
      <c r="I80" s="188"/>
      <c r="J80" s="188"/>
      <c r="K80" s="189"/>
      <c r="L80" s="89" t="s">
        <v>755</v>
      </c>
      <c r="M80" s="104" t="s">
        <v>755</v>
      </c>
    </row>
    <row r="81" spans="1:13" ht="12.75">
      <c r="A81" s="2" t="s">
        <v>130</v>
      </c>
      <c r="B81" s="44" t="s">
        <v>495</v>
      </c>
      <c r="C81" s="1" t="s">
        <v>69</v>
      </c>
      <c r="D81" s="1" t="s">
        <v>19</v>
      </c>
      <c r="E81" s="1" t="s">
        <v>7</v>
      </c>
      <c r="F81" s="124">
        <f>SUM('REPORT1 16 &amp; Under ALL'!F81:H81)</f>
        <v>6410</v>
      </c>
      <c r="G81" s="124">
        <f>SUM('REPORT1 16 &amp; Under ALL'!I81,'REPORT1 16 &amp; Under ALL'!J81,'REPORT1 16 &amp; Under ALL'!K81)</f>
        <v>7746</v>
      </c>
      <c r="H81" s="124">
        <f>SUM('REPORT1 16 &amp; Under ALL'!L81:N81)</f>
        <v>2348</v>
      </c>
      <c r="I81" s="125">
        <f>SUM('REPORT1 16 &amp; Under ALL'!O81:Q81)</f>
        <v>4429</v>
      </c>
      <c r="J81" s="125">
        <f>SUM('REPORT1 16 &amp; Under ALL'!R81:T81)</f>
        <v>5903</v>
      </c>
      <c r="K81" s="96">
        <v>26836</v>
      </c>
      <c r="L81" s="89">
        <v>-507</v>
      </c>
      <c r="M81" s="104">
        <v>-0.07909516380655227</v>
      </c>
    </row>
    <row r="82" spans="1:13" ht="12.75">
      <c r="A82" s="2" t="s">
        <v>131</v>
      </c>
      <c r="B82" s="44" t="s">
        <v>496</v>
      </c>
      <c r="C82" s="1" t="s">
        <v>18</v>
      </c>
      <c r="D82" s="1" t="s">
        <v>19</v>
      </c>
      <c r="E82" s="1" t="s">
        <v>7</v>
      </c>
      <c r="F82" s="124">
        <f>SUM('REPORT1 16 &amp; Under ALL'!F82:H82)</f>
        <v>9734</v>
      </c>
      <c r="G82" s="124">
        <f>SUM('REPORT1 16 &amp; Under ALL'!I82,'REPORT1 16 &amp; Under ALL'!J82,'REPORT1 16 &amp; Under ALL'!K82)</f>
        <v>16356</v>
      </c>
      <c r="H82" s="124">
        <f>SUM('REPORT1 16 &amp; Under ALL'!L82:N82)</f>
        <v>7007</v>
      </c>
      <c r="I82" s="125">
        <f>SUM('REPORT1 16 &amp; Under ALL'!O82:Q82)</f>
        <v>9659</v>
      </c>
      <c r="J82" s="125">
        <f>SUM('REPORT1 16 &amp; Under ALL'!R82:T82)</f>
        <v>9456</v>
      </c>
      <c r="K82" s="96">
        <v>52212</v>
      </c>
      <c r="L82" s="89">
        <v>-278</v>
      </c>
      <c r="M82" s="104">
        <v>-0.028559687692623792</v>
      </c>
    </row>
    <row r="83" spans="1:13" ht="12.75">
      <c r="A83" s="2" t="s">
        <v>132</v>
      </c>
      <c r="B83" s="44" t="s">
        <v>497</v>
      </c>
      <c r="C83" s="1" t="s">
        <v>63</v>
      </c>
      <c r="D83" s="1" t="s">
        <v>6</v>
      </c>
      <c r="E83" s="1" t="s">
        <v>7</v>
      </c>
      <c r="F83" s="124">
        <f>SUM('REPORT1 16 &amp; Under ALL'!F83:H83)</f>
        <v>515</v>
      </c>
      <c r="G83" s="124">
        <f>SUM('REPORT1 16 &amp; Under ALL'!I83,'REPORT1 16 &amp; Under ALL'!J83,'REPORT1 16 &amp; Under ALL'!K83)</f>
        <v>1188</v>
      </c>
      <c r="H83" s="124">
        <f>SUM('REPORT1 16 &amp; Under ALL'!L83:N83)</f>
        <v>455</v>
      </c>
      <c r="I83" s="125">
        <f>SUM('REPORT1 16 &amp; Under ALL'!O83:Q83)</f>
        <v>444</v>
      </c>
      <c r="J83" s="125">
        <f>SUM('REPORT1 16 &amp; Under ALL'!R83:T83)</f>
        <v>729</v>
      </c>
      <c r="K83" s="96">
        <v>3331</v>
      </c>
      <c r="L83" s="89">
        <v>214</v>
      </c>
      <c r="M83" s="104">
        <v>0.4155339805825243</v>
      </c>
    </row>
    <row r="84" spans="1:13" ht="12.75">
      <c r="A84" s="2" t="s">
        <v>133</v>
      </c>
      <c r="B84" s="44" t="s">
        <v>498</v>
      </c>
      <c r="C84" s="1" t="s">
        <v>134</v>
      </c>
      <c r="D84" s="1" t="s">
        <v>102</v>
      </c>
      <c r="E84" s="1" t="s">
        <v>7</v>
      </c>
      <c r="F84" s="124">
        <f>SUM('REPORT1 16 &amp; Under ALL'!F84:H84)</f>
        <v>28811</v>
      </c>
      <c r="G84" s="124">
        <f>SUM('REPORT1 16 &amp; Under ALL'!I84,'REPORT1 16 &amp; Under ALL'!J84,'REPORT1 16 &amp; Under ALL'!K84)</f>
        <v>36750</v>
      </c>
      <c r="H84" s="124">
        <f>SUM('REPORT1 16 &amp; Under ALL'!L84:N84)</f>
        <v>10526</v>
      </c>
      <c r="I84" s="125">
        <f>SUM('REPORT1 16 &amp; Under ALL'!O84:Q84)</f>
        <v>13808</v>
      </c>
      <c r="J84" s="125">
        <f>SUM('REPORT1 16 &amp; Under ALL'!R84:T84)</f>
        <v>24277</v>
      </c>
      <c r="K84" s="96">
        <v>114172</v>
      </c>
      <c r="L84" s="89">
        <v>-4534</v>
      </c>
      <c r="M84" s="104">
        <v>-0.15737044878692166</v>
      </c>
    </row>
    <row r="85" spans="1:13" ht="12.75">
      <c r="A85" s="2" t="s">
        <v>135</v>
      </c>
      <c r="B85" s="44" t="s">
        <v>499</v>
      </c>
      <c r="C85" s="1" t="s">
        <v>12</v>
      </c>
      <c r="D85" s="1" t="s">
        <v>10</v>
      </c>
      <c r="E85" s="1" t="s">
        <v>16</v>
      </c>
      <c r="F85" s="187"/>
      <c r="G85" s="187"/>
      <c r="H85" s="187"/>
      <c r="I85" s="188"/>
      <c r="J85" s="188"/>
      <c r="K85" s="189"/>
      <c r="L85" s="89" t="s">
        <v>755</v>
      </c>
      <c r="M85" s="104" t="s">
        <v>755</v>
      </c>
    </row>
    <row r="86" spans="1:13" ht="12.75">
      <c r="A86" s="2" t="s">
        <v>406</v>
      </c>
      <c r="B86" s="44" t="s">
        <v>500</v>
      </c>
      <c r="C86" s="1" t="s">
        <v>95</v>
      </c>
      <c r="D86" s="1" t="s">
        <v>30</v>
      </c>
      <c r="E86" s="1" t="s">
        <v>7</v>
      </c>
      <c r="F86" s="124">
        <f>SUM('REPORT1 16 &amp; Under ALL'!F86:H86)</f>
        <v>629</v>
      </c>
      <c r="G86" s="124">
        <f>SUM('REPORT1 16 &amp; Under ALL'!I86,'REPORT1 16 &amp; Under ALL'!J86,'REPORT1 16 &amp; Under ALL'!K86)</f>
        <v>17415</v>
      </c>
      <c r="H86" s="124">
        <f>SUM('REPORT1 16 &amp; Under ALL'!L86:N86)</f>
        <v>6202</v>
      </c>
      <c r="I86" s="125">
        <f>SUM('REPORT1 16 &amp; Under ALL'!O86:Q86)</f>
        <v>8053</v>
      </c>
      <c r="J86" s="125">
        <f>SUM('REPORT1 16 &amp; Under ALL'!R86:T86)</f>
        <v>8065</v>
      </c>
      <c r="K86" s="96">
        <v>40364</v>
      </c>
      <c r="L86" s="89" t="s">
        <v>756</v>
      </c>
      <c r="M86" s="104" t="s">
        <v>756</v>
      </c>
    </row>
    <row r="87" spans="1:13" ht="12.75">
      <c r="A87" s="2" t="s">
        <v>136</v>
      </c>
      <c r="B87" s="44" t="s">
        <v>501</v>
      </c>
      <c r="C87" s="1" t="s">
        <v>116</v>
      </c>
      <c r="D87" s="1" t="s">
        <v>15</v>
      </c>
      <c r="E87" s="1" t="s">
        <v>7</v>
      </c>
      <c r="F87" s="124">
        <f>SUM('REPORT1 16 &amp; Under ALL'!F87:H87)</f>
        <v>12247</v>
      </c>
      <c r="G87" s="124">
        <f>SUM('REPORT1 16 &amp; Under ALL'!I87,'REPORT1 16 &amp; Under ALL'!J87,'REPORT1 16 &amp; Under ALL'!K87)</f>
        <v>12369</v>
      </c>
      <c r="H87" s="124">
        <f>SUM('REPORT1 16 &amp; Under ALL'!L87:N87)</f>
        <v>4283</v>
      </c>
      <c r="I87" s="125">
        <f>SUM('REPORT1 16 &amp; Under ALL'!O87:Q87)</f>
        <v>5730</v>
      </c>
      <c r="J87" s="125">
        <f>SUM('REPORT1 16 &amp; Under ALL'!R87:T87)</f>
        <v>7794</v>
      </c>
      <c r="K87" s="96">
        <v>42423</v>
      </c>
      <c r="L87" s="89">
        <v>-4453</v>
      </c>
      <c r="M87" s="104">
        <v>-0.36359924879562344</v>
      </c>
    </row>
    <row r="88" spans="1:13" ht="12.75">
      <c r="A88" s="2" t="s">
        <v>137</v>
      </c>
      <c r="B88" s="44" t="s">
        <v>502</v>
      </c>
      <c r="C88" s="1" t="s">
        <v>74</v>
      </c>
      <c r="D88" s="1" t="s">
        <v>15</v>
      </c>
      <c r="E88" s="1" t="s">
        <v>16</v>
      </c>
      <c r="F88" s="187"/>
      <c r="G88" s="187"/>
      <c r="H88" s="187"/>
      <c r="I88" s="188"/>
      <c r="J88" s="188"/>
      <c r="K88" s="189"/>
      <c r="L88" s="89" t="s">
        <v>755</v>
      </c>
      <c r="M88" s="104" t="s">
        <v>755</v>
      </c>
    </row>
    <row r="89" spans="1:13" ht="12.75">
      <c r="A89" s="2" t="s">
        <v>138</v>
      </c>
      <c r="B89" s="44" t="s">
        <v>503</v>
      </c>
      <c r="C89" s="1" t="s">
        <v>52</v>
      </c>
      <c r="D89" s="1" t="s">
        <v>19</v>
      </c>
      <c r="E89" s="1" t="s">
        <v>7</v>
      </c>
      <c r="F89" s="124">
        <f>SUM('REPORT1 16 &amp; Under ALL'!F89:H89)</f>
        <v>16545</v>
      </c>
      <c r="G89" s="124">
        <f>SUM('REPORT1 16 &amp; Under ALL'!I89,'REPORT1 16 &amp; Under ALL'!J89,'REPORT1 16 &amp; Under ALL'!K89)</f>
        <v>20569</v>
      </c>
      <c r="H89" s="124">
        <f>SUM('REPORT1 16 &amp; Under ALL'!L89:N89)</f>
        <v>6621</v>
      </c>
      <c r="I89" s="125">
        <f>SUM('REPORT1 16 &amp; Under ALL'!O89:Q89)</f>
        <v>11621</v>
      </c>
      <c r="J89" s="125">
        <f>SUM('REPORT1 16 &amp; Under ALL'!R89:T89)</f>
        <v>13010</v>
      </c>
      <c r="K89" s="96">
        <v>68366</v>
      </c>
      <c r="L89" s="89">
        <v>-3535</v>
      </c>
      <c r="M89" s="104">
        <v>-0.2136597159262617</v>
      </c>
    </row>
    <row r="90" spans="1:13" ht="12.75">
      <c r="A90" s="2" t="s">
        <v>139</v>
      </c>
      <c r="B90" s="44" t="s">
        <v>504</v>
      </c>
      <c r="C90" s="1" t="s">
        <v>21</v>
      </c>
      <c r="D90" s="1" t="s">
        <v>22</v>
      </c>
      <c r="E90" s="1" t="s">
        <v>7</v>
      </c>
      <c r="F90" s="124">
        <f>SUM('REPORT1 16 &amp; Under ALL'!F90:H90)</f>
        <v>11546</v>
      </c>
      <c r="G90" s="124">
        <f>SUM('REPORT1 16 &amp; Under ALL'!I90,'REPORT1 16 &amp; Under ALL'!J90,'REPORT1 16 &amp; Under ALL'!K90)</f>
        <v>28160</v>
      </c>
      <c r="H90" s="124">
        <f>SUM('REPORT1 16 &amp; Under ALL'!L90:N90)</f>
        <v>7203</v>
      </c>
      <c r="I90" s="125">
        <f>SUM('REPORT1 16 &amp; Under ALL'!O90:Q90)</f>
        <v>6073</v>
      </c>
      <c r="J90" s="125">
        <f>SUM('REPORT1 16 &amp; Under ALL'!R90:T90)</f>
        <v>7913</v>
      </c>
      <c r="K90" s="96">
        <v>60895</v>
      </c>
      <c r="L90" s="89">
        <v>-3633</v>
      </c>
      <c r="M90" s="104">
        <v>-0.31465442577516023</v>
      </c>
    </row>
    <row r="91" spans="1:13" ht="12.75">
      <c r="A91" s="2" t="s">
        <v>140</v>
      </c>
      <c r="B91" s="44" t="s">
        <v>505</v>
      </c>
      <c r="C91" s="1" t="s">
        <v>124</v>
      </c>
      <c r="D91" s="1" t="s">
        <v>15</v>
      </c>
      <c r="E91" s="1" t="s">
        <v>16</v>
      </c>
      <c r="F91" s="187"/>
      <c r="G91" s="187"/>
      <c r="H91" s="187"/>
      <c r="I91" s="188"/>
      <c r="J91" s="188"/>
      <c r="K91" s="189"/>
      <c r="L91" s="89" t="s">
        <v>755</v>
      </c>
      <c r="M91" s="104" t="s">
        <v>755</v>
      </c>
    </row>
    <row r="92" spans="1:13" ht="12.75">
      <c r="A92" s="2" t="s">
        <v>141</v>
      </c>
      <c r="B92" s="44" t="s">
        <v>506</v>
      </c>
      <c r="C92" s="1" t="s">
        <v>21</v>
      </c>
      <c r="D92" s="1" t="s">
        <v>22</v>
      </c>
      <c r="E92" s="1" t="s">
        <v>7</v>
      </c>
      <c r="F92" s="124">
        <f>SUM('REPORT1 16 &amp; Under ALL'!F92:H92)</f>
        <v>5925</v>
      </c>
      <c r="G92" s="124">
        <f>SUM('REPORT1 16 &amp; Under ALL'!I92,'REPORT1 16 &amp; Under ALL'!J92,'REPORT1 16 &amp; Under ALL'!K92)</f>
        <v>12867</v>
      </c>
      <c r="H92" s="124">
        <f>SUM('REPORT1 16 &amp; Under ALL'!L92:N92)</f>
        <v>3567</v>
      </c>
      <c r="I92" s="125">
        <f>SUM('REPORT1 16 &amp; Under ALL'!O92:Q92)</f>
        <v>2936</v>
      </c>
      <c r="J92" s="125">
        <f>SUM('REPORT1 16 &amp; Under ALL'!R92:T92)</f>
        <v>4402</v>
      </c>
      <c r="K92" s="96">
        <v>29697</v>
      </c>
      <c r="L92" s="89">
        <v>-1523</v>
      </c>
      <c r="M92" s="104">
        <v>-0.2570464135021097</v>
      </c>
    </row>
    <row r="93" spans="1:13" ht="12.75">
      <c r="A93" s="2" t="s">
        <v>142</v>
      </c>
      <c r="B93" s="44" t="s">
        <v>507</v>
      </c>
      <c r="C93" s="1" t="s">
        <v>143</v>
      </c>
      <c r="D93" s="1" t="s">
        <v>6</v>
      </c>
      <c r="E93" s="1" t="s">
        <v>7</v>
      </c>
      <c r="F93" s="124">
        <f>SUM('REPORT1 16 &amp; Under ALL'!F93:H93)</f>
        <v>10262</v>
      </c>
      <c r="G93" s="124">
        <f>SUM('REPORT1 16 &amp; Under ALL'!I93,'REPORT1 16 &amp; Under ALL'!J93,'REPORT1 16 &amp; Under ALL'!K93)</f>
        <v>14480</v>
      </c>
      <c r="H93" s="124">
        <f>SUM('REPORT1 16 &amp; Under ALL'!L93:N93)</f>
        <v>5155</v>
      </c>
      <c r="I93" s="125">
        <f>SUM('REPORT1 16 &amp; Under ALL'!O93:Q93)</f>
        <v>7928</v>
      </c>
      <c r="J93" s="125">
        <f>SUM('REPORT1 16 &amp; Under ALL'!R93:T93)</f>
        <v>7511</v>
      </c>
      <c r="K93" s="96">
        <v>45336</v>
      </c>
      <c r="L93" s="89">
        <v>-2751</v>
      </c>
      <c r="M93" s="104">
        <v>-0.2680763983628922</v>
      </c>
    </row>
    <row r="94" spans="1:13" ht="12.75">
      <c r="A94" s="2" t="s">
        <v>144</v>
      </c>
      <c r="B94" s="44" t="s">
        <v>508</v>
      </c>
      <c r="C94" s="1" t="s">
        <v>21</v>
      </c>
      <c r="D94" s="1" t="s">
        <v>22</v>
      </c>
      <c r="E94" s="1" t="s">
        <v>16</v>
      </c>
      <c r="F94" s="187"/>
      <c r="G94" s="187"/>
      <c r="H94" s="187"/>
      <c r="I94" s="188"/>
      <c r="J94" s="188"/>
      <c r="K94" s="189"/>
      <c r="L94" s="89" t="s">
        <v>755</v>
      </c>
      <c r="M94" s="104" t="s">
        <v>755</v>
      </c>
    </row>
    <row r="95" spans="1:13" ht="12.75">
      <c r="A95" s="2" t="s">
        <v>145</v>
      </c>
      <c r="B95" s="44" t="s">
        <v>509</v>
      </c>
      <c r="C95" s="1" t="s">
        <v>38</v>
      </c>
      <c r="D95" s="1" t="s">
        <v>10</v>
      </c>
      <c r="E95" s="1" t="s">
        <v>7</v>
      </c>
      <c r="F95" s="124">
        <f>SUM('REPORT1 16 &amp; Under ALL'!F95:H95)</f>
        <v>12441</v>
      </c>
      <c r="G95" s="124">
        <f>SUM('REPORT1 16 &amp; Under ALL'!I95,'REPORT1 16 &amp; Under ALL'!J95,'REPORT1 16 &amp; Under ALL'!K95)</f>
        <v>19154</v>
      </c>
      <c r="H95" s="124">
        <f>SUM('REPORT1 16 &amp; Under ALL'!L95:N95)</f>
        <v>10011</v>
      </c>
      <c r="I95" s="125">
        <f>SUM('REPORT1 16 &amp; Under ALL'!O95:Q95)</f>
        <v>9309</v>
      </c>
      <c r="J95" s="125">
        <f>SUM('REPORT1 16 &amp; Under ALL'!R95:T95)</f>
        <v>12207</v>
      </c>
      <c r="K95" s="96">
        <v>63122</v>
      </c>
      <c r="L95" s="89">
        <v>-234</v>
      </c>
      <c r="M95" s="104">
        <v>-0.018808777429467086</v>
      </c>
    </row>
    <row r="96" spans="1:13" ht="12.75">
      <c r="A96" s="2" t="s">
        <v>146</v>
      </c>
      <c r="B96" s="44" t="s">
        <v>510</v>
      </c>
      <c r="C96" s="1" t="s">
        <v>21</v>
      </c>
      <c r="D96" s="1" t="s">
        <v>22</v>
      </c>
      <c r="E96" s="1" t="s">
        <v>7</v>
      </c>
      <c r="F96" s="124">
        <f>SUM('REPORT1 16 &amp; Under ALL'!F96:H96)</f>
        <v>6714</v>
      </c>
      <c r="G96" s="124">
        <f>SUM('REPORT1 16 &amp; Under ALL'!I96,'REPORT1 16 &amp; Under ALL'!J96,'REPORT1 16 &amp; Under ALL'!K96)</f>
        <v>14090</v>
      </c>
      <c r="H96" s="124">
        <f>SUM('REPORT1 16 &amp; Under ALL'!L96:N96)</f>
        <v>8336</v>
      </c>
      <c r="I96" s="125">
        <f>SUM('REPORT1 16 &amp; Under ALL'!O96:Q96)</f>
        <v>8764</v>
      </c>
      <c r="J96" s="125">
        <f>SUM('REPORT1 16 &amp; Under ALL'!R96:T96)</f>
        <v>14964</v>
      </c>
      <c r="K96" s="96">
        <v>52868</v>
      </c>
      <c r="L96" s="89">
        <v>8250</v>
      </c>
      <c r="M96" s="104">
        <v>1.2287756925826632</v>
      </c>
    </row>
    <row r="97" spans="1:13" ht="12.75">
      <c r="A97" s="2" t="s">
        <v>147</v>
      </c>
      <c r="B97" s="44" t="s">
        <v>511</v>
      </c>
      <c r="C97" s="1" t="s">
        <v>21</v>
      </c>
      <c r="D97" s="1" t="s">
        <v>22</v>
      </c>
      <c r="E97" s="1" t="s">
        <v>7</v>
      </c>
      <c r="F97" s="124">
        <f>SUM('REPORT1 16 &amp; Under ALL'!F97:H97)</f>
        <v>11095</v>
      </c>
      <c r="G97" s="124">
        <f>SUM('REPORT1 16 &amp; Under ALL'!I97,'REPORT1 16 &amp; Under ALL'!J97,'REPORT1 16 &amp; Under ALL'!K97)</f>
        <v>7757</v>
      </c>
      <c r="H97" s="124">
        <f>SUM('REPORT1 16 &amp; Under ALL'!L97:N97)</f>
        <v>2981</v>
      </c>
      <c r="I97" s="125">
        <f>SUM('REPORT1 16 &amp; Under ALL'!O97:Q97)</f>
        <v>2870</v>
      </c>
      <c r="J97" s="125">
        <f>SUM('REPORT1 16 &amp; Under ALL'!R97:T97)</f>
        <v>3542</v>
      </c>
      <c r="K97" s="96">
        <v>28245</v>
      </c>
      <c r="L97" s="89">
        <v>-7553</v>
      </c>
      <c r="M97" s="104">
        <v>-0.6807570977917982</v>
      </c>
    </row>
    <row r="98" spans="1:13" ht="12.75">
      <c r="A98" s="2" t="s">
        <v>148</v>
      </c>
      <c r="B98" s="44" t="s">
        <v>512</v>
      </c>
      <c r="C98" s="1" t="s">
        <v>116</v>
      </c>
      <c r="D98" s="1" t="s">
        <v>15</v>
      </c>
      <c r="E98" s="1" t="s">
        <v>7</v>
      </c>
      <c r="F98" s="124">
        <f>SUM('REPORT1 16 &amp; Under ALL'!F98:H98)</f>
        <v>3626</v>
      </c>
      <c r="G98" s="124">
        <f>SUM('REPORT1 16 &amp; Under ALL'!I98,'REPORT1 16 &amp; Under ALL'!J98,'REPORT1 16 &amp; Under ALL'!K98)</f>
        <v>6676</v>
      </c>
      <c r="H98" s="124">
        <f>SUM('REPORT1 16 &amp; Under ALL'!L98:N98)</f>
        <v>3758</v>
      </c>
      <c r="I98" s="125">
        <f>SUM('REPORT1 16 &amp; Under ALL'!O98:Q98)</f>
        <v>5662</v>
      </c>
      <c r="J98" s="125">
        <f>SUM('REPORT1 16 &amp; Under ALL'!R98:T98)</f>
        <v>5981</v>
      </c>
      <c r="K98" s="96">
        <v>25703</v>
      </c>
      <c r="L98" s="89">
        <v>2355</v>
      </c>
      <c r="M98" s="104">
        <v>0.6494760066188637</v>
      </c>
    </row>
    <row r="99" spans="1:13" ht="12.75">
      <c r="A99" s="2" t="s">
        <v>149</v>
      </c>
      <c r="B99" s="44" t="s">
        <v>513</v>
      </c>
      <c r="C99" s="1" t="s">
        <v>150</v>
      </c>
      <c r="D99" s="1" t="s">
        <v>102</v>
      </c>
      <c r="E99" s="1" t="s">
        <v>7</v>
      </c>
      <c r="F99" s="124">
        <f>SUM('REPORT1 16 &amp; Under ALL'!F99:H99)</f>
        <v>16062</v>
      </c>
      <c r="G99" s="124">
        <f>SUM('REPORT1 16 &amp; Under ALL'!I99,'REPORT1 16 &amp; Under ALL'!J99,'REPORT1 16 &amp; Under ALL'!K99)</f>
        <v>23399</v>
      </c>
      <c r="H99" s="124">
        <f>SUM('REPORT1 16 &amp; Under ALL'!L99:N99)</f>
        <v>10870</v>
      </c>
      <c r="I99" s="125">
        <f>SUM('REPORT1 16 &amp; Under ALL'!O99:Q99)</f>
        <v>10177</v>
      </c>
      <c r="J99" s="125">
        <f>SUM('REPORT1 16 &amp; Under ALL'!R99:T99)</f>
        <v>12921</v>
      </c>
      <c r="K99" s="96">
        <v>73429</v>
      </c>
      <c r="L99" s="89">
        <v>-3141</v>
      </c>
      <c r="M99" s="104">
        <v>-0.19555472543892416</v>
      </c>
    </row>
    <row r="100" spans="1:13" ht="12.75">
      <c r="A100" s="2" t="s">
        <v>151</v>
      </c>
      <c r="B100" s="44" t="s">
        <v>514</v>
      </c>
      <c r="C100" s="1" t="s">
        <v>121</v>
      </c>
      <c r="D100" s="1" t="s">
        <v>15</v>
      </c>
      <c r="E100" s="1" t="s">
        <v>16</v>
      </c>
      <c r="F100" s="187"/>
      <c r="G100" s="187"/>
      <c r="H100" s="187"/>
      <c r="I100" s="188"/>
      <c r="J100" s="188"/>
      <c r="K100" s="189"/>
      <c r="L100" s="89" t="s">
        <v>755</v>
      </c>
      <c r="M100" s="104" t="s">
        <v>755</v>
      </c>
    </row>
    <row r="101" spans="1:13" ht="12.75">
      <c r="A101" s="2" t="s">
        <v>152</v>
      </c>
      <c r="B101" s="44" t="s">
        <v>515</v>
      </c>
      <c r="C101" s="1" t="s">
        <v>21</v>
      </c>
      <c r="D101" s="1" t="s">
        <v>22</v>
      </c>
      <c r="E101" s="1" t="s">
        <v>7</v>
      </c>
      <c r="F101" s="124">
        <f>SUM('REPORT1 16 &amp; Under ALL'!F101:H101)</f>
        <v>12990</v>
      </c>
      <c r="G101" s="124">
        <f>SUM('REPORT1 16 &amp; Under ALL'!I101,'REPORT1 16 &amp; Under ALL'!J101,'REPORT1 16 &amp; Under ALL'!K101)</f>
        <v>18762</v>
      </c>
      <c r="H101" s="124">
        <f>SUM('REPORT1 16 &amp; Under ALL'!L101:N101)</f>
        <v>8883</v>
      </c>
      <c r="I101" s="125">
        <f>SUM('REPORT1 16 &amp; Under ALL'!O101:Q101)</f>
        <v>17607</v>
      </c>
      <c r="J101" s="125">
        <f>SUM('REPORT1 16 &amp; Under ALL'!R101:T101)</f>
        <v>12633</v>
      </c>
      <c r="K101" s="96">
        <v>70875</v>
      </c>
      <c r="L101" s="89">
        <v>-357</v>
      </c>
      <c r="M101" s="104">
        <v>-0.02748267898383372</v>
      </c>
    </row>
    <row r="102" spans="1:13" ht="12.75">
      <c r="A102" s="2" t="s">
        <v>153</v>
      </c>
      <c r="B102" s="44" t="s">
        <v>516</v>
      </c>
      <c r="C102" s="1" t="s">
        <v>154</v>
      </c>
      <c r="D102" s="1" t="s">
        <v>36</v>
      </c>
      <c r="E102" s="1" t="s">
        <v>7</v>
      </c>
      <c r="F102" s="124">
        <f>SUM('REPORT1 16 &amp; Under ALL'!F102:H102)</f>
        <v>27952</v>
      </c>
      <c r="G102" s="124">
        <f>SUM('REPORT1 16 &amp; Under ALL'!I102,'REPORT1 16 &amp; Under ALL'!J102,'REPORT1 16 &amp; Under ALL'!K102)</f>
        <v>40261</v>
      </c>
      <c r="H102" s="124">
        <f>SUM('REPORT1 16 &amp; Under ALL'!L102:N102)</f>
        <v>15733</v>
      </c>
      <c r="I102" s="125">
        <f>SUM('REPORT1 16 &amp; Under ALL'!O102:Q102)</f>
        <v>19565</v>
      </c>
      <c r="J102" s="125">
        <f>SUM('REPORT1 16 &amp; Under ALL'!R102:T102)</f>
        <v>23046</v>
      </c>
      <c r="K102" s="96">
        <v>126557</v>
      </c>
      <c r="L102" s="89">
        <v>-4906</v>
      </c>
      <c r="M102" s="104">
        <v>-0.1755151688609044</v>
      </c>
    </row>
    <row r="103" spans="1:13" ht="12.75">
      <c r="A103" s="2" t="s">
        <v>155</v>
      </c>
      <c r="B103" s="44" t="s">
        <v>517</v>
      </c>
      <c r="C103" s="1" t="s">
        <v>9</v>
      </c>
      <c r="D103" s="1" t="s">
        <v>10</v>
      </c>
      <c r="E103" s="1" t="s">
        <v>7</v>
      </c>
      <c r="F103" s="124">
        <f>SUM('REPORT1 16 &amp; Under ALL'!F103:H103)</f>
        <v>19326</v>
      </c>
      <c r="G103" s="124">
        <f>SUM('REPORT1 16 &amp; Under ALL'!I103,'REPORT1 16 &amp; Under ALL'!J103,'REPORT1 16 &amp; Under ALL'!K103)</f>
        <v>20546</v>
      </c>
      <c r="H103" s="124">
        <f>SUM('REPORT1 16 &amp; Under ALL'!L103:N103)</f>
        <v>7985</v>
      </c>
      <c r="I103" s="125">
        <f>SUM('REPORT1 16 &amp; Under ALL'!O103:Q103)</f>
        <v>5804</v>
      </c>
      <c r="J103" s="125">
        <f>SUM('REPORT1 16 &amp; Under ALL'!R103:T103)</f>
        <v>6867</v>
      </c>
      <c r="K103" s="96">
        <v>60528</v>
      </c>
      <c r="L103" s="89">
        <v>-12459</v>
      </c>
      <c r="M103" s="104">
        <v>-0.6446755665942254</v>
      </c>
    </row>
    <row r="104" spans="1:13" ht="12.75">
      <c r="A104" s="2" t="s">
        <v>156</v>
      </c>
      <c r="B104" s="44" t="s">
        <v>518</v>
      </c>
      <c r="C104" s="1" t="s">
        <v>21</v>
      </c>
      <c r="D104" s="1" t="s">
        <v>22</v>
      </c>
      <c r="E104" s="1" t="s">
        <v>16</v>
      </c>
      <c r="F104" s="187"/>
      <c r="G104" s="187"/>
      <c r="H104" s="187"/>
      <c r="I104" s="188"/>
      <c r="J104" s="188"/>
      <c r="K104" s="189"/>
      <c r="L104" s="89" t="s">
        <v>755</v>
      </c>
      <c r="M104" s="104" t="s">
        <v>755</v>
      </c>
    </row>
    <row r="105" spans="1:13" ht="12.75">
      <c r="A105" s="2" t="s">
        <v>157</v>
      </c>
      <c r="B105" s="44" t="s">
        <v>519</v>
      </c>
      <c r="C105" s="1" t="s">
        <v>38</v>
      </c>
      <c r="D105" s="1" t="s">
        <v>10</v>
      </c>
      <c r="E105" s="1" t="s">
        <v>7</v>
      </c>
      <c r="F105" s="124">
        <f>SUM('REPORT1 16 &amp; Under ALL'!F105:H105)</f>
        <v>15261</v>
      </c>
      <c r="G105" s="124">
        <f>SUM('REPORT1 16 &amp; Under ALL'!I105,'REPORT1 16 &amp; Under ALL'!J105,'REPORT1 16 &amp; Under ALL'!K105)</f>
        <v>17916</v>
      </c>
      <c r="H105" s="124">
        <f>SUM('REPORT1 16 &amp; Under ALL'!L105:N105)</f>
        <v>7723</v>
      </c>
      <c r="I105" s="125">
        <f>SUM('REPORT1 16 &amp; Under ALL'!O105:Q105)</f>
        <v>9203</v>
      </c>
      <c r="J105" s="125">
        <f>SUM('REPORT1 16 &amp; Under ALL'!R105:T105)</f>
        <v>7220</v>
      </c>
      <c r="K105" s="96">
        <v>57323</v>
      </c>
      <c r="L105" s="89">
        <v>-8041</v>
      </c>
      <c r="M105" s="104">
        <v>-0.5268986304960357</v>
      </c>
    </row>
    <row r="106" spans="1:13" ht="12.75">
      <c r="A106" s="2" t="s">
        <v>158</v>
      </c>
      <c r="B106" s="44" t="s">
        <v>520</v>
      </c>
      <c r="C106" s="1" t="s">
        <v>21</v>
      </c>
      <c r="D106" s="1" t="s">
        <v>22</v>
      </c>
      <c r="E106" s="1" t="s">
        <v>16</v>
      </c>
      <c r="F106" s="187"/>
      <c r="G106" s="187"/>
      <c r="H106" s="187"/>
      <c r="I106" s="188"/>
      <c r="J106" s="188"/>
      <c r="K106" s="189"/>
      <c r="L106" s="89" t="s">
        <v>755</v>
      </c>
      <c r="M106" s="104" t="s">
        <v>755</v>
      </c>
    </row>
    <row r="107" spans="1:13" ht="12.75">
      <c r="A107" s="2" t="s">
        <v>159</v>
      </c>
      <c r="B107" s="44" t="s">
        <v>521</v>
      </c>
      <c r="C107" s="1" t="s">
        <v>69</v>
      </c>
      <c r="D107" s="1" t="s">
        <v>19</v>
      </c>
      <c r="E107" s="1" t="s">
        <v>16</v>
      </c>
      <c r="F107" s="187"/>
      <c r="G107" s="187"/>
      <c r="H107" s="187"/>
      <c r="I107" s="188"/>
      <c r="J107" s="188"/>
      <c r="K107" s="189"/>
      <c r="L107" s="89" t="s">
        <v>755</v>
      </c>
      <c r="M107" s="104" t="s">
        <v>755</v>
      </c>
    </row>
    <row r="108" spans="1:13" ht="12.75">
      <c r="A108" s="2" t="s">
        <v>160</v>
      </c>
      <c r="B108" s="44" t="s">
        <v>522</v>
      </c>
      <c r="C108" s="1" t="s">
        <v>63</v>
      </c>
      <c r="D108" s="1" t="s">
        <v>6</v>
      </c>
      <c r="E108" s="1" t="s">
        <v>7</v>
      </c>
      <c r="F108" s="124">
        <f>SUM('REPORT1 16 &amp; Under ALL'!F108:H108)</f>
        <v>7340</v>
      </c>
      <c r="G108" s="124">
        <f>SUM('REPORT1 16 &amp; Under ALL'!I108,'REPORT1 16 &amp; Under ALL'!J108,'REPORT1 16 &amp; Under ALL'!K108)</f>
        <v>13712</v>
      </c>
      <c r="H108" s="124">
        <f>SUM('REPORT1 16 &amp; Under ALL'!L108:N108)</f>
        <v>4562</v>
      </c>
      <c r="I108" s="125">
        <f>SUM('REPORT1 16 &amp; Under ALL'!O108:Q108)</f>
        <v>7103</v>
      </c>
      <c r="J108" s="125">
        <f>SUM('REPORT1 16 &amp; Under ALL'!R108:T108)</f>
        <v>7071</v>
      </c>
      <c r="K108" s="96">
        <v>39788</v>
      </c>
      <c r="L108" s="89">
        <v>-269</v>
      </c>
      <c r="M108" s="104">
        <v>-0.03664850136239782</v>
      </c>
    </row>
    <row r="109" spans="1:13" ht="12.75">
      <c r="A109" s="2" t="s">
        <v>161</v>
      </c>
      <c r="B109" s="44" t="s">
        <v>416</v>
      </c>
      <c r="C109" s="1" t="s">
        <v>93</v>
      </c>
      <c r="D109" s="1" t="s">
        <v>30</v>
      </c>
      <c r="E109" s="1" t="s">
        <v>7</v>
      </c>
      <c r="F109" s="124">
        <f>SUM('REPORT1 16 &amp; Under ALL'!F109:H109)</f>
        <v>865</v>
      </c>
      <c r="G109" s="124">
        <f>SUM('REPORT1 16 &amp; Under ALL'!I109,'REPORT1 16 &amp; Under ALL'!J109,'REPORT1 16 &amp; Under ALL'!K109)</f>
        <v>763</v>
      </c>
      <c r="H109" s="124">
        <f>SUM('REPORT1 16 &amp; Under ALL'!L109:N109)</f>
        <v>0</v>
      </c>
      <c r="I109" s="125">
        <f>SUM('REPORT1 16 &amp; Under ALL'!O109:Q109)</f>
        <v>0</v>
      </c>
      <c r="J109" s="125">
        <f>SUM('REPORT1 16 &amp; Under ALL'!R109:T109)</f>
        <v>0</v>
      </c>
      <c r="K109" s="96">
        <v>1628</v>
      </c>
      <c r="L109" s="89">
        <v>-865</v>
      </c>
      <c r="M109" s="104">
        <v>-1</v>
      </c>
    </row>
    <row r="110" spans="1:13" ht="12.75">
      <c r="A110" s="2" t="s">
        <v>162</v>
      </c>
      <c r="B110" s="44" t="s">
        <v>523</v>
      </c>
      <c r="C110" s="1" t="s">
        <v>21</v>
      </c>
      <c r="D110" s="1" t="s">
        <v>22</v>
      </c>
      <c r="E110" s="1" t="s">
        <v>7</v>
      </c>
      <c r="F110" s="124">
        <f>SUM('REPORT1 16 &amp; Under ALL'!F110:H110)</f>
        <v>24726</v>
      </c>
      <c r="G110" s="124">
        <f>SUM('REPORT1 16 &amp; Under ALL'!I110,'REPORT1 16 &amp; Under ALL'!J110,'REPORT1 16 &amp; Under ALL'!K110)</f>
        <v>19169</v>
      </c>
      <c r="H110" s="124">
        <f>SUM('REPORT1 16 &amp; Under ALL'!L110:N110)</f>
        <v>7558</v>
      </c>
      <c r="I110" s="125">
        <f>SUM('REPORT1 16 &amp; Under ALL'!O110:Q110)</f>
        <v>8601</v>
      </c>
      <c r="J110" s="125">
        <f>SUM('REPORT1 16 &amp; Under ALL'!R110:T110)</f>
        <v>13257</v>
      </c>
      <c r="K110" s="96">
        <v>73311</v>
      </c>
      <c r="L110" s="89">
        <v>-11469</v>
      </c>
      <c r="M110" s="104">
        <v>-0.4638437272506673</v>
      </c>
    </row>
    <row r="111" spans="1:13" ht="12.75">
      <c r="A111" s="2" t="s">
        <v>163</v>
      </c>
      <c r="B111" s="44" t="s">
        <v>524</v>
      </c>
      <c r="C111" s="1" t="s">
        <v>21</v>
      </c>
      <c r="D111" s="1" t="s">
        <v>22</v>
      </c>
      <c r="E111" s="1" t="s">
        <v>7</v>
      </c>
      <c r="F111" s="124">
        <f>SUM('REPORT1 16 &amp; Under ALL'!F111:H111)</f>
        <v>1807</v>
      </c>
      <c r="G111" s="124">
        <f>SUM('REPORT1 16 &amp; Under ALL'!I111,'REPORT1 16 &amp; Under ALL'!J111,'REPORT1 16 &amp; Under ALL'!K111)</f>
        <v>3367</v>
      </c>
      <c r="H111" s="124">
        <f>SUM('REPORT1 16 &amp; Under ALL'!L111:N111)</f>
        <v>1775</v>
      </c>
      <c r="I111" s="125">
        <f>SUM('REPORT1 16 &amp; Under ALL'!O111:Q111)</f>
        <v>1925</v>
      </c>
      <c r="J111" s="125">
        <f>SUM('REPORT1 16 &amp; Under ALL'!R111:T111)</f>
        <v>2714</v>
      </c>
      <c r="K111" s="96">
        <v>11588</v>
      </c>
      <c r="L111" s="89">
        <v>907</v>
      </c>
      <c r="M111" s="104">
        <v>0.5019369120088545</v>
      </c>
    </row>
    <row r="112" spans="1:13" ht="12.75">
      <c r="A112" s="2" t="s">
        <v>164</v>
      </c>
      <c r="B112" s="44" t="s">
        <v>525</v>
      </c>
      <c r="C112" s="1" t="s">
        <v>91</v>
      </c>
      <c r="D112" s="1" t="s">
        <v>10</v>
      </c>
      <c r="E112" s="1" t="s">
        <v>7</v>
      </c>
      <c r="F112" s="124">
        <f>SUM('REPORT1 16 &amp; Under ALL'!F112:H112)</f>
        <v>5612</v>
      </c>
      <c r="G112" s="124">
        <f>SUM('REPORT1 16 &amp; Under ALL'!I112,'REPORT1 16 &amp; Under ALL'!J112,'REPORT1 16 &amp; Under ALL'!K112)</f>
        <v>7167</v>
      </c>
      <c r="H112" s="124">
        <f>SUM('REPORT1 16 &amp; Under ALL'!L112:N112)</f>
        <v>3178</v>
      </c>
      <c r="I112" s="125">
        <f>SUM('REPORT1 16 &amp; Under ALL'!O112:Q112)</f>
        <v>2998</v>
      </c>
      <c r="J112" s="125">
        <f>SUM('REPORT1 16 &amp; Under ALL'!R112:T112)</f>
        <v>3738</v>
      </c>
      <c r="K112" s="96">
        <v>22693</v>
      </c>
      <c r="L112" s="89">
        <v>-1874</v>
      </c>
      <c r="M112" s="104">
        <v>-0.3339272986457591</v>
      </c>
    </row>
    <row r="113" spans="1:13" ht="12.75">
      <c r="A113" s="2" t="s">
        <v>165</v>
      </c>
      <c r="B113" s="44" t="s">
        <v>421</v>
      </c>
      <c r="C113" s="1" t="s">
        <v>52</v>
      </c>
      <c r="D113" s="1" t="s">
        <v>19</v>
      </c>
      <c r="E113" s="1" t="s">
        <v>7</v>
      </c>
      <c r="F113" s="124">
        <f>SUM('REPORT1 16 &amp; Under ALL'!F113:H113)</f>
        <v>22143</v>
      </c>
      <c r="G113" s="124">
        <f>SUM('REPORT1 16 &amp; Under ALL'!I113,'REPORT1 16 &amp; Under ALL'!J113,'REPORT1 16 &amp; Under ALL'!K113)</f>
        <v>19371</v>
      </c>
      <c r="H113" s="124">
        <f>SUM('REPORT1 16 &amp; Under ALL'!L113:N113)</f>
        <v>7415</v>
      </c>
      <c r="I113" s="125">
        <f>SUM('REPORT1 16 &amp; Under ALL'!O113:Q113)</f>
        <v>10305</v>
      </c>
      <c r="J113" s="125">
        <f>SUM('REPORT1 16 &amp; Under ALL'!R113:T113)</f>
        <v>13801</v>
      </c>
      <c r="K113" s="96">
        <v>73035</v>
      </c>
      <c r="L113" s="89">
        <v>-8342</v>
      </c>
      <c r="M113" s="104">
        <v>-0.3767330533351398</v>
      </c>
    </row>
    <row r="114" spans="1:13" ht="12.75">
      <c r="A114" s="2" t="s">
        <v>166</v>
      </c>
      <c r="B114" s="44" t="s">
        <v>526</v>
      </c>
      <c r="C114" s="1" t="s">
        <v>21</v>
      </c>
      <c r="D114" s="1" t="s">
        <v>22</v>
      </c>
      <c r="E114" s="1" t="s">
        <v>7</v>
      </c>
      <c r="F114" s="124">
        <f>SUM('REPORT1 16 &amp; Under ALL'!F114:H114)</f>
        <v>8442</v>
      </c>
      <c r="G114" s="124">
        <f>SUM('REPORT1 16 &amp; Under ALL'!I114,'REPORT1 16 &amp; Under ALL'!J114,'REPORT1 16 &amp; Under ALL'!K114)</f>
        <v>12867</v>
      </c>
      <c r="H114" s="124">
        <f>SUM('REPORT1 16 &amp; Under ALL'!L114:N114)</f>
        <v>7927</v>
      </c>
      <c r="I114" s="125">
        <f>SUM('REPORT1 16 &amp; Under ALL'!O114:Q114)</f>
        <v>8442</v>
      </c>
      <c r="J114" s="125">
        <f>SUM('REPORT1 16 &amp; Under ALL'!R114:T114)</f>
        <v>9684</v>
      </c>
      <c r="K114" s="96">
        <v>47362</v>
      </c>
      <c r="L114" s="89">
        <v>1242</v>
      </c>
      <c r="M114" s="104">
        <v>0.14712153518123666</v>
      </c>
    </row>
    <row r="115" spans="1:13" ht="12.75">
      <c r="A115" s="2" t="s">
        <v>167</v>
      </c>
      <c r="B115" s="44" t="s">
        <v>527</v>
      </c>
      <c r="C115" s="1" t="s">
        <v>168</v>
      </c>
      <c r="D115" s="1" t="s">
        <v>25</v>
      </c>
      <c r="E115" s="1" t="s">
        <v>7</v>
      </c>
      <c r="F115" s="124">
        <f>SUM('REPORT1 16 &amp; Under ALL'!F115:H115)</f>
        <v>14225</v>
      </c>
      <c r="G115" s="124">
        <f>SUM('REPORT1 16 &amp; Under ALL'!I115,'REPORT1 16 &amp; Under ALL'!J115,'REPORT1 16 &amp; Under ALL'!K115)</f>
        <v>20725</v>
      </c>
      <c r="H115" s="124">
        <f>SUM('REPORT1 16 &amp; Under ALL'!L115:N115)</f>
        <v>11346</v>
      </c>
      <c r="I115" s="125">
        <f>SUM('REPORT1 16 &amp; Under ALL'!O115:Q115)</f>
        <v>14388</v>
      </c>
      <c r="J115" s="125">
        <f>SUM('REPORT1 16 &amp; Under ALL'!R115:T115)</f>
        <v>15926</v>
      </c>
      <c r="K115" s="96">
        <v>76610</v>
      </c>
      <c r="L115" s="89">
        <v>1701</v>
      </c>
      <c r="M115" s="104">
        <v>0.11957820738137083</v>
      </c>
    </row>
    <row r="116" spans="1:13" ht="12.75">
      <c r="A116" s="2" t="s">
        <v>169</v>
      </c>
      <c r="B116" s="44" t="s">
        <v>528</v>
      </c>
      <c r="C116" s="1" t="s">
        <v>170</v>
      </c>
      <c r="D116" s="1" t="s">
        <v>6</v>
      </c>
      <c r="E116" s="1" t="s">
        <v>7</v>
      </c>
      <c r="F116" s="124">
        <f>SUM('REPORT1 16 &amp; Under ALL'!F116:H116)</f>
        <v>20495</v>
      </c>
      <c r="G116" s="124">
        <f>SUM('REPORT1 16 &amp; Under ALL'!I116,'REPORT1 16 &amp; Under ALL'!J116,'REPORT1 16 &amp; Under ALL'!K116)</f>
        <v>26337</v>
      </c>
      <c r="H116" s="124">
        <f>SUM('REPORT1 16 &amp; Under ALL'!L116:N116)</f>
        <v>9953</v>
      </c>
      <c r="I116" s="125">
        <f>SUM('REPORT1 16 &amp; Under ALL'!O116:Q116)</f>
        <v>12907</v>
      </c>
      <c r="J116" s="125">
        <f>SUM('REPORT1 16 &amp; Under ALL'!R116:T116)</f>
        <v>16813</v>
      </c>
      <c r="K116" s="96">
        <v>86505</v>
      </c>
      <c r="L116" s="89">
        <v>-3682</v>
      </c>
      <c r="M116" s="104">
        <v>-0.1796535740424494</v>
      </c>
    </row>
    <row r="117" spans="1:13" ht="12.75">
      <c r="A117" s="2" t="s">
        <v>171</v>
      </c>
      <c r="B117" s="44" t="s">
        <v>529</v>
      </c>
      <c r="C117" s="1" t="s">
        <v>21</v>
      </c>
      <c r="D117" s="1" t="s">
        <v>22</v>
      </c>
      <c r="E117" s="1" t="s">
        <v>7</v>
      </c>
      <c r="F117" s="124">
        <f>SUM('REPORT1 16 &amp; Under ALL'!F117:H117)</f>
        <v>2494</v>
      </c>
      <c r="G117" s="124">
        <f>SUM('REPORT1 16 &amp; Under ALL'!I117,'REPORT1 16 &amp; Under ALL'!J117,'REPORT1 16 &amp; Under ALL'!K117)</f>
        <v>5702</v>
      </c>
      <c r="H117" s="124">
        <f>SUM('REPORT1 16 &amp; Under ALL'!L117:N117)</f>
        <v>2928</v>
      </c>
      <c r="I117" s="125">
        <f>SUM('REPORT1 16 &amp; Under ALL'!O117:Q117)</f>
        <v>1047</v>
      </c>
      <c r="J117" s="125">
        <f>SUM('REPORT1 16 &amp; Under ALL'!R117:T117)</f>
        <v>1671</v>
      </c>
      <c r="K117" s="96">
        <v>13842</v>
      </c>
      <c r="L117" s="89">
        <v>-823</v>
      </c>
      <c r="M117" s="104">
        <v>-0.32999198075380914</v>
      </c>
    </row>
    <row r="118" spans="1:13" ht="12.75">
      <c r="A118" s="2" t="s">
        <v>172</v>
      </c>
      <c r="B118" s="44" t="s">
        <v>530</v>
      </c>
      <c r="C118" s="1" t="s">
        <v>63</v>
      </c>
      <c r="D118" s="1" t="s">
        <v>6</v>
      </c>
      <c r="E118" s="1" t="s">
        <v>16</v>
      </c>
      <c r="F118" s="187"/>
      <c r="G118" s="187"/>
      <c r="H118" s="187"/>
      <c r="I118" s="188"/>
      <c r="J118" s="188"/>
      <c r="K118" s="189"/>
      <c r="L118" s="89" t="s">
        <v>755</v>
      </c>
      <c r="M118" s="104" t="s">
        <v>755</v>
      </c>
    </row>
    <row r="119" spans="1:13" ht="12.75">
      <c r="A119" s="2" t="s">
        <v>173</v>
      </c>
      <c r="B119" s="44" t="s">
        <v>531</v>
      </c>
      <c r="C119" s="1" t="s">
        <v>174</v>
      </c>
      <c r="D119" s="1" t="s">
        <v>25</v>
      </c>
      <c r="E119" s="1" t="s">
        <v>7</v>
      </c>
      <c r="F119" s="124">
        <f>SUM('REPORT1 16 &amp; Under ALL'!F119:H119)</f>
        <v>76401</v>
      </c>
      <c r="G119" s="124">
        <f>SUM('REPORT1 16 &amp; Under ALL'!I119,'REPORT1 16 &amp; Under ALL'!J119,'REPORT1 16 &amp; Under ALL'!K119)</f>
        <v>89961</v>
      </c>
      <c r="H119" s="124">
        <f>SUM('REPORT1 16 &amp; Under ALL'!L119:N119)</f>
        <v>35826</v>
      </c>
      <c r="I119" s="125">
        <f>SUM('REPORT1 16 &amp; Under ALL'!O119:Q119)</f>
        <v>45444</v>
      </c>
      <c r="J119" s="125">
        <f>SUM('REPORT1 16 &amp; Under ALL'!R119:T119)</f>
        <v>64755</v>
      </c>
      <c r="K119" s="96">
        <v>312387</v>
      </c>
      <c r="L119" s="89">
        <v>-11646</v>
      </c>
      <c r="M119" s="104">
        <v>-0.1524325597832489</v>
      </c>
    </row>
    <row r="120" spans="1:13" ht="12.75">
      <c r="A120" s="2" t="s">
        <v>175</v>
      </c>
      <c r="B120" s="44" t="s">
        <v>532</v>
      </c>
      <c r="C120" s="1" t="s">
        <v>176</v>
      </c>
      <c r="D120" s="1" t="s">
        <v>10</v>
      </c>
      <c r="E120" s="1" t="s">
        <v>7</v>
      </c>
      <c r="F120" s="124">
        <f>SUM('REPORT1 16 &amp; Under ALL'!F120:H120)</f>
        <v>62737</v>
      </c>
      <c r="G120" s="124">
        <f>SUM('REPORT1 16 &amp; Under ALL'!I120,'REPORT1 16 &amp; Under ALL'!J120,'REPORT1 16 &amp; Under ALL'!K120)</f>
        <v>59559</v>
      </c>
      <c r="H120" s="124">
        <f>SUM('REPORT1 16 &amp; Under ALL'!L120:N120)</f>
        <v>24571</v>
      </c>
      <c r="I120" s="125">
        <f>SUM('REPORT1 16 &amp; Under ALL'!O120:Q120)</f>
        <v>33465</v>
      </c>
      <c r="J120" s="125">
        <f>SUM('REPORT1 16 &amp; Under ALL'!R120:T120)</f>
        <v>44553</v>
      </c>
      <c r="K120" s="96">
        <v>224885</v>
      </c>
      <c r="L120" s="89">
        <v>-18184</v>
      </c>
      <c r="M120" s="104">
        <v>-0.28984490810845276</v>
      </c>
    </row>
    <row r="121" spans="1:13" ht="12.75">
      <c r="A121" s="2" t="s">
        <v>177</v>
      </c>
      <c r="B121" s="44" t="s">
        <v>533</v>
      </c>
      <c r="C121" s="1" t="s">
        <v>21</v>
      </c>
      <c r="D121" s="1" t="s">
        <v>22</v>
      </c>
      <c r="E121" s="1" t="s">
        <v>7</v>
      </c>
      <c r="F121" s="124">
        <f>SUM('REPORT1 16 &amp; Under ALL'!F121:H121)</f>
        <v>10970</v>
      </c>
      <c r="G121" s="124">
        <f>SUM('REPORT1 16 &amp; Under ALL'!I121,'REPORT1 16 &amp; Under ALL'!J121,'REPORT1 16 &amp; Under ALL'!K121)</f>
        <v>18227</v>
      </c>
      <c r="H121" s="124">
        <f>SUM('REPORT1 16 &amp; Under ALL'!L121:N121)</f>
        <v>6475</v>
      </c>
      <c r="I121" s="125">
        <f>SUM('REPORT1 16 &amp; Under ALL'!O121:Q121)</f>
        <v>8670</v>
      </c>
      <c r="J121" s="125">
        <f>SUM('REPORT1 16 &amp; Under ALL'!R121:T121)</f>
        <v>16842</v>
      </c>
      <c r="K121" s="96">
        <v>61184</v>
      </c>
      <c r="L121" s="89">
        <v>5872</v>
      </c>
      <c r="M121" s="104">
        <v>0.5352780309936189</v>
      </c>
    </row>
    <row r="122" spans="1:13" ht="12.75">
      <c r="A122" s="2" t="s">
        <v>178</v>
      </c>
      <c r="B122" s="44" t="s">
        <v>534</v>
      </c>
      <c r="C122" s="1" t="s">
        <v>46</v>
      </c>
      <c r="D122" s="1" t="s">
        <v>10</v>
      </c>
      <c r="E122" s="1" t="s">
        <v>7</v>
      </c>
      <c r="F122" s="124">
        <f>SUM('REPORT1 16 &amp; Under ALL'!F122:H122)</f>
        <v>11795</v>
      </c>
      <c r="G122" s="124">
        <f>SUM('REPORT1 16 &amp; Under ALL'!I122,'REPORT1 16 &amp; Under ALL'!J122,'REPORT1 16 &amp; Under ALL'!K122)</f>
        <v>17563</v>
      </c>
      <c r="H122" s="124">
        <f>SUM('REPORT1 16 &amp; Under ALL'!L122:N122)</f>
        <v>7629</v>
      </c>
      <c r="I122" s="125">
        <f>SUM('REPORT1 16 &amp; Under ALL'!O122:Q122)</f>
        <v>8491</v>
      </c>
      <c r="J122" s="125">
        <f>SUM('REPORT1 16 &amp; Under ALL'!R122:T122)</f>
        <v>12531</v>
      </c>
      <c r="K122" s="96">
        <v>58009</v>
      </c>
      <c r="L122" s="89">
        <v>736</v>
      </c>
      <c r="M122" s="104">
        <v>0.062399321746502756</v>
      </c>
    </row>
    <row r="123" spans="1:13" ht="12.75">
      <c r="A123" s="2" t="s">
        <v>179</v>
      </c>
      <c r="B123" s="44" t="s">
        <v>535</v>
      </c>
      <c r="C123" s="1" t="s">
        <v>180</v>
      </c>
      <c r="D123" s="1" t="s">
        <v>6</v>
      </c>
      <c r="E123" s="1" t="s">
        <v>7</v>
      </c>
      <c r="F123" s="124">
        <f>SUM('REPORT1 16 &amp; Under ALL'!F123:H123)</f>
        <v>24848</v>
      </c>
      <c r="G123" s="124">
        <f>SUM('REPORT1 16 &amp; Under ALL'!I123,'REPORT1 16 &amp; Under ALL'!J123,'REPORT1 16 &amp; Under ALL'!K123)</f>
        <v>32710</v>
      </c>
      <c r="H123" s="124">
        <f>SUM('REPORT1 16 &amp; Under ALL'!L123:N123)</f>
        <v>15915</v>
      </c>
      <c r="I123" s="125">
        <f>SUM('REPORT1 16 &amp; Under ALL'!O123:Q123)</f>
        <v>25059</v>
      </c>
      <c r="J123" s="125">
        <f>SUM('REPORT1 16 &amp; Under ALL'!R123:T123)</f>
        <v>34907</v>
      </c>
      <c r="K123" s="96">
        <v>133439</v>
      </c>
      <c r="L123" s="89">
        <v>10059</v>
      </c>
      <c r="M123" s="104">
        <v>0.40482131358660656</v>
      </c>
    </row>
    <row r="124" spans="1:13" ht="12.75">
      <c r="A124" s="2" t="s">
        <v>181</v>
      </c>
      <c r="B124" s="44" t="s">
        <v>536</v>
      </c>
      <c r="C124" s="1" t="s">
        <v>182</v>
      </c>
      <c r="D124" s="1" t="s">
        <v>19</v>
      </c>
      <c r="E124" s="1" t="s">
        <v>7</v>
      </c>
      <c r="F124" s="124">
        <f>SUM('REPORT1 16 &amp; Under ALL'!F124:H124)</f>
        <v>7624</v>
      </c>
      <c r="G124" s="124">
        <f>SUM('REPORT1 16 &amp; Under ALL'!I124,'REPORT1 16 &amp; Under ALL'!J124,'REPORT1 16 &amp; Under ALL'!K124)</f>
        <v>7089</v>
      </c>
      <c r="H124" s="124">
        <f>SUM('REPORT1 16 &amp; Under ALL'!L124:N124)</f>
        <v>3632</v>
      </c>
      <c r="I124" s="125">
        <f>SUM('REPORT1 16 &amp; Under ALL'!O124:Q124)</f>
        <v>4549</v>
      </c>
      <c r="J124" s="125">
        <f>SUM('REPORT1 16 &amp; Under ALL'!R124:T124)</f>
        <v>6550</v>
      </c>
      <c r="K124" s="96">
        <v>29444</v>
      </c>
      <c r="L124" s="89">
        <v>-1074</v>
      </c>
      <c r="M124" s="104">
        <v>-0.14087093389296956</v>
      </c>
    </row>
    <row r="125" spans="1:13" ht="12.75">
      <c r="A125" s="2" t="s">
        <v>183</v>
      </c>
      <c r="B125" s="44" t="s">
        <v>537</v>
      </c>
      <c r="C125" s="1" t="s">
        <v>59</v>
      </c>
      <c r="D125" s="1" t="s">
        <v>36</v>
      </c>
      <c r="E125" s="1" t="s">
        <v>16</v>
      </c>
      <c r="F125" s="187"/>
      <c r="G125" s="187"/>
      <c r="H125" s="187"/>
      <c r="I125" s="188"/>
      <c r="J125" s="188"/>
      <c r="K125" s="189"/>
      <c r="L125" s="89" t="s">
        <v>755</v>
      </c>
      <c r="M125" s="104" t="s">
        <v>755</v>
      </c>
    </row>
    <row r="126" spans="1:13" ht="12.75">
      <c r="A126" s="2" t="s">
        <v>184</v>
      </c>
      <c r="B126" s="44" t="s">
        <v>538</v>
      </c>
      <c r="C126" s="1" t="s">
        <v>185</v>
      </c>
      <c r="D126" s="1" t="s">
        <v>6</v>
      </c>
      <c r="E126" s="1" t="s">
        <v>7</v>
      </c>
      <c r="F126" s="124">
        <f>SUM('REPORT1 16 &amp; Under ALL'!F126:H126)</f>
        <v>24368</v>
      </c>
      <c r="G126" s="124">
        <f>SUM('REPORT1 16 &amp; Under ALL'!I126,'REPORT1 16 &amp; Under ALL'!J126,'REPORT1 16 &amp; Under ALL'!K126)</f>
        <v>42590</v>
      </c>
      <c r="H126" s="124">
        <f>SUM('REPORT1 16 &amp; Under ALL'!L126:N126)</f>
        <v>20987</v>
      </c>
      <c r="I126" s="125">
        <f>SUM('REPORT1 16 &amp; Under ALL'!O126:Q126)</f>
        <v>23543</v>
      </c>
      <c r="J126" s="125">
        <f>SUM('REPORT1 16 &amp; Under ALL'!R126:T126)</f>
        <v>27219</v>
      </c>
      <c r="K126" s="96">
        <v>138707</v>
      </c>
      <c r="L126" s="89">
        <v>2851</v>
      </c>
      <c r="M126" s="104">
        <v>0.11699770190413657</v>
      </c>
    </row>
    <row r="127" spans="1:13" ht="12.75">
      <c r="A127" s="2" t="s">
        <v>369</v>
      </c>
      <c r="B127" s="44" t="s">
        <v>539</v>
      </c>
      <c r="C127" s="1" t="s">
        <v>12</v>
      </c>
      <c r="D127" s="1" t="s">
        <v>10</v>
      </c>
      <c r="E127" s="1" t="s">
        <v>7</v>
      </c>
      <c r="F127" s="187"/>
      <c r="G127" s="187"/>
      <c r="H127" s="124">
        <f>SUM('REPORT1 16 &amp; Under ALL'!L127:N127)</f>
        <v>130</v>
      </c>
      <c r="I127" s="125">
        <f>SUM('REPORT1 16 &amp; Under ALL'!O127:Q127)</f>
        <v>3563</v>
      </c>
      <c r="J127" s="125">
        <f>SUM('REPORT1 16 &amp; Under ALL'!R127:T127)</f>
        <v>4110</v>
      </c>
      <c r="K127" s="96">
        <v>7803</v>
      </c>
      <c r="L127" s="89" t="s">
        <v>756</v>
      </c>
      <c r="M127" s="104" t="s">
        <v>756</v>
      </c>
    </row>
    <row r="128" spans="1:13" ht="12.75">
      <c r="A128" s="2" t="s">
        <v>186</v>
      </c>
      <c r="B128" s="44" t="s">
        <v>540</v>
      </c>
      <c r="C128" s="1" t="s">
        <v>187</v>
      </c>
      <c r="D128" s="1" t="s">
        <v>15</v>
      </c>
      <c r="E128" s="1" t="s">
        <v>7</v>
      </c>
      <c r="F128" s="124">
        <f>SUM('REPORT1 16 &amp; Under ALL'!F128:H128)</f>
        <v>43052</v>
      </c>
      <c r="G128" s="124">
        <f>SUM('REPORT1 16 &amp; Under ALL'!I128,'REPORT1 16 &amp; Under ALL'!J128,'REPORT1 16 &amp; Under ALL'!K128)</f>
        <v>59290</v>
      </c>
      <c r="H128" s="124">
        <f>SUM('REPORT1 16 &amp; Under ALL'!L128:N128)</f>
        <v>18833</v>
      </c>
      <c r="I128" s="125">
        <f>SUM('REPORT1 16 &amp; Under ALL'!O128:Q128)</f>
        <v>24676</v>
      </c>
      <c r="J128" s="125">
        <f>SUM('REPORT1 16 &amp; Under ALL'!R128:T128)</f>
        <v>36636</v>
      </c>
      <c r="K128" s="96">
        <v>182487</v>
      </c>
      <c r="L128" s="89">
        <v>-6416</v>
      </c>
      <c r="M128" s="104">
        <v>-0.14902908111121435</v>
      </c>
    </row>
    <row r="129" spans="1:13" ht="12.75">
      <c r="A129" s="2" t="s">
        <v>188</v>
      </c>
      <c r="B129" s="44" t="s">
        <v>541</v>
      </c>
      <c r="C129" s="1" t="s">
        <v>38</v>
      </c>
      <c r="D129" s="1" t="s">
        <v>10</v>
      </c>
      <c r="E129" s="1" t="s">
        <v>7</v>
      </c>
      <c r="F129" s="124">
        <f>SUM('REPORT1 16 &amp; Under ALL'!F129:H129)</f>
        <v>13994</v>
      </c>
      <c r="G129" s="124">
        <f>SUM('REPORT1 16 &amp; Under ALL'!I129,'REPORT1 16 &amp; Under ALL'!J129,'REPORT1 16 &amp; Under ALL'!K129)</f>
        <v>16346</v>
      </c>
      <c r="H129" s="124">
        <f>SUM('REPORT1 16 &amp; Under ALL'!L129:N129)</f>
        <v>6298</v>
      </c>
      <c r="I129" s="125">
        <f>SUM('REPORT1 16 &amp; Under ALL'!O129:Q129)</f>
        <v>6797</v>
      </c>
      <c r="J129" s="125">
        <f>SUM('REPORT1 16 &amp; Under ALL'!R129:T129)</f>
        <v>8677</v>
      </c>
      <c r="K129" s="96">
        <v>52112</v>
      </c>
      <c r="L129" s="89">
        <v>-5317</v>
      </c>
      <c r="M129" s="104">
        <v>-0.37994854937830497</v>
      </c>
    </row>
    <row r="130" spans="1:13" ht="12.75">
      <c r="A130" s="2" t="s">
        <v>189</v>
      </c>
      <c r="B130" s="44" t="s">
        <v>542</v>
      </c>
      <c r="C130" s="1" t="s">
        <v>21</v>
      </c>
      <c r="D130" s="1" t="s">
        <v>22</v>
      </c>
      <c r="E130" s="1" t="s">
        <v>7</v>
      </c>
      <c r="F130" s="124">
        <f>SUM('REPORT1 16 &amp; Under ALL'!F130:H130)</f>
        <v>3976</v>
      </c>
      <c r="G130" s="124">
        <f>SUM('REPORT1 16 &amp; Under ALL'!I130,'REPORT1 16 &amp; Under ALL'!J130,'REPORT1 16 &amp; Under ALL'!K130)</f>
        <v>6337</v>
      </c>
      <c r="H130" s="124">
        <f>SUM('REPORT1 16 &amp; Under ALL'!L130:N130)</f>
        <v>2182</v>
      </c>
      <c r="I130" s="125">
        <f>SUM('REPORT1 16 &amp; Under ALL'!O130:Q130)</f>
        <v>2266</v>
      </c>
      <c r="J130" s="125">
        <f>SUM('REPORT1 16 &amp; Under ALL'!R130:T130)</f>
        <v>3788</v>
      </c>
      <c r="K130" s="96">
        <v>18549</v>
      </c>
      <c r="L130" s="89">
        <v>-188</v>
      </c>
      <c r="M130" s="104">
        <v>-0.047283702213279676</v>
      </c>
    </row>
    <row r="131" spans="1:13" ht="12.75">
      <c r="A131" s="2" t="s">
        <v>190</v>
      </c>
      <c r="B131" s="44" t="s">
        <v>543</v>
      </c>
      <c r="C131" s="1" t="s">
        <v>129</v>
      </c>
      <c r="D131" s="1" t="s">
        <v>30</v>
      </c>
      <c r="E131" s="1" t="s">
        <v>16</v>
      </c>
      <c r="F131" s="187"/>
      <c r="G131" s="187"/>
      <c r="H131" s="187"/>
      <c r="I131" s="188"/>
      <c r="J131" s="188"/>
      <c r="K131" s="189"/>
      <c r="L131" s="89" t="s">
        <v>755</v>
      </c>
      <c r="M131" s="104" t="s">
        <v>755</v>
      </c>
    </row>
    <row r="132" spans="1:13" ht="12.75">
      <c r="A132" s="2" t="s">
        <v>191</v>
      </c>
      <c r="B132" s="44" t="s">
        <v>544</v>
      </c>
      <c r="C132" s="1" t="s">
        <v>18</v>
      </c>
      <c r="D132" s="1" t="s">
        <v>19</v>
      </c>
      <c r="E132" s="1" t="s">
        <v>7</v>
      </c>
      <c r="F132" s="124">
        <f>SUM('REPORT1 16 &amp; Under ALL'!F132:H132)</f>
        <v>22202</v>
      </c>
      <c r="G132" s="124">
        <f>SUM('REPORT1 16 &amp; Under ALL'!I132,'REPORT1 16 &amp; Under ALL'!J132,'REPORT1 16 &amp; Under ALL'!K132)</f>
        <v>26582</v>
      </c>
      <c r="H132" s="124">
        <f>SUM('REPORT1 16 &amp; Under ALL'!L132:N132)</f>
        <v>12401</v>
      </c>
      <c r="I132" s="125">
        <f>SUM('REPORT1 16 &amp; Under ALL'!O132:Q132)</f>
        <v>15369</v>
      </c>
      <c r="J132" s="125">
        <f>SUM('REPORT1 16 &amp; Under ALL'!R132:T132)</f>
        <v>10594</v>
      </c>
      <c r="K132" s="96">
        <v>87148</v>
      </c>
      <c r="L132" s="89">
        <v>-11608</v>
      </c>
      <c r="M132" s="104">
        <v>-0.5228357805603099</v>
      </c>
    </row>
    <row r="133" spans="1:13" ht="12.75">
      <c r="A133" s="2" t="s">
        <v>192</v>
      </c>
      <c r="B133" s="44" t="s">
        <v>545</v>
      </c>
      <c r="C133" s="1" t="s">
        <v>193</v>
      </c>
      <c r="D133" s="1" t="s">
        <v>102</v>
      </c>
      <c r="E133" s="1" t="s">
        <v>7</v>
      </c>
      <c r="F133" s="124">
        <f>SUM('REPORT1 16 &amp; Under ALL'!F133:H133)</f>
        <v>22982</v>
      </c>
      <c r="G133" s="124">
        <f>SUM('REPORT1 16 &amp; Under ALL'!I133,'REPORT1 16 &amp; Under ALL'!J133,'REPORT1 16 &amp; Under ALL'!K133)</f>
        <v>29652</v>
      </c>
      <c r="H133" s="124">
        <f>SUM('REPORT1 16 &amp; Under ALL'!L133:N133)</f>
        <v>8220</v>
      </c>
      <c r="I133" s="125">
        <f>SUM('REPORT1 16 &amp; Under ALL'!O133:Q133)</f>
        <v>11444</v>
      </c>
      <c r="J133" s="125">
        <f>SUM('REPORT1 16 &amp; Under ALL'!R133:T133)</f>
        <v>11353</v>
      </c>
      <c r="K133" s="96">
        <v>83651</v>
      </c>
      <c r="L133" s="89">
        <v>-11629</v>
      </c>
      <c r="M133" s="104">
        <v>-0.5060046993299103</v>
      </c>
    </row>
    <row r="134" spans="1:13" ht="12.75">
      <c r="A134" s="2" t="s">
        <v>194</v>
      </c>
      <c r="B134" s="44" t="s">
        <v>546</v>
      </c>
      <c r="C134" s="1" t="s">
        <v>195</v>
      </c>
      <c r="D134" s="1" t="s">
        <v>15</v>
      </c>
      <c r="E134" s="1" t="s">
        <v>7</v>
      </c>
      <c r="F134" s="124">
        <f>SUM('REPORT1 16 &amp; Under ALL'!F134:H134)</f>
        <v>38276</v>
      </c>
      <c r="G134" s="124">
        <f>SUM('REPORT1 16 &amp; Under ALL'!I134,'REPORT1 16 &amp; Under ALL'!J134,'REPORT1 16 &amp; Under ALL'!K134)</f>
        <v>39779</v>
      </c>
      <c r="H134" s="124">
        <f>SUM('REPORT1 16 &amp; Under ALL'!L134:N134)</f>
        <v>11373</v>
      </c>
      <c r="I134" s="125">
        <f>SUM('REPORT1 16 &amp; Under ALL'!O134:Q134)</f>
        <v>28362</v>
      </c>
      <c r="J134" s="125">
        <f>SUM('REPORT1 16 &amp; Under ALL'!R134:T134)</f>
        <v>46230</v>
      </c>
      <c r="K134" s="96">
        <v>164020</v>
      </c>
      <c r="L134" s="89">
        <v>7954</v>
      </c>
      <c r="M134" s="104">
        <v>0.20780645835510503</v>
      </c>
    </row>
    <row r="135" spans="1:13" ht="12.75">
      <c r="A135" s="2" t="s">
        <v>407</v>
      </c>
      <c r="B135" s="44" t="s">
        <v>547</v>
      </c>
      <c r="C135" s="1" t="s">
        <v>124</v>
      </c>
      <c r="D135" s="1" t="s">
        <v>15</v>
      </c>
      <c r="E135" s="1" t="s">
        <v>7</v>
      </c>
      <c r="F135" s="124">
        <f>SUM('REPORT1 16 &amp; Under ALL'!F135:H135)</f>
        <v>3080</v>
      </c>
      <c r="G135" s="124">
        <f>SUM('REPORT1 16 &amp; Under ALL'!I135,'REPORT1 16 &amp; Under ALL'!J135,'REPORT1 16 &amp; Under ALL'!K135)</f>
        <v>7279</v>
      </c>
      <c r="H135" s="124">
        <f>SUM('REPORT1 16 &amp; Under ALL'!L135:N135)</f>
        <v>5477</v>
      </c>
      <c r="I135" s="125">
        <f>SUM('REPORT1 16 &amp; Under ALL'!O135:Q135)</f>
        <v>6154</v>
      </c>
      <c r="J135" s="125">
        <f>SUM('REPORT1 16 &amp; Under ALL'!R135:T135)</f>
        <v>5204</v>
      </c>
      <c r="K135" s="96">
        <v>27194</v>
      </c>
      <c r="L135" s="89" t="s">
        <v>756</v>
      </c>
      <c r="M135" s="104" t="s">
        <v>756</v>
      </c>
    </row>
    <row r="136" spans="1:13" ht="12.75">
      <c r="A136" s="2" t="s">
        <v>196</v>
      </c>
      <c r="B136" s="44" t="s">
        <v>548</v>
      </c>
      <c r="C136" s="1" t="s">
        <v>116</v>
      </c>
      <c r="D136" s="1" t="s">
        <v>15</v>
      </c>
      <c r="E136" s="1" t="s">
        <v>7</v>
      </c>
      <c r="F136" s="124">
        <f>SUM('REPORT1 16 &amp; Under ALL'!F136:H136)</f>
        <v>14657</v>
      </c>
      <c r="G136" s="124">
        <f>SUM('REPORT1 16 &amp; Under ALL'!I136,'REPORT1 16 &amp; Under ALL'!J136,'REPORT1 16 &amp; Under ALL'!K136)</f>
        <v>22836</v>
      </c>
      <c r="H136" s="124">
        <f>SUM('REPORT1 16 &amp; Under ALL'!L136:N136)</f>
        <v>13588</v>
      </c>
      <c r="I136" s="125">
        <f>SUM('REPORT1 16 &amp; Under ALL'!O136:Q136)</f>
        <v>17379</v>
      </c>
      <c r="J136" s="125">
        <f>SUM('REPORT1 16 &amp; Under ALL'!R136:T136)</f>
        <v>16512</v>
      </c>
      <c r="K136" s="96">
        <v>84972</v>
      </c>
      <c r="L136" s="89">
        <v>1855</v>
      </c>
      <c r="M136" s="104">
        <v>0.12656068772600124</v>
      </c>
    </row>
    <row r="137" spans="1:13" ht="12.75">
      <c r="A137" s="2" t="s">
        <v>197</v>
      </c>
      <c r="B137" s="44" t="s">
        <v>549</v>
      </c>
      <c r="C137" s="1" t="s">
        <v>12</v>
      </c>
      <c r="D137" s="1" t="s">
        <v>10</v>
      </c>
      <c r="E137" s="1" t="s">
        <v>7</v>
      </c>
      <c r="F137" s="124">
        <f>SUM('REPORT1 16 &amp; Under ALL'!F137:H137)</f>
        <v>3782</v>
      </c>
      <c r="G137" s="124">
        <f>SUM('REPORT1 16 &amp; Under ALL'!I137,'REPORT1 16 &amp; Under ALL'!J137,'REPORT1 16 &amp; Under ALL'!K137)</f>
        <v>5012</v>
      </c>
      <c r="H137" s="124">
        <f>SUM('REPORT1 16 &amp; Under ALL'!L137:N137)</f>
        <v>1812</v>
      </c>
      <c r="I137" s="125">
        <f>SUM('REPORT1 16 &amp; Under ALL'!O137:Q137)</f>
        <v>2143</v>
      </c>
      <c r="J137" s="125">
        <f>SUM('REPORT1 16 &amp; Under ALL'!R137:T137)</f>
        <v>4170</v>
      </c>
      <c r="K137" s="96">
        <v>16919</v>
      </c>
      <c r="L137" s="89">
        <v>388</v>
      </c>
      <c r="M137" s="104">
        <v>0.10259122157588578</v>
      </c>
    </row>
    <row r="138" spans="1:13" ht="12.75">
      <c r="A138" s="2" t="s">
        <v>198</v>
      </c>
      <c r="B138" s="44" t="s">
        <v>550</v>
      </c>
      <c r="C138" s="1" t="s">
        <v>199</v>
      </c>
      <c r="D138" s="1" t="s">
        <v>102</v>
      </c>
      <c r="E138" s="1" t="s">
        <v>7</v>
      </c>
      <c r="F138" s="124">
        <f>SUM('REPORT1 16 &amp; Under ALL'!F138:H138)</f>
        <v>17935</v>
      </c>
      <c r="G138" s="124">
        <f>SUM('REPORT1 16 &amp; Under ALL'!I138,'REPORT1 16 &amp; Under ALL'!J138,'REPORT1 16 &amp; Under ALL'!K138)</f>
        <v>35043</v>
      </c>
      <c r="H138" s="124">
        <f>SUM('REPORT1 16 &amp; Under ALL'!L138:N138)</f>
        <v>15079</v>
      </c>
      <c r="I138" s="125">
        <f>SUM('REPORT1 16 &amp; Under ALL'!O138:Q138)</f>
        <v>16186</v>
      </c>
      <c r="J138" s="125">
        <f>SUM('REPORT1 16 &amp; Under ALL'!R138:T138)</f>
        <v>17549</v>
      </c>
      <c r="K138" s="96">
        <v>101792</v>
      </c>
      <c r="L138" s="89">
        <v>-386</v>
      </c>
      <c r="M138" s="104">
        <v>-0.021522163367716753</v>
      </c>
    </row>
    <row r="139" spans="1:13" ht="12.75">
      <c r="A139" s="2" t="s">
        <v>200</v>
      </c>
      <c r="B139" s="44" t="s">
        <v>551</v>
      </c>
      <c r="C139" s="1" t="s">
        <v>72</v>
      </c>
      <c r="D139" s="1" t="s">
        <v>36</v>
      </c>
      <c r="E139" s="1" t="s">
        <v>7</v>
      </c>
      <c r="F139" s="124">
        <f>SUM('REPORT1 16 &amp; Under ALL'!F139:H139)</f>
        <v>9377</v>
      </c>
      <c r="G139" s="124">
        <f>SUM('REPORT1 16 &amp; Under ALL'!I139,'REPORT1 16 &amp; Under ALL'!J139,'REPORT1 16 &amp; Under ALL'!K139)</f>
        <v>17698</v>
      </c>
      <c r="H139" s="124">
        <f>SUM('REPORT1 16 &amp; Under ALL'!L139:N139)</f>
        <v>6714</v>
      </c>
      <c r="I139" s="125">
        <f>SUM('REPORT1 16 &amp; Under ALL'!O139:Q139)</f>
        <v>8249</v>
      </c>
      <c r="J139" s="125">
        <f>SUM('REPORT1 16 &amp; Under ALL'!R139:T139)</f>
        <v>12217</v>
      </c>
      <c r="K139" s="96">
        <v>54255</v>
      </c>
      <c r="L139" s="89">
        <v>2840</v>
      </c>
      <c r="M139" s="104">
        <v>0.3028687213394476</v>
      </c>
    </row>
    <row r="140" spans="1:13" ht="12.75">
      <c r="A140" s="2" t="s">
        <v>201</v>
      </c>
      <c r="B140" s="44" t="s">
        <v>552</v>
      </c>
      <c r="C140" s="1" t="s">
        <v>21</v>
      </c>
      <c r="D140" s="1" t="s">
        <v>22</v>
      </c>
      <c r="E140" s="1" t="s">
        <v>7</v>
      </c>
      <c r="F140" s="124">
        <f>SUM('REPORT1 16 &amp; Under ALL'!F140:H140)</f>
        <v>6667</v>
      </c>
      <c r="G140" s="124">
        <f>SUM('REPORT1 16 &amp; Under ALL'!I140,'REPORT1 16 &amp; Under ALL'!J140,'REPORT1 16 &amp; Under ALL'!K140)</f>
        <v>19857</v>
      </c>
      <c r="H140" s="124">
        <f>SUM('REPORT1 16 &amp; Under ALL'!L140:N140)</f>
        <v>4239</v>
      </c>
      <c r="I140" s="125">
        <f>SUM('REPORT1 16 &amp; Under ALL'!O140:Q140)</f>
        <v>4529</v>
      </c>
      <c r="J140" s="125">
        <f>SUM('REPORT1 16 &amp; Under ALL'!R140:T140)</f>
        <v>7078</v>
      </c>
      <c r="K140" s="96">
        <v>42370</v>
      </c>
      <c r="L140" s="89">
        <v>411</v>
      </c>
      <c r="M140" s="104">
        <v>0.0616469176541173</v>
      </c>
    </row>
    <row r="141" spans="1:13" ht="12.75">
      <c r="A141" s="2" t="s">
        <v>202</v>
      </c>
      <c r="B141" s="44" t="s">
        <v>553</v>
      </c>
      <c r="C141" s="1" t="s">
        <v>129</v>
      </c>
      <c r="D141" s="1" t="s">
        <v>30</v>
      </c>
      <c r="E141" s="1" t="s">
        <v>16</v>
      </c>
      <c r="F141" s="187"/>
      <c r="G141" s="187"/>
      <c r="H141" s="187"/>
      <c r="I141" s="188"/>
      <c r="J141" s="188"/>
      <c r="K141" s="189"/>
      <c r="L141" s="89" t="s">
        <v>755</v>
      </c>
      <c r="M141" s="104" t="s">
        <v>755</v>
      </c>
    </row>
    <row r="142" spans="1:13" ht="12.75">
      <c r="A142" s="2" t="s">
        <v>203</v>
      </c>
      <c r="B142" s="44" t="s">
        <v>554</v>
      </c>
      <c r="C142" s="1" t="s">
        <v>204</v>
      </c>
      <c r="D142" s="1" t="s">
        <v>30</v>
      </c>
      <c r="E142" s="1" t="s">
        <v>7</v>
      </c>
      <c r="F142" s="124">
        <f>SUM('REPORT1 16 &amp; Under ALL'!F142:H142)</f>
        <v>9001</v>
      </c>
      <c r="G142" s="124">
        <f>SUM('REPORT1 16 &amp; Under ALL'!I142,'REPORT1 16 &amp; Under ALL'!J142,'REPORT1 16 &amp; Under ALL'!K142)</f>
        <v>12175</v>
      </c>
      <c r="H142" s="124">
        <f>SUM('REPORT1 16 &amp; Under ALL'!L142:N142)</f>
        <v>5928</v>
      </c>
      <c r="I142" s="125">
        <f>SUM('REPORT1 16 &amp; Under ALL'!O142:Q142)</f>
        <v>7564</v>
      </c>
      <c r="J142" s="125">
        <f>SUM('REPORT1 16 &amp; Under ALL'!R142:T142)</f>
        <v>6943</v>
      </c>
      <c r="K142" s="96">
        <v>41611</v>
      </c>
      <c r="L142" s="89">
        <v>-2058</v>
      </c>
      <c r="M142" s="104">
        <v>-0.2286412620819909</v>
      </c>
    </row>
    <row r="143" spans="1:13" ht="12.75">
      <c r="A143" s="2" t="s">
        <v>205</v>
      </c>
      <c r="B143" s="44" t="s">
        <v>555</v>
      </c>
      <c r="C143" s="1" t="s">
        <v>9</v>
      </c>
      <c r="D143" s="1" t="s">
        <v>10</v>
      </c>
      <c r="E143" s="1" t="s">
        <v>7</v>
      </c>
      <c r="F143" s="124">
        <f>SUM('REPORT1 16 &amp; Under ALL'!F143:H143)</f>
        <v>16021</v>
      </c>
      <c r="G143" s="124">
        <f>SUM('REPORT1 16 &amp; Under ALL'!I143,'REPORT1 16 &amp; Under ALL'!J143,'REPORT1 16 &amp; Under ALL'!K143)</f>
        <v>26629</v>
      </c>
      <c r="H143" s="124">
        <f>SUM('REPORT1 16 &amp; Under ALL'!L143:N143)</f>
        <v>11579</v>
      </c>
      <c r="I143" s="125">
        <f>SUM('REPORT1 16 &amp; Under ALL'!O143:Q143)</f>
        <v>17522</v>
      </c>
      <c r="J143" s="125">
        <f>SUM('REPORT1 16 &amp; Under ALL'!R143:T143)</f>
        <v>19473</v>
      </c>
      <c r="K143" s="96">
        <v>91224</v>
      </c>
      <c r="L143" s="89">
        <v>3452</v>
      </c>
      <c r="M143" s="104">
        <v>0.21546719930091754</v>
      </c>
    </row>
    <row r="144" spans="1:13" ht="12.75">
      <c r="A144" s="2" t="s">
        <v>206</v>
      </c>
      <c r="B144" s="44" t="s">
        <v>556</v>
      </c>
      <c r="C144" s="1" t="s">
        <v>207</v>
      </c>
      <c r="D144" s="1" t="s">
        <v>25</v>
      </c>
      <c r="E144" s="1" t="s">
        <v>16</v>
      </c>
      <c r="F144" s="187"/>
      <c r="G144" s="187"/>
      <c r="H144" s="187"/>
      <c r="I144" s="188"/>
      <c r="J144" s="188"/>
      <c r="K144" s="189"/>
      <c r="L144" s="89" t="s">
        <v>755</v>
      </c>
      <c r="M144" s="104" t="s">
        <v>755</v>
      </c>
    </row>
    <row r="145" spans="1:13" ht="12.75">
      <c r="A145" s="2" t="s">
        <v>208</v>
      </c>
      <c r="B145" s="44" t="s">
        <v>557</v>
      </c>
      <c r="C145" s="1" t="s">
        <v>46</v>
      </c>
      <c r="D145" s="1" t="s">
        <v>10</v>
      </c>
      <c r="E145" s="1" t="s">
        <v>7</v>
      </c>
      <c r="F145" s="124">
        <f>SUM('REPORT1 16 &amp; Under ALL'!F145:H145)</f>
        <v>14627</v>
      </c>
      <c r="G145" s="124">
        <f>SUM('REPORT1 16 &amp; Under ALL'!I145,'REPORT1 16 &amp; Under ALL'!J145,'REPORT1 16 &amp; Under ALL'!K145)</f>
        <v>16090</v>
      </c>
      <c r="H145" s="124">
        <f>SUM('REPORT1 16 &amp; Under ALL'!L145:N145)</f>
        <v>6088</v>
      </c>
      <c r="I145" s="125">
        <f>SUM('REPORT1 16 &amp; Under ALL'!O145:Q145)</f>
        <v>7798</v>
      </c>
      <c r="J145" s="125">
        <f>SUM('REPORT1 16 &amp; Under ALL'!R145:T145)</f>
        <v>8613</v>
      </c>
      <c r="K145" s="96">
        <v>53216</v>
      </c>
      <c r="L145" s="89">
        <v>-6014</v>
      </c>
      <c r="M145" s="104">
        <v>-0.4111574485540439</v>
      </c>
    </row>
    <row r="146" spans="1:13" ht="12.75">
      <c r="A146" s="2" t="s">
        <v>209</v>
      </c>
      <c r="B146" s="44" t="s">
        <v>558</v>
      </c>
      <c r="C146" s="1" t="s">
        <v>210</v>
      </c>
      <c r="D146" s="1" t="s">
        <v>25</v>
      </c>
      <c r="E146" s="1" t="s">
        <v>7</v>
      </c>
      <c r="F146" s="124">
        <f>SUM('REPORT1 16 &amp; Under ALL'!F146:H146)</f>
        <v>30209</v>
      </c>
      <c r="G146" s="124">
        <f>SUM('REPORT1 16 &amp; Under ALL'!I146,'REPORT1 16 &amp; Under ALL'!J146,'REPORT1 16 &amp; Under ALL'!K146)</f>
        <v>44752</v>
      </c>
      <c r="H146" s="124">
        <f>SUM('REPORT1 16 &amp; Under ALL'!L146:N146)</f>
        <v>16747</v>
      </c>
      <c r="I146" s="125">
        <f>SUM('REPORT1 16 &amp; Under ALL'!O146:Q146)</f>
        <v>29641</v>
      </c>
      <c r="J146" s="125">
        <f>SUM('REPORT1 16 &amp; Under ALL'!R146:T146)</f>
        <v>26457</v>
      </c>
      <c r="K146" s="96">
        <v>147806</v>
      </c>
      <c r="L146" s="89">
        <v>-3752</v>
      </c>
      <c r="M146" s="104">
        <v>-0.12420139693468833</v>
      </c>
    </row>
    <row r="147" spans="1:13" ht="12.75">
      <c r="A147" s="2" t="s">
        <v>211</v>
      </c>
      <c r="B147" s="44" t="s">
        <v>559</v>
      </c>
      <c r="C147" s="1" t="s">
        <v>52</v>
      </c>
      <c r="D147" s="1" t="s">
        <v>19</v>
      </c>
      <c r="E147" s="1" t="s">
        <v>16</v>
      </c>
      <c r="F147" s="187"/>
      <c r="G147" s="187"/>
      <c r="H147" s="187"/>
      <c r="I147" s="188"/>
      <c r="J147" s="188"/>
      <c r="K147" s="189"/>
      <c r="L147" s="89" t="s">
        <v>755</v>
      </c>
      <c r="M147" s="104" t="s">
        <v>755</v>
      </c>
    </row>
    <row r="148" spans="1:13" ht="12.75">
      <c r="A148" s="2" t="s">
        <v>212</v>
      </c>
      <c r="B148" s="44" t="s">
        <v>560</v>
      </c>
      <c r="C148" s="1" t="s">
        <v>213</v>
      </c>
      <c r="D148" s="1" t="s">
        <v>30</v>
      </c>
      <c r="E148" s="1" t="s">
        <v>16</v>
      </c>
      <c r="F148" s="187"/>
      <c r="G148" s="187"/>
      <c r="H148" s="187"/>
      <c r="I148" s="188"/>
      <c r="J148" s="188"/>
      <c r="K148" s="189"/>
      <c r="L148" s="89" t="s">
        <v>755</v>
      </c>
      <c r="M148" s="104" t="s">
        <v>755</v>
      </c>
    </row>
    <row r="149" spans="1:13" ht="12.75">
      <c r="A149" s="2" t="s">
        <v>214</v>
      </c>
      <c r="B149" s="44" t="s">
        <v>561</v>
      </c>
      <c r="C149" s="1" t="s">
        <v>215</v>
      </c>
      <c r="D149" s="1" t="s">
        <v>102</v>
      </c>
      <c r="E149" s="1" t="s">
        <v>16</v>
      </c>
      <c r="F149" s="187"/>
      <c r="G149" s="187"/>
      <c r="H149" s="187"/>
      <c r="I149" s="188"/>
      <c r="J149" s="188"/>
      <c r="K149" s="189"/>
      <c r="L149" s="89" t="s">
        <v>755</v>
      </c>
      <c r="M149" s="104" t="s">
        <v>755</v>
      </c>
    </row>
    <row r="150" spans="1:13" ht="12.75">
      <c r="A150" s="2" t="s">
        <v>216</v>
      </c>
      <c r="B150" s="44" t="s">
        <v>562</v>
      </c>
      <c r="C150" s="1" t="s">
        <v>217</v>
      </c>
      <c r="D150" s="1" t="s">
        <v>36</v>
      </c>
      <c r="E150" s="1" t="s">
        <v>7</v>
      </c>
      <c r="F150" s="124">
        <f>SUM('REPORT1 16 &amp; Under ALL'!F150:H150)</f>
        <v>4403</v>
      </c>
      <c r="G150" s="124">
        <f>SUM('REPORT1 16 &amp; Under ALL'!I150,'REPORT1 16 &amp; Under ALL'!J150,'REPORT1 16 &amp; Under ALL'!K150)</f>
        <v>7718</v>
      </c>
      <c r="H150" s="124">
        <f>SUM('REPORT1 16 &amp; Under ALL'!L150:N150)</f>
        <v>1346</v>
      </c>
      <c r="I150" s="125">
        <f>SUM('REPORT1 16 &amp; Under ALL'!O150:Q150)</f>
        <v>4303</v>
      </c>
      <c r="J150" s="125">
        <f>SUM('REPORT1 16 &amp; Under ALL'!R150:T150)</f>
        <v>3810</v>
      </c>
      <c r="K150" s="96">
        <v>21580</v>
      </c>
      <c r="L150" s="89">
        <v>-593</v>
      </c>
      <c r="M150" s="104">
        <v>-0.13468089938678174</v>
      </c>
    </row>
    <row r="151" spans="1:13" ht="12.75">
      <c r="A151" s="2" t="s">
        <v>218</v>
      </c>
      <c r="B151" s="44" t="s">
        <v>563</v>
      </c>
      <c r="C151" s="1" t="s">
        <v>38</v>
      </c>
      <c r="D151" s="1" t="s">
        <v>10</v>
      </c>
      <c r="E151" s="1" t="s">
        <v>7</v>
      </c>
      <c r="F151" s="124">
        <f>SUM('REPORT1 16 &amp; Under ALL'!F151:H151)</f>
        <v>16614</v>
      </c>
      <c r="G151" s="124">
        <f>SUM('REPORT1 16 &amp; Under ALL'!I151,'REPORT1 16 &amp; Under ALL'!J151,'REPORT1 16 &amp; Under ALL'!K151)</f>
        <v>24367</v>
      </c>
      <c r="H151" s="124">
        <f>SUM('REPORT1 16 &amp; Under ALL'!L151:N151)</f>
        <v>10176</v>
      </c>
      <c r="I151" s="125">
        <f>SUM('REPORT1 16 &amp; Under ALL'!O151:Q151)</f>
        <v>14628</v>
      </c>
      <c r="J151" s="125">
        <f>SUM('REPORT1 16 &amp; Under ALL'!R151:T151)</f>
        <v>18090</v>
      </c>
      <c r="K151" s="96">
        <v>83875</v>
      </c>
      <c r="L151" s="89">
        <v>1476</v>
      </c>
      <c r="M151" s="104">
        <v>0.08884073672806067</v>
      </c>
    </row>
    <row r="152" spans="1:13" ht="12.75">
      <c r="A152" s="2" t="s">
        <v>219</v>
      </c>
      <c r="B152" s="44" t="s">
        <v>564</v>
      </c>
      <c r="C152" s="1" t="s">
        <v>91</v>
      </c>
      <c r="D152" s="1" t="s">
        <v>10</v>
      </c>
      <c r="E152" s="1" t="s">
        <v>7</v>
      </c>
      <c r="F152" s="124">
        <f>SUM('REPORT1 16 &amp; Under ALL'!F152:H152)</f>
        <v>34494</v>
      </c>
      <c r="G152" s="124">
        <f>SUM('REPORT1 16 &amp; Under ALL'!I152,'REPORT1 16 &amp; Under ALL'!J152,'REPORT1 16 &amp; Under ALL'!K152)</f>
        <v>34188</v>
      </c>
      <c r="H152" s="124">
        <f>SUM('REPORT1 16 &amp; Under ALL'!L152:N152)</f>
        <v>14275</v>
      </c>
      <c r="I152" s="125">
        <f>SUM('REPORT1 16 &amp; Under ALL'!O152:Q152)</f>
        <v>20929</v>
      </c>
      <c r="J152" s="125">
        <f>SUM('REPORT1 16 &amp; Under ALL'!R152:T152)</f>
        <v>23241</v>
      </c>
      <c r="K152" s="96">
        <v>127127</v>
      </c>
      <c r="L152" s="89">
        <v>-11253</v>
      </c>
      <c r="M152" s="104">
        <v>-0.32623064880848845</v>
      </c>
    </row>
    <row r="153" spans="1:13" ht="12.75">
      <c r="A153" s="2" t="s">
        <v>220</v>
      </c>
      <c r="B153" s="44" t="s">
        <v>417</v>
      </c>
      <c r="C153" s="1" t="s">
        <v>220</v>
      </c>
      <c r="D153" s="1" t="s">
        <v>102</v>
      </c>
      <c r="E153" s="1" t="s">
        <v>16</v>
      </c>
      <c r="F153" s="187"/>
      <c r="G153" s="187"/>
      <c r="H153" s="187"/>
      <c r="I153" s="188"/>
      <c r="J153" s="188"/>
      <c r="K153" s="189"/>
      <c r="L153" s="89" t="s">
        <v>755</v>
      </c>
      <c r="M153" s="104" t="s">
        <v>755</v>
      </c>
    </row>
    <row r="154" spans="1:13" ht="12.75">
      <c r="A154" s="2" t="s">
        <v>221</v>
      </c>
      <c r="B154" s="44" t="s">
        <v>565</v>
      </c>
      <c r="C154" s="1" t="s">
        <v>222</v>
      </c>
      <c r="D154" s="1" t="s">
        <v>10</v>
      </c>
      <c r="E154" s="1" t="s">
        <v>7</v>
      </c>
      <c r="F154" s="124">
        <f>SUM('REPORT1 16 &amp; Under ALL'!F154:H154)</f>
        <v>16723</v>
      </c>
      <c r="G154" s="124">
        <f>SUM('REPORT1 16 &amp; Under ALL'!I154,'REPORT1 16 &amp; Under ALL'!J154,'REPORT1 16 &amp; Under ALL'!K154)</f>
        <v>18199</v>
      </c>
      <c r="H154" s="124">
        <f>SUM('REPORT1 16 &amp; Under ALL'!L154:N154)</f>
        <v>9319</v>
      </c>
      <c r="I154" s="125">
        <f>SUM('REPORT1 16 &amp; Under ALL'!O154:Q154)</f>
        <v>11676</v>
      </c>
      <c r="J154" s="125">
        <f>SUM('REPORT1 16 &amp; Under ALL'!R154:T154)</f>
        <v>13919</v>
      </c>
      <c r="K154" s="96">
        <v>69836</v>
      </c>
      <c r="L154" s="89">
        <v>-2804</v>
      </c>
      <c r="M154" s="104">
        <v>-0.16767326436644142</v>
      </c>
    </row>
    <row r="155" spans="1:13" ht="12.75">
      <c r="A155" s="2" t="s">
        <v>223</v>
      </c>
      <c r="B155" s="44" t="s">
        <v>566</v>
      </c>
      <c r="C155" s="1" t="s">
        <v>38</v>
      </c>
      <c r="D155" s="1" t="s">
        <v>10</v>
      </c>
      <c r="E155" s="1" t="s">
        <v>7</v>
      </c>
      <c r="F155" s="124">
        <f>SUM('REPORT1 16 &amp; Under ALL'!F155:H155)</f>
        <v>7512</v>
      </c>
      <c r="G155" s="124">
        <f>SUM('REPORT1 16 &amp; Under ALL'!I155,'REPORT1 16 &amp; Under ALL'!J155,'REPORT1 16 &amp; Under ALL'!K155)</f>
        <v>9106</v>
      </c>
      <c r="H155" s="124">
        <f>SUM('REPORT1 16 &amp; Under ALL'!L155:N155)</f>
        <v>3194</v>
      </c>
      <c r="I155" s="125">
        <f>SUM('REPORT1 16 &amp; Under ALL'!O155:Q155)</f>
        <v>3553</v>
      </c>
      <c r="J155" s="125">
        <f>SUM('REPORT1 16 &amp; Under ALL'!R155:T155)</f>
        <v>4275</v>
      </c>
      <c r="K155" s="96">
        <v>27640</v>
      </c>
      <c r="L155" s="89">
        <v>-3237</v>
      </c>
      <c r="M155" s="104">
        <v>-0.4309105431309904</v>
      </c>
    </row>
    <row r="156" spans="1:13" ht="12.75">
      <c r="A156" s="2" t="s">
        <v>224</v>
      </c>
      <c r="B156" s="44" t="s">
        <v>567</v>
      </c>
      <c r="C156" s="1" t="s">
        <v>225</v>
      </c>
      <c r="D156" s="1" t="s">
        <v>6</v>
      </c>
      <c r="E156" s="1" t="s">
        <v>7</v>
      </c>
      <c r="F156" s="124">
        <f>SUM('REPORT1 16 &amp; Under ALL'!F156:H156)</f>
        <v>6916</v>
      </c>
      <c r="G156" s="124">
        <f>SUM('REPORT1 16 &amp; Under ALL'!I156,'REPORT1 16 &amp; Under ALL'!J156,'REPORT1 16 &amp; Under ALL'!K156)</f>
        <v>13869</v>
      </c>
      <c r="H156" s="124">
        <f>SUM('REPORT1 16 &amp; Under ALL'!L156:N156)</f>
        <v>6878</v>
      </c>
      <c r="I156" s="125">
        <f>SUM('REPORT1 16 &amp; Under ALL'!O156:Q156)</f>
        <v>9983</v>
      </c>
      <c r="J156" s="125">
        <f>SUM('REPORT1 16 &amp; Under ALL'!R156:T156)</f>
        <v>12557</v>
      </c>
      <c r="K156" s="96">
        <v>50203</v>
      </c>
      <c r="L156" s="89">
        <v>5641</v>
      </c>
      <c r="M156" s="104">
        <v>0.8156448814343551</v>
      </c>
    </row>
    <row r="157" spans="1:13" ht="12.75">
      <c r="A157" s="2" t="s">
        <v>226</v>
      </c>
      <c r="B157" s="44" t="s">
        <v>568</v>
      </c>
      <c r="C157" s="1" t="s">
        <v>227</v>
      </c>
      <c r="D157" s="1" t="s">
        <v>15</v>
      </c>
      <c r="E157" s="1" t="s">
        <v>7</v>
      </c>
      <c r="F157" s="124">
        <f>SUM('REPORT1 16 &amp; Under ALL'!F157:H157)</f>
        <v>16083</v>
      </c>
      <c r="G157" s="124">
        <f>SUM('REPORT1 16 &amp; Under ALL'!I157,'REPORT1 16 &amp; Under ALL'!J157,'REPORT1 16 &amp; Under ALL'!K157)</f>
        <v>13222</v>
      </c>
      <c r="H157" s="124">
        <f>SUM('REPORT1 16 &amp; Under ALL'!L157:N157)</f>
        <v>6131</v>
      </c>
      <c r="I157" s="125">
        <f>SUM('REPORT1 16 &amp; Under ALL'!O157:Q157)</f>
        <v>8264</v>
      </c>
      <c r="J157" s="125">
        <f>SUM('REPORT1 16 &amp; Under ALL'!R157:T157)</f>
        <v>19142</v>
      </c>
      <c r="K157" s="96">
        <v>62842</v>
      </c>
      <c r="L157" s="89">
        <v>3059</v>
      </c>
      <c r="M157" s="104">
        <v>0.1902008331778897</v>
      </c>
    </row>
    <row r="158" spans="1:13" ht="12.75">
      <c r="A158" s="2" t="s">
        <v>228</v>
      </c>
      <c r="B158" s="44" t="s">
        <v>569</v>
      </c>
      <c r="C158" s="1" t="s">
        <v>63</v>
      </c>
      <c r="D158" s="1" t="s">
        <v>6</v>
      </c>
      <c r="E158" s="1" t="s">
        <v>7</v>
      </c>
      <c r="F158" s="124">
        <f>SUM('REPORT1 16 &amp; Under ALL'!F158:H158)</f>
        <v>12936</v>
      </c>
      <c r="G158" s="124">
        <f>SUM('REPORT1 16 &amp; Under ALL'!I158,'REPORT1 16 &amp; Under ALL'!J158,'REPORT1 16 &amp; Under ALL'!K158)</f>
        <v>12695</v>
      </c>
      <c r="H158" s="124">
        <f>SUM('REPORT1 16 &amp; Under ALL'!L158:N158)</f>
        <v>8672</v>
      </c>
      <c r="I158" s="125">
        <f>SUM('REPORT1 16 &amp; Under ALL'!O158:Q158)</f>
        <v>10196</v>
      </c>
      <c r="J158" s="125" t="s">
        <v>746</v>
      </c>
      <c r="K158" s="96">
        <f>SUM(F158:J158)</f>
        <v>44499</v>
      </c>
      <c r="L158" s="89" t="s">
        <v>756</v>
      </c>
      <c r="M158" s="104" t="s">
        <v>756</v>
      </c>
    </row>
    <row r="159" spans="1:13" ht="12.75">
      <c r="A159" s="2" t="s">
        <v>229</v>
      </c>
      <c r="B159" s="44" t="s">
        <v>570</v>
      </c>
      <c r="C159" s="1" t="s">
        <v>230</v>
      </c>
      <c r="D159" s="1" t="s">
        <v>19</v>
      </c>
      <c r="E159" s="1" t="s">
        <v>7</v>
      </c>
      <c r="F159" s="124">
        <f>SUM('REPORT1 16 &amp; Under ALL'!F159:H159)</f>
        <v>9903</v>
      </c>
      <c r="G159" s="124">
        <f>SUM('REPORT1 16 &amp; Under ALL'!I159,'REPORT1 16 &amp; Under ALL'!J159,'REPORT1 16 &amp; Under ALL'!K159)</f>
        <v>15966</v>
      </c>
      <c r="H159" s="124">
        <f>SUM('REPORT1 16 &amp; Under ALL'!L159:N159)</f>
        <v>7288</v>
      </c>
      <c r="I159" s="125">
        <f>SUM('REPORT1 16 &amp; Under ALL'!O159:Q159)</f>
        <v>8493</v>
      </c>
      <c r="J159" s="125">
        <f>SUM('REPORT1 16 &amp; Under ALL'!R159:T159)</f>
        <v>15046</v>
      </c>
      <c r="K159" s="96">
        <v>56696</v>
      </c>
      <c r="L159" s="89">
        <v>5143</v>
      </c>
      <c r="M159" s="104">
        <v>0.5193375744723822</v>
      </c>
    </row>
    <row r="160" spans="1:13" ht="12.75">
      <c r="A160" s="2" t="s">
        <v>409</v>
      </c>
      <c r="B160" s="44" t="s">
        <v>571</v>
      </c>
      <c r="C160" s="1" t="s">
        <v>231</v>
      </c>
      <c r="D160" s="1" t="s">
        <v>30</v>
      </c>
      <c r="E160" s="1" t="s">
        <v>7</v>
      </c>
      <c r="F160" s="187"/>
      <c r="G160" s="187"/>
      <c r="H160" s="187"/>
      <c r="I160" s="125">
        <f>SUM('REPORT1 16 &amp; Under ALL'!O160:Q160)</f>
        <v>29694</v>
      </c>
      <c r="J160" s="125">
        <f>SUM('REPORT1 16 &amp; Under ALL'!R160:T160)</f>
        <v>39001</v>
      </c>
      <c r="K160" s="96">
        <v>68695</v>
      </c>
      <c r="L160" s="89" t="s">
        <v>756</v>
      </c>
      <c r="M160" s="104" t="s">
        <v>756</v>
      </c>
    </row>
    <row r="161" spans="1:13" ht="12.75">
      <c r="A161" s="2" t="s">
        <v>232</v>
      </c>
      <c r="B161" s="44" t="s">
        <v>572</v>
      </c>
      <c r="C161" s="1" t="s">
        <v>233</v>
      </c>
      <c r="D161" s="1" t="s">
        <v>15</v>
      </c>
      <c r="E161" s="1" t="s">
        <v>7</v>
      </c>
      <c r="F161" s="124">
        <f>SUM('REPORT1 16 &amp; Under ALL'!F161:H161)</f>
        <v>11853</v>
      </c>
      <c r="G161" s="124">
        <f>SUM('REPORT1 16 &amp; Under ALL'!I161,'REPORT1 16 &amp; Under ALL'!J161,'REPORT1 16 &amp; Under ALL'!K161)</f>
        <v>18743</v>
      </c>
      <c r="H161" s="124">
        <f>SUM('REPORT1 16 &amp; Under ALL'!L161:N161)</f>
        <v>7414</v>
      </c>
      <c r="I161" s="125">
        <f>SUM('REPORT1 16 &amp; Under ALL'!O161:Q161)</f>
        <v>7674</v>
      </c>
      <c r="J161" s="125">
        <f>SUM('REPORT1 16 &amp; Under ALL'!R161:T161)</f>
        <v>11563</v>
      </c>
      <c r="K161" s="96">
        <v>57247</v>
      </c>
      <c r="L161" s="89">
        <v>-290</v>
      </c>
      <c r="M161" s="104">
        <v>-0.02446637981945499</v>
      </c>
    </row>
    <row r="162" spans="1:13" ht="12.75">
      <c r="A162" s="2" t="s">
        <v>234</v>
      </c>
      <c r="B162" s="44" t="s">
        <v>573</v>
      </c>
      <c r="C162" s="1" t="s">
        <v>63</v>
      </c>
      <c r="D162" s="1" t="s">
        <v>6</v>
      </c>
      <c r="E162" s="1" t="s">
        <v>7</v>
      </c>
      <c r="F162" s="124">
        <f>SUM('REPORT1 16 &amp; Under ALL'!F162:H162)</f>
        <v>9705</v>
      </c>
      <c r="G162" s="124">
        <f>SUM('REPORT1 16 &amp; Under ALL'!I162,'REPORT1 16 &amp; Under ALL'!J162,'REPORT1 16 &amp; Under ALL'!K162)</f>
        <v>17303</v>
      </c>
      <c r="H162" s="124">
        <f>SUM('REPORT1 16 &amp; Under ALL'!L162:N162)</f>
        <v>9725</v>
      </c>
      <c r="I162" s="125">
        <f>SUM('REPORT1 16 &amp; Under ALL'!O162:Q162)</f>
        <v>13071</v>
      </c>
      <c r="J162" s="125">
        <f>SUM('REPORT1 16 &amp; Under ALL'!R162:T162)</f>
        <v>13243</v>
      </c>
      <c r="K162" s="96">
        <v>63047</v>
      </c>
      <c r="L162" s="89">
        <v>3538</v>
      </c>
      <c r="M162" s="104">
        <v>0.364554353426069</v>
      </c>
    </row>
    <row r="163" spans="1:13" ht="12.75">
      <c r="A163" s="2" t="s">
        <v>235</v>
      </c>
      <c r="B163" s="44" t="s">
        <v>574</v>
      </c>
      <c r="C163" s="1" t="s">
        <v>204</v>
      </c>
      <c r="D163" s="1" t="s">
        <v>30</v>
      </c>
      <c r="E163" s="1" t="s">
        <v>7</v>
      </c>
      <c r="F163" s="124">
        <f>SUM('REPORT1 16 &amp; Under ALL'!F163:H163)</f>
        <v>3845</v>
      </c>
      <c r="G163" s="124">
        <f>SUM('REPORT1 16 &amp; Under ALL'!I163,'REPORT1 16 &amp; Under ALL'!J163,'REPORT1 16 &amp; Under ALL'!K163)</f>
        <v>6719</v>
      </c>
      <c r="H163" s="124">
        <f>SUM('REPORT1 16 &amp; Under ALL'!L163:N163)</f>
        <v>2740</v>
      </c>
      <c r="I163" s="125">
        <f>SUM('REPORT1 16 &amp; Under ALL'!O163:Q163)</f>
        <v>3482</v>
      </c>
      <c r="J163" s="125">
        <f>SUM('REPORT1 16 &amp; Under ALL'!R163:T163)</f>
        <v>2508</v>
      </c>
      <c r="K163" s="96">
        <v>19294</v>
      </c>
      <c r="L163" s="89">
        <v>-1337</v>
      </c>
      <c r="M163" s="104">
        <v>-0.34772431729518855</v>
      </c>
    </row>
    <row r="164" spans="1:13" ht="12.75">
      <c r="A164" s="2" t="s">
        <v>370</v>
      </c>
      <c r="B164" s="44" t="s">
        <v>575</v>
      </c>
      <c r="C164" s="1" t="s">
        <v>236</v>
      </c>
      <c r="D164" s="1" t="s">
        <v>15</v>
      </c>
      <c r="E164" s="1" t="s">
        <v>7</v>
      </c>
      <c r="F164" s="187"/>
      <c r="G164" s="187"/>
      <c r="H164" s="124">
        <f>SUM('REPORT1 16 &amp; Under ALL'!L164:N164)</f>
        <v>7791</v>
      </c>
      <c r="I164" s="125">
        <f>SUM('REPORT1 16 &amp; Under ALL'!O164:Q164)</f>
        <v>10736</v>
      </c>
      <c r="J164" s="125">
        <f>SUM('REPORT1 16 &amp; Under ALL'!R164:T164)</f>
        <v>17400</v>
      </c>
      <c r="K164" s="96">
        <v>35927</v>
      </c>
      <c r="L164" s="89" t="s">
        <v>756</v>
      </c>
      <c r="M164" s="104" t="s">
        <v>756</v>
      </c>
    </row>
    <row r="165" spans="1:13" ht="12.75">
      <c r="A165" s="2" t="s">
        <v>237</v>
      </c>
      <c r="B165" s="44" t="s">
        <v>576</v>
      </c>
      <c r="C165" s="1" t="s">
        <v>21</v>
      </c>
      <c r="D165" s="1" t="s">
        <v>22</v>
      </c>
      <c r="E165" s="1" t="s">
        <v>7</v>
      </c>
      <c r="F165" s="124">
        <f>SUM('REPORT1 16 &amp; Under ALL'!F165:H165)</f>
        <v>10088</v>
      </c>
      <c r="G165" s="124">
        <f>SUM('REPORT1 16 &amp; Under ALL'!I165,'REPORT1 16 &amp; Under ALL'!J165,'REPORT1 16 &amp; Under ALL'!K165)</f>
        <v>16736</v>
      </c>
      <c r="H165" s="124">
        <f>SUM('REPORT1 16 &amp; Under ALL'!L165:N165)</f>
        <v>4581</v>
      </c>
      <c r="I165" s="125">
        <f>SUM('REPORT1 16 &amp; Under ALL'!O165:Q165)</f>
        <v>6633</v>
      </c>
      <c r="J165" s="125">
        <f>SUM('REPORT1 16 &amp; Under ALL'!R165:T165)</f>
        <v>12480</v>
      </c>
      <c r="K165" s="96">
        <v>50518</v>
      </c>
      <c r="L165" s="89">
        <v>2392</v>
      </c>
      <c r="M165" s="104">
        <v>0.23711340206185566</v>
      </c>
    </row>
    <row r="166" spans="1:13" ht="12.75">
      <c r="A166" s="2" t="s">
        <v>238</v>
      </c>
      <c r="B166" s="44" t="s">
        <v>577</v>
      </c>
      <c r="C166" s="1" t="s">
        <v>239</v>
      </c>
      <c r="D166" s="1" t="s">
        <v>102</v>
      </c>
      <c r="E166" s="1" t="s">
        <v>7</v>
      </c>
      <c r="F166" s="124">
        <f>SUM('REPORT1 16 &amp; Under ALL'!F166:H166)</f>
        <v>22213</v>
      </c>
      <c r="G166" s="124">
        <f>SUM('REPORT1 16 &amp; Under ALL'!I166,'REPORT1 16 &amp; Under ALL'!J166,'REPORT1 16 &amp; Under ALL'!K166)</f>
        <v>21466</v>
      </c>
      <c r="H166" s="124">
        <f>SUM('REPORT1 16 &amp; Under ALL'!L166:N166)</f>
        <v>11186</v>
      </c>
      <c r="I166" s="125">
        <f>SUM('REPORT1 16 &amp; Under ALL'!O166:Q166)</f>
        <v>19409</v>
      </c>
      <c r="J166" s="125">
        <f>SUM('REPORT1 16 &amp; Under ALL'!R166:T166)</f>
        <v>21354</v>
      </c>
      <c r="K166" s="96">
        <v>95628</v>
      </c>
      <c r="L166" s="89">
        <v>-859</v>
      </c>
      <c r="M166" s="104">
        <v>-0.038671048485121325</v>
      </c>
    </row>
    <row r="167" spans="1:13" ht="12.75">
      <c r="A167" s="2" t="s">
        <v>240</v>
      </c>
      <c r="B167" s="44" t="s">
        <v>578</v>
      </c>
      <c r="C167" s="1" t="s">
        <v>59</v>
      </c>
      <c r="D167" s="1" t="s">
        <v>36</v>
      </c>
      <c r="E167" s="1" t="s">
        <v>7</v>
      </c>
      <c r="F167" s="124">
        <f>SUM('REPORT1 16 &amp; Under ALL'!F167:H167)</f>
        <v>6955</v>
      </c>
      <c r="G167" s="124">
        <f>SUM('REPORT1 16 &amp; Under ALL'!I167,'REPORT1 16 &amp; Under ALL'!J167,'REPORT1 16 &amp; Under ALL'!K167)</f>
        <v>9816</v>
      </c>
      <c r="H167" s="124">
        <f>SUM('REPORT1 16 &amp; Under ALL'!L167:N167)</f>
        <v>2885</v>
      </c>
      <c r="I167" s="125">
        <f>SUM('REPORT1 16 &amp; Under ALL'!O167:Q167)</f>
        <v>3547</v>
      </c>
      <c r="J167" s="125">
        <f>SUM('REPORT1 16 &amp; Under ALL'!R167:T167)</f>
        <v>4804</v>
      </c>
      <c r="K167" s="96">
        <v>28007</v>
      </c>
      <c r="L167" s="89">
        <v>-2151</v>
      </c>
      <c r="M167" s="104">
        <v>-0.30927390366642704</v>
      </c>
    </row>
    <row r="168" spans="1:13" ht="12.75">
      <c r="A168" s="2" t="s">
        <v>241</v>
      </c>
      <c r="B168" s="44" t="s">
        <v>579</v>
      </c>
      <c r="C168" s="1" t="s">
        <v>63</v>
      </c>
      <c r="D168" s="1" t="s">
        <v>6</v>
      </c>
      <c r="E168" s="1" t="s">
        <v>7</v>
      </c>
      <c r="F168" s="124">
        <f>SUM('REPORT1 16 &amp; Under ALL'!F168:H168)</f>
        <v>8856</v>
      </c>
      <c r="G168" s="124">
        <f>SUM('REPORT1 16 &amp; Under ALL'!I168,'REPORT1 16 &amp; Under ALL'!J168,'REPORT1 16 &amp; Under ALL'!K168)</f>
        <v>11149</v>
      </c>
      <c r="H168" s="124">
        <f>SUM('REPORT1 16 &amp; Under ALL'!L168:N168)</f>
        <v>5072</v>
      </c>
      <c r="I168" s="125">
        <f>SUM('REPORT1 16 &amp; Under ALL'!O168:Q168)</f>
        <v>7384</v>
      </c>
      <c r="J168" s="125">
        <f>SUM('REPORT1 16 &amp; Under ALL'!R168:T168)</f>
        <v>6759</v>
      </c>
      <c r="K168" s="96">
        <v>39220</v>
      </c>
      <c r="L168" s="89">
        <v>-2097</v>
      </c>
      <c r="M168" s="104">
        <v>-0.23678861788617886</v>
      </c>
    </row>
    <row r="169" spans="1:13" ht="12.75">
      <c r="A169" s="2" t="s">
        <v>242</v>
      </c>
      <c r="B169" s="44" t="s">
        <v>580</v>
      </c>
      <c r="C169" s="1" t="s">
        <v>21</v>
      </c>
      <c r="D169" s="1" t="s">
        <v>22</v>
      </c>
      <c r="E169" s="1" t="s">
        <v>16</v>
      </c>
      <c r="F169" s="187"/>
      <c r="G169" s="187"/>
      <c r="H169" s="187"/>
      <c r="I169" s="188"/>
      <c r="J169" s="188"/>
      <c r="K169" s="189"/>
      <c r="L169" s="89" t="s">
        <v>755</v>
      </c>
      <c r="M169" s="104" t="s">
        <v>755</v>
      </c>
    </row>
    <row r="170" spans="1:13" ht="12.75">
      <c r="A170" s="2" t="s">
        <v>243</v>
      </c>
      <c r="B170" s="44" t="s">
        <v>581</v>
      </c>
      <c r="C170" s="1" t="s">
        <v>99</v>
      </c>
      <c r="D170" s="1" t="s">
        <v>25</v>
      </c>
      <c r="E170" s="1" t="s">
        <v>16</v>
      </c>
      <c r="F170" s="187"/>
      <c r="G170" s="187"/>
      <c r="H170" s="187"/>
      <c r="I170" s="188"/>
      <c r="J170" s="188"/>
      <c r="K170" s="189"/>
      <c r="L170" s="89" t="s">
        <v>755</v>
      </c>
      <c r="M170" s="104" t="s">
        <v>755</v>
      </c>
    </row>
    <row r="171" spans="1:13" ht="12.75">
      <c r="A171" s="2" t="s">
        <v>244</v>
      </c>
      <c r="B171" s="44" t="s">
        <v>582</v>
      </c>
      <c r="C171" s="1" t="s">
        <v>245</v>
      </c>
      <c r="D171" s="1" t="s">
        <v>6</v>
      </c>
      <c r="E171" s="1" t="s">
        <v>7</v>
      </c>
      <c r="F171" s="124">
        <f>SUM('REPORT1 16 &amp; Under ALL'!F171:H171)</f>
        <v>26438</v>
      </c>
      <c r="G171" s="124">
        <f>SUM('REPORT1 16 &amp; Under ALL'!I171,'REPORT1 16 &amp; Under ALL'!J171,'REPORT1 16 &amp; Under ALL'!K171)</f>
        <v>33406</v>
      </c>
      <c r="H171" s="124">
        <f>SUM('REPORT1 16 &amp; Under ALL'!L171:N171)</f>
        <v>11721</v>
      </c>
      <c r="I171" s="125">
        <f>SUM('REPORT1 16 &amp; Under ALL'!O171:Q171)</f>
        <v>15111</v>
      </c>
      <c r="J171" s="125">
        <f>SUM('REPORT1 16 &amp; Under ALL'!R171:T171)</f>
        <v>21638</v>
      </c>
      <c r="K171" s="96">
        <v>108314</v>
      </c>
      <c r="L171" s="89">
        <v>-4800</v>
      </c>
      <c r="M171" s="104">
        <v>-0.1815568499886527</v>
      </c>
    </row>
    <row r="172" spans="1:13" ht="12.75">
      <c r="A172" s="2" t="s">
        <v>246</v>
      </c>
      <c r="B172" s="44" t="s">
        <v>583</v>
      </c>
      <c r="C172" s="1" t="s">
        <v>121</v>
      </c>
      <c r="D172" s="1" t="s">
        <v>15</v>
      </c>
      <c r="E172" s="1" t="s">
        <v>16</v>
      </c>
      <c r="F172" s="187"/>
      <c r="G172" s="187"/>
      <c r="H172" s="187"/>
      <c r="I172" s="188"/>
      <c r="J172" s="188"/>
      <c r="K172" s="189"/>
      <c r="L172" s="89" t="s">
        <v>755</v>
      </c>
      <c r="M172" s="104" t="s">
        <v>755</v>
      </c>
    </row>
    <row r="173" spans="1:13" ht="12.75">
      <c r="A173" s="2" t="s">
        <v>247</v>
      </c>
      <c r="B173" s="44" t="s">
        <v>584</v>
      </c>
      <c r="C173" s="1" t="s">
        <v>248</v>
      </c>
      <c r="D173" s="1" t="s">
        <v>25</v>
      </c>
      <c r="E173" s="1" t="s">
        <v>7</v>
      </c>
      <c r="F173" s="124">
        <f>SUM('REPORT1 16 &amp; Under ALL'!F173:H173)</f>
        <v>21232</v>
      </c>
      <c r="G173" s="124">
        <f>SUM('REPORT1 16 &amp; Under ALL'!I173,'REPORT1 16 &amp; Under ALL'!J173,'REPORT1 16 &amp; Under ALL'!K173)</f>
        <v>28944</v>
      </c>
      <c r="H173" s="124">
        <f>SUM('REPORT1 16 &amp; Under ALL'!L173:N173)</f>
        <v>13397</v>
      </c>
      <c r="I173" s="125">
        <f>SUM('REPORT1 16 &amp; Under ALL'!O173:Q173)</f>
        <v>21172</v>
      </c>
      <c r="J173" s="125">
        <f>SUM('REPORT1 16 &amp; Under ALL'!R173:T173)</f>
        <v>22702</v>
      </c>
      <c r="K173" s="96">
        <v>107447</v>
      </c>
      <c r="L173" s="89">
        <v>1470</v>
      </c>
      <c r="M173" s="104">
        <v>0.0692351168048229</v>
      </c>
    </row>
    <row r="174" spans="1:13" ht="12.75">
      <c r="A174" s="2" t="s">
        <v>249</v>
      </c>
      <c r="B174" s="44" t="s">
        <v>585</v>
      </c>
      <c r="C174" s="1" t="s">
        <v>217</v>
      </c>
      <c r="D174" s="1" t="s">
        <v>36</v>
      </c>
      <c r="E174" s="1" t="s">
        <v>7</v>
      </c>
      <c r="F174" s="124">
        <f>SUM('REPORT1 16 &amp; Under ALL'!F174:H174)</f>
        <v>3465</v>
      </c>
      <c r="G174" s="124">
        <f>SUM('REPORT1 16 &amp; Under ALL'!I174,'REPORT1 16 &amp; Under ALL'!J174,'REPORT1 16 &amp; Under ALL'!K174)</f>
        <v>9168</v>
      </c>
      <c r="H174" s="124">
        <f>SUM('REPORT1 16 &amp; Under ALL'!L174:N174)</f>
        <v>3958</v>
      </c>
      <c r="I174" s="125">
        <f>SUM('REPORT1 16 &amp; Under ALL'!O174:Q174)</f>
        <v>6298</v>
      </c>
      <c r="J174" s="125">
        <f>SUM('REPORT1 16 &amp; Under ALL'!R174:T174)</f>
        <v>8093</v>
      </c>
      <c r="K174" s="96">
        <v>30982</v>
      </c>
      <c r="L174" s="89">
        <v>4628</v>
      </c>
      <c r="M174" s="104">
        <v>1.3356421356421357</v>
      </c>
    </row>
    <row r="175" spans="1:13" ht="12.75">
      <c r="A175" s="2" t="s">
        <v>250</v>
      </c>
      <c r="B175" s="44" t="s">
        <v>586</v>
      </c>
      <c r="C175" s="1" t="s">
        <v>12</v>
      </c>
      <c r="D175" s="1" t="s">
        <v>10</v>
      </c>
      <c r="E175" s="1" t="s">
        <v>16</v>
      </c>
      <c r="F175" s="187"/>
      <c r="G175" s="187"/>
      <c r="H175" s="187"/>
      <c r="I175" s="188"/>
      <c r="J175" s="188"/>
      <c r="K175" s="189"/>
      <c r="L175" s="89" t="s">
        <v>755</v>
      </c>
      <c r="M175" s="104" t="s">
        <v>755</v>
      </c>
    </row>
    <row r="176" spans="1:13" ht="12.75">
      <c r="A176" s="2" t="s">
        <v>251</v>
      </c>
      <c r="B176" s="44" t="s">
        <v>587</v>
      </c>
      <c r="C176" s="1" t="s">
        <v>116</v>
      </c>
      <c r="D176" s="1" t="s">
        <v>15</v>
      </c>
      <c r="E176" s="1" t="s">
        <v>7</v>
      </c>
      <c r="F176" s="124">
        <f>SUM('REPORT1 16 &amp; Under ALL'!F176:H176)</f>
        <v>9902</v>
      </c>
      <c r="G176" s="124">
        <f>SUM('REPORT1 16 &amp; Under ALL'!I176,'REPORT1 16 &amp; Under ALL'!J176,'REPORT1 16 &amp; Under ALL'!K176)</f>
        <v>10862</v>
      </c>
      <c r="H176" s="124">
        <f>SUM('REPORT1 16 &amp; Under ALL'!L176:N176)</f>
        <v>5998</v>
      </c>
      <c r="I176" s="125">
        <f>SUM('REPORT1 16 &amp; Under ALL'!O176:Q176)</f>
        <v>7131</v>
      </c>
      <c r="J176" s="125">
        <f>SUM('REPORT1 16 &amp; Under ALL'!R176:T176)</f>
        <v>8570</v>
      </c>
      <c r="K176" s="96">
        <v>42463</v>
      </c>
      <c r="L176" s="89">
        <v>-1332</v>
      </c>
      <c r="M176" s="104">
        <v>-0.13451827913552816</v>
      </c>
    </row>
    <row r="177" spans="1:13" ht="12.75">
      <c r="A177" s="2" t="s">
        <v>252</v>
      </c>
      <c r="B177" s="44" t="s">
        <v>588</v>
      </c>
      <c r="C177" s="1" t="s">
        <v>253</v>
      </c>
      <c r="D177" s="1" t="s">
        <v>10</v>
      </c>
      <c r="E177" s="1" t="s">
        <v>7</v>
      </c>
      <c r="F177" s="124">
        <f>SUM('REPORT1 16 &amp; Under ALL'!F177:H177)</f>
        <v>965</v>
      </c>
      <c r="G177" s="124">
        <f>SUM('REPORT1 16 &amp; Under ALL'!I177,'REPORT1 16 &amp; Under ALL'!J177,'REPORT1 16 &amp; Under ALL'!K177)</f>
        <v>1985</v>
      </c>
      <c r="H177" s="124">
        <f>SUM('REPORT1 16 &amp; Under ALL'!L177:N177)</f>
        <v>992</v>
      </c>
      <c r="I177" s="125">
        <f>SUM('REPORT1 16 &amp; Under ALL'!O177:Q177)</f>
        <v>847</v>
      </c>
      <c r="J177" s="125">
        <f>SUM('REPORT1 16 &amp; Under ALL'!R177:T177)</f>
        <v>703</v>
      </c>
      <c r="K177" s="96">
        <v>5492</v>
      </c>
      <c r="L177" s="89">
        <v>-262</v>
      </c>
      <c r="M177" s="104">
        <v>-0.27150259067357513</v>
      </c>
    </row>
    <row r="178" spans="1:13" ht="12.75">
      <c r="A178" s="2" t="s">
        <v>254</v>
      </c>
      <c r="B178" s="44" t="s">
        <v>589</v>
      </c>
      <c r="C178" s="1" t="s">
        <v>99</v>
      </c>
      <c r="D178" s="1" t="s">
        <v>25</v>
      </c>
      <c r="E178" s="1" t="s">
        <v>16</v>
      </c>
      <c r="F178" s="187"/>
      <c r="G178" s="187"/>
      <c r="H178" s="187"/>
      <c r="I178" s="188"/>
      <c r="J178" s="188"/>
      <c r="K178" s="189"/>
      <c r="L178" s="89" t="s">
        <v>755</v>
      </c>
      <c r="M178" s="104" t="s">
        <v>755</v>
      </c>
    </row>
    <row r="179" spans="1:13" ht="12.75">
      <c r="A179" s="2" t="s">
        <v>255</v>
      </c>
      <c r="B179" s="44" t="s">
        <v>590</v>
      </c>
      <c r="C179" s="1" t="s">
        <v>256</v>
      </c>
      <c r="D179" s="1" t="s">
        <v>6</v>
      </c>
      <c r="E179" s="1" t="s">
        <v>7</v>
      </c>
      <c r="F179" s="124">
        <f>SUM('REPORT1 16 &amp; Under ALL'!F179:H179)</f>
        <v>29677</v>
      </c>
      <c r="G179" s="124">
        <f>SUM('REPORT1 16 &amp; Under ALL'!I179,'REPORT1 16 &amp; Under ALL'!J179,'REPORT1 16 &amp; Under ALL'!K179)</f>
        <v>33153</v>
      </c>
      <c r="H179" s="124">
        <f>SUM('REPORT1 16 &amp; Under ALL'!L179:N179)</f>
        <v>11077</v>
      </c>
      <c r="I179" s="125">
        <f>SUM('REPORT1 16 &amp; Under ALL'!O179:Q179)</f>
        <v>14581</v>
      </c>
      <c r="J179" s="125">
        <f>SUM('REPORT1 16 &amp; Under ALL'!R179:T179)</f>
        <v>20375</v>
      </c>
      <c r="K179" s="96">
        <v>108863</v>
      </c>
      <c r="L179" s="89">
        <v>-9302</v>
      </c>
      <c r="M179" s="104">
        <v>-0.3134413855847963</v>
      </c>
    </row>
    <row r="180" spans="1:13" ht="12.75">
      <c r="A180" s="2" t="s">
        <v>257</v>
      </c>
      <c r="B180" s="44" t="s">
        <v>591</v>
      </c>
      <c r="C180" s="1" t="s">
        <v>258</v>
      </c>
      <c r="D180" s="1" t="s">
        <v>36</v>
      </c>
      <c r="E180" s="1" t="s">
        <v>7</v>
      </c>
      <c r="F180" s="124">
        <f>SUM('REPORT1 16 &amp; Under ALL'!F180:H180)</f>
        <v>31955</v>
      </c>
      <c r="G180" s="124">
        <f>SUM('REPORT1 16 &amp; Under ALL'!I180,'REPORT1 16 &amp; Under ALL'!J180,'REPORT1 16 &amp; Under ALL'!K180)</f>
        <v>33220</v>
      </c>
      <c r="H180" s="124">
        <f>SUM('REPORT1 16 &amp; Under ALL'!L180:N180)</f>
        <v>10928</v>
      </c>
      <c r="I180" s="125">
        <f>SUM('REPORT1 16 &amp; Under ALL'!O180:Q180)</f>
        <v>15118</v>
      </c>
      <c r="J180" s="125">
        <f>SUM('REPORT1 16 &amp; Under ALL'!R180:T180)</f>
        <v>21880</v>
      </c>
      <c r="K180" s="96">
        <v>113101</v>
      </c>
      <c r="L180" s="89">
        <v>-10075</v>
      </c>
      <c r="M180" s="104">
        <v>-0.3152871225160382</v>
      </c>
    </row>
    <row r="181" spans="1:13" ht="12.75">
      <c r="A181" s="2" t="s">
        <v>259</v>
      </c>
      <c r="B181" s="44" t="s">
        <v>592</v>
      </c>
      <c r="C181" s="1" t="s">
        <v>260</v>
      </c>
      <c r="D181" s="1" t="s">
        <v>6</v>
      </c>
      <c r="E181" s="1" t="s">
        <v>7</v>
      </c>
      <c r="F181" s="124">
        <f>SUM('REPORT1 16 &amp; Under ALL'!F181:H181)</f>
        <v>27984</v>
      </c>
      <c r="G181" s="124">
        <f>SUM('REPORT1 16 &amp; Under ALL'!I181,'REPORT1 16 &amp; Under ALL'!J181,'REPORT1 16 &amp; Under ALL'!K181)</f>
        <v>42823</v>
      </c>
      <c r="H181" s="124">
        <f>SUM('REPORT1 16 &amp; Under ALL'!L181:N181)</f>
        <v>20002</v>
      </c>
      <c r="I181" s="125">
        <f>SUM('REPORT1 16 &amp; Under ALL'!O181:Q181)</f>
        <v>21404</v>
      </c>
      <c r="J181" s="125">
        <f>SUM('REPORT1 16 &amp; Under ALL'!R181:T181)</f>
        <v>40747</v>
      </c>
      <c r="K181" s="96">
        <v>152960</v>
      </c>
      <c r="L181" s="89">
        <v>12763</v>
      </c>
      <c r="M181" s="104">
        <v>0.45608204688393367</v>
      </c>
    </row>
    <row r="182" spans="1:13" ht="12.75">
      <c r="A182" s="2" t="s">
        <v>261</v>
      </c>
      <c r="B182" s="44" t="s">
        <v>593</v>
      </c>
      <c r="C182" s="1" t="s">
        <v>99</v>
      </c>
      <c r="D182" s="1" t="s">
        <v>25</v>
      </c>
      <c r="E182" s="1" t="s">
        <v>16</v>
      </c>
      <c r="F182" s="187"/>
      <c r="G182" s="187"/>
      <c r="H182" s="187"/>
      <c r="I182" s="188"/>
      <c r="J182" s="188"/>
      <c r="K182" s="189"/>
      <c r="L182" s="89" t="s">
        <v>755</v>
      </c>
      <c r="M182" s="104" t="s">
        <v>755</v>
      </c>
    </row>
    <row r="183" spans="1:13" ht="12.75">
      <c r="A183" s="2" t="s">
        <v>262</v>
      </c>
      <c r="B183" s="44" t="s">
        <v>594</v>
      </c>
      <c r="C183" s="1" t="s">
        <v>74</v>
      </c>
      <c r="D183" s="1" t="s">
        <v>15</v>
      </c>
      <c r="E183" s="1" t="s">
        <v>7</v>
      </c>
      <c r="F183" s="124">
        <f>SUM('REPORT1 16 &amp; Under ALL'!F183:H183)</f>
        <v>5758</v>
      </c>
      <c r="G183" s="124">
        <f>SUM('REPORT1 16 &amp; Under ALL'!I183,'REPORT1 16 &amp; Under ALL'!J183,'REPORT1 16 &amp; Under ALL'!K183)</f>
        <v>9303</v>
      </c>
      <c r="H183" s="124">
        <f>SUM('REPORT1 16 &amp; Under ALL'!L183:N183)</f>
        <v>3441</v>
      </c>
      <c r="I183" s="125">
        <f>SUM('REPORT1 16 &amp; Under ALL'!O183:Q183)</f>
        <v>4290</v>
      </c>
      <c r="J183" s="125">
        <f>SUM('REPORT1 16 &amp; Under ALL'!R183:T183)</f>
        <v>6202</v>
      </c>
      <c r="K183" s="96">
        <v>28994</v>
      </c>
      <c r="L183" s="89">
        <v>444</v>
      </c>
      <c r="M183" s="104">
        <v>0.07711010767627649</v>
      </c>
    </row>
    <row r="184" spans="1:13" ht="12.75">
      <c r="A184" s="2" t="s">
        <v>263</v>
      </c>
      <c r="B184" s="44" t="s">
        <v>418</v>
      </c>
      <c r="C184" s="1" t="s">
        <v>263</v>
      </c>
      <c r="D184" s="1" t="s">
        <v>36</v>
      </c>
      <c r="E184" s="1" t="s">
        <v>7</v>
      </c>
      <c r="F184" s="124">
        <f>SUM('REPORT1 16 &amp; Under ALL'!F184:H184)</f>
        <v>54856</v>
      </c>
      <c r="G184" s="124">
        <f>SUM('REPORT1 16 &amp; Under ALL'!I184,'REPORT1 16 &amp; Under ALL'!J184,'REPORT1 16 &amp; Under ALL'!K184)</f>
        <v>71377</v>
      </c>
      <c r="H184" s="124">
        <f>SUM('REPORT1 16 &amp; Under ALL'!L184:N184)</f>
        <v>28894</v>
      </c>
      <c r="I184" s="125">
        <f>SUM('REPORT1 16 &amp; Under ALL'!O184:Q184)</f>
        <v>35861</v>
      </c>
      <c r="J184" s="125">
        <f>SUM('REPORT1 16 &amp; Under ALL'!R184:T184)</f>
        <v>44255</v>
      </c>
      <c r="K184" s="96">
        <v>235243</v>
      </c>
      <c r="L184" s="89">
        <v>-10601</v>
      </c>
      <c r="M184" s="104">
        <v>-0.19325142190462302</v>
      </c>
    </row>
    <row r="185" spans="1:13" ht="12.75">
      <c r="A185" s="2" t="s">
        <v>264</v>
      </c>
      <c r="B185" s="44" t="s">
        <v>595</v>
      </c>
      <c r="C185" s="1" t="s">
        <v>265</v>
      </c>
      <c r="D185" s="1" t="s">
        <v>15</v>
      </c>
      <c r="E185" s="1" t="s">
        <v>7</v>
      </c>
      <c r="F185" s="124">
        <f>SUM('REPORT1 16 &amp; Under ALL'!F185:H185)</f>
        <v>4577</v>
      </c>
      <c r="G185" s="124">
        <f>SUM('REPORT1 16 &amp; Under ALL'!I185,'REPORT1 16 &amp; Under ALL'!J185,'REPORT1 16 &amp; Under ALL'!K185)</f>
        <v>4084</v>
      </c>
      <c r="H185" s="124">
        <f>SUM('REPORT1 16 &amp; Under ALL'!L185:N185)</f>
        <v>2778</v>
      </c>
      <c r="I185" s="125">
        <f>SUM('REPORT1 16 &amp; Under ALL'!O185:Q185)</f>
        <v>4818</v>
      </c>
      <c r="J185" s="125">
        <f>SUM('REPORT1 16 &amp; Under ALL'!R185:T185)</f>
        <v>5493</v>
      </c>
      <c r="K185" s="96">
        <v>21750</v>
      </c>
      <c r="L185" s="89">
        <v>916</v>
      </c>
      <c r="M185" s="104">
        <v>0.2001310902337776</v>
      </c>
    </row>
    <row r="186" spans="1:13" ht="12.75">
      <c r="A186" s="2" t="s">
        <v>266</v>
      </c>
      <c r="B186" s="44" t="s">
        <v>596</v>
      </c>
      <c r="C186" s="1" t="s">
        <v>267</v>
      </c>
      <c r="D186" s="1" t="s">
        <v>36</v>
      </c>
      <c r="E186" s="1" t="s">
        <v>7</v>
      </c>
      <c r="F186" s="124">
        <f>SUM('REPORT1 16 &amp; Under ALL'!F186:H186)</f>
        <v>21482</v>
      </c>
      <c r="G186" s="124">
        <f>SUM('REPORT1 16 &amp; Under ALL'!I186,'REPORT1 16 &amp; Under ALL'!J186,'REPORT1 16 &amp; Under ALL'!K186)</f>
        <v>27505</v>
      </c>
      <c r="H186" s="124">
        <f>SUM('REPORT1 16 &amp; Under ALL'!L186:N186)</f>
        <v>12140</v>
      </c>
      <c r="I186" s="125">
        <f>SUM('REPORT1 16 &amp; Under ALL'!O186:Q186)</f>
        <v>15911</v>
      </c>
      <c r="J186" s="125">
        <f>SUM('REPORT1 16 &amp; Under ALL'!R186:T186)</f>
        <v>16615</v>
      </c>
      <c r="K186" s="96">
        <v>93653</v>
      </c>
      <c r="L186" s="89">
        <v>-4867</v>
      </c>
      <c r="M186" s="104">
        <v>-0.22656177264686714</v>
      </c>
    </row>
    <row r="187" spans="1:13" ht="12.75">
      <c r="A187" s="2" t="s">
        <v>268</v>
      </c>
      <c r="B187" s="44" t="s">
        <v>597</v>
      </c>
      <c r="C187" s="1" t="s">
        <v>69</v>
      </c>
      <c r="D187" s="1" t="s">
        <v>19</v>
      </c>
      <c r="E187" s="1" t="s">
        <v>7</v>
      </c>
      <c r="F187" s="124">
        <f>SUM('REPORT1 16 &amp; Under ALL'!F187:H187)</f>
        <v>4627</v>
      </c>
      <c r="G187" s="124">
        <f>SUM('REPORT1 16 &amp; Under ALL'!I187,'REPORT1 16 &amp; Under ALL'!J187,'REPORT1 16 &amp; Under ALL'!K187)</f>
        <v>6670</v>
      </c>
      <c r="H187" s="124">
        <f>SUM('REPORT1 16 &amp; Under ALL'!L187:N187)</f>
        <v>3809</v>
      </c>
      <c r="I187" s="125">
        <f>SUM('REPORT1 16 &amp; Under ALL'!O187:Q187)</f>
        <v>5458</v>
      </c>
      <c r="J187" s="125">
        <f>SUM('REPORT1 16 &amp; Under ALL'!R187:T187)</f>
        <v>5416</v>
      </c>
      <c r="K187" s="96">
        <v>25980</v>
      </c>
      <c r="L187" s="89">
        <v>789</v>
      </c>
      <c r="M187" s="104">
        <v>0.1705208558461206</v>
      </c>
    </row>
    <row r="188" spans="1:13" ht="12.75">
      <c r="A188" s="2" t="s">
        <v>269</v>
      </c>
      <c r="B188" s="44" t="s">
        <v>598</v>
      </c>
      <c r="C188" s="1" t="s">
        <v>9</v>
      </c>
      <c r="D188" s="1" t="s">
        <v>10</v>
      </c>
      <c r="E188" s="1" t="s">
        <v>7</v>
      </c>
      <c r="F188" s="124">
        <f>SUM('REPORT1 16 &amp; Under ALL'!F188:H188)</f>
        <v>13419</v>
      </c>
      <c r="G188" s="124">
        <f>SUM('REPORT1 16 &amp; Under ALL'!I188,'REPORT1 16 &amp; Under ALL'!J188,'REPORT1 16 &amp; Under ALL'!K188)</f>
        <v>18257</v>
      </c>
      <c r="H188" s="124">
        <f>SUM('REPORT1 16 &amp; Under ALL'!L188:N188)</f>
        <v>8956</v>
      </c>
      <c r="I188" s="125">
        <f>SUM('REPORT1 16 &amp; Under ALL'!O188:Q188)</f>
        <v>8639</v>
      </c>
      <c r="J188" s="125">
        <f>SUM('REPORT1 16 &amp; Under ALL'!R188:T188)</f>
        <v>7172</v>
      </c>
      <c r="K188" s="96">
        <v>56443</v>
      </c>
      <c r="L188" s="89">
        <v>-6247</v>
      </c>
      <c r="M188" s="104">
        <v>-0.4655339444071838</v>
      </c>
    </row>
    <row r="189" spans="1:13" ht="12.75">
      <c r="A189" s="2" t="s">
        <v>270</v>
      </c>
      <c r="B189" s="44" t="s">
        <v>599</v>
      </c>
      <c r="C189" s="1" t="s">
        <v>271</v>
      </c>
      <c r="D189" s="1" t="s">
        <v>30</v>
      </c>
      <c r="E189" s="1" t="s">
        <v>16</v>
      </c>
      <c r="F189" s="187"/>
      <c r="G189" s="187"/>
      <c r="H189" s="187"/>
      <c r="I189" s="188"/>
      <c r="J189" s="188"/>
      <c r="K189" s="189"/>
      <c r="L189" s="89" t="s">
        <v>755</v>
      </c>
      <c r="M189" s="104" t="s">
        <v>755</v>
      </c>
    </row>
    <row r="190" spans="1:13" ht="12.75">
      <c r="A190" s="2" t="s">
        <v>272</v>
      </c>
      <c r="B190" s="44" t="s">
        <v>600</v>
      </c>
      <c r="C190" s="1" t="s">
        <v>129</v>
      </c>
      <c r="D190" s="1" t="s">
        <v>30</v>
      </c>
      <c r="E190" s="1" t="s">
        <v>16</v>
      </c>
      <c r="F190" s="187"/>
      <c r="G190" s="187"/>
      <c r="H190" s="187"/>
      <c r="I190" s="188"/>
      <c r="J190" s="188"/>
      <c r="K190" s="189"/>
      <c r="L190" s="89" t="s">
        <v>755</v>
      </c>
      <c r="M190" s="104" t="s">
        <v>755</v>
      </c>
    </row>
    <row r="191" spans="1:13" ht="12.75">
      <c r="A191" s="2" t="s">
        <v>273</v>
      </c>
      <c r="B191" s="44" t="s">
        <v>601</v>
      </c>
      <c r="C191" s="1" t="s">
        <v>46</v>
      </c>
      <c r="D191" s="1" t="s">
        <v>10</v>
      </c>
      <c r="E191" s="1" t="s">
        <v>7</v>
      </c>
      <c r="F191" s="124">
        <f>SUM('REPORT1 16 &amp; Under ALL'!F191:H191)</f>
        <v>3907</v>
      </c>
      <c r="G191" s="124">
        <f>SUM('REPORT1 16 &amp; Under ALL'!I191,'REPORT1 16 &amp; Under ALL'!J191,'REPORT1 16 &amp; Under ALL'!K191)</f>
        <v>4723</v>
      </c>
      <c r="H191" s="124">
        <f>SUM('REPORT1 16 &amp; Under ALL'!L191:N191)</f>
        <v>2580</v>
      </c>
      <c r="I191" s="125">
        <f>SUM('REPORT1 16 &amp; Under ALL'!O191:Q191)</f>
        <v>3267</v>
      </c>
      <c r="J191" s="125">
        <f>SUM('REPORT1 16 &amp; Under ALL'!R191:T191)</f>
        <v>3965</v>
      </c>
      <c r="K191" s="96">
        <v>18442</v>
      </c>
      <c r="L191" s="89">
        <v>58</v>
      </c>
      <c r="M191" s="104">
        <v>0.0148451497312516</v>
      </c>
    </row>
    <row r="192" spans="1:13" ht="12.75">
      <c r="A192" s="2" t="s">
        <v>752</v>
      </c>
      <c r="B192" s="44" t="s">
        <v>602</v>
      </c>
      <c r="C192" s="1" t="s">
        <v>46</v>
      </c>
      <c r="D192" s="1" t="s">
        <v>10</v>
      </c>
      <c r="E192" s="1" t="s">
        <v>7</v>
      </c>
      <c r="F192" s="124">
        <f>SUM('REPORT1 16 &amp; Under ALL'!F192:H192)</f>
        <v>4239</v>
      </c>
      <c r="G192" s="124">
        <f>SUM('REPORT1 16 &amp; Under ALL'!I192,'REPORT1 16 &amp; Under ALL'!J192,'REPORT1 16 &amp; Under ALL'!K192)</f>
        <v>30593</v>
      </c>
      <c r="H192" s="124">
        <f>SUM('REPORT1 16 &amp; Under ALL'!L192:N192)</f>
        <v>14192</v>
      </c>
      <c r="I192" s="125">
        <f>SUM('REPORT1 16 &amp; Under ALL'!O192:Q192)</f>
        <v>18441</v>
      </c>
      <c r="J192" s="125">
        <f>SUM('REPORT1 16 &amp; Under ALL'!R192:T192)</f>
        <v>20785</v>
      </c>
      <c r="K192" s="96">
        <v>88250</v>
      </c>
      <c r="L192" s="89" t="s">
        <v>756</v>
      </c>
      <c r="M192" s="104" t="s">
        <v>756</v>
      </c>
    </row>
    <row r="193" spans="1:13" ht="12.75">
      <c r="A193" s="2" t="s">
        <v>274</v>
      </c>
      <c r="B193" s="44" t="s">
        <v>603</v>
      </c>
      <c r="C193" s="1" t="s">
        <v>5</v>
      </c>
      <c r="D193" s="1" t="s">
        <v>6</v>
      </c>
      <c r="E193" s="1" t="s">
        <v>7</v>
      </c>
      <c r="F193" s="124">
        <f>SUM('REPORT1 16 &amp; Under ALL'!F193:H193)</f>
        <v>10248</v>
      </c>
      <c r="G193" s="124">
        <f>SUM('REPORT1 16 &amp; Under ALL'!I193,'REPORT1 16 &amp; Under ALL'!J193,'REPORT1 16 &amp; Under ALL'!K193)</f>
        <v>17328</v>
      </c>
      <c r="H193" s="124">
        <f>SUM('REPORT1 16 &amp; Under ALL'!L193:N193)</f>
        <v>7483</v>
      </c>
      <c r="I193" s="125">
        <f>SUM('REPORT1 16 &amp; Under ALL'!O193:Q193)</f>
        <v>9623</v>
      </c>
      <c r="J193" s="125">
        <f>SUM('REPORT1 16 &amp; Under ALL'!R193:T193)</f>
        <v>7770</v>
      </c>
      <c r="K193" s="96">
        <v>52452</v>
      </c>
      <c r="L193" s="89">
        <v>-2478</v>
      </c>
      <c r="M193" s="104">
        <v>-0.24180327868852458</v>
      </c>
    </row>
    <row r="194" spans="1:13" ht="12.75">
      <c r="A194" s="2" t="s">
        <v>275</v>
      </c>
      <c r="B194" s="44" t="s">
        <v>604</v>
      </c>
      <c r="C194" s="1" t="s">
        <v>52</v>
      </c>
      <c r="D194" s="1" t="s">
        <v>19</v>
      </c>
      <c r="E194" s="1" t="s">
        <v>16</v>
      </c>
      <c r="F194" s="187"/>
      <c r="G194" s="187"/>
      <c r="H194" s="187"/>
      <c r="I194" s="188"/>
      <c r="J194" s="188"/>
      <c r="K194" s="189"/>
      <c r="L194" s="89" t="s">
        <v>755</v>
      </c>
      <c r="M194" s="104" t="s">
        <v>755</v>
      </c>
    </row>
    <row r="195" spans="1:13" ht="12.75">
      <c r="A195" s="2" t="s">
        <v>276</v>
      </c>
      <c r="B195" s="44" t="s">
        <v>605</v>
      </c>
      <c r="C195" s="1" t="s">
        <v>63</v>
      </c>
      <c r="D195" s="1" t="s">
        <v>6</v>
      </c>
      <c r="E195" s="1" t="s">
        <v>16</v>
      </c>
      <c r="F195" s="187"/>
      <c r="G195" s="187"/>
      <c r="H195" s="187"/>
      <c r="I195" s="188"/>
      <c r="J195" s="188"/>
      <c r="K195" s="189"/>
      <c r="L195" s="89" t="s">
        <v>755</v>
      </c>
      <c r="M195" s="104" t="s">
        <v>755</v>
      </c>
    </row>
    <row r="196" spans="1:13" ht="12.75">
      <c r="A196" s="2" t="s">
        <v>277</v>
      </c>
      <c r="B196" s="44" t="s">
        <v>606</v>
      </c>
      <c r="C196" s="1" t="s">
        <v>278</v>
      </c>
      <c r="D196" s="1" t="s">
        <v>30</v>
      </c>
      <c r="E196" s="1" t="s">
        <v>16</v>
      </c>
      <c r="F196" s="187"/>
      <c r="G196" s="187"/>
      <c r="H196" s="187"/>
      <c r="I196" s="188"/>
      <c r="J196" s="188"/>
      <c r="K196" s="189"/>
      <c r="L196" s="89" t="s">
        <v>755</v>
      </c>
      <c r="M196" s="104" t="s">
        <v>755</v>
      </c>
    </row>
    <row r="197" spans="1:13" ht="12.75">
      <c r="A197" s="2" t="s">
        <v>279</v>
      </c>
      <c r="B197" s="44" t="s">
        <v>607</v>
      </c>
      <c r="C197" s="1" t="s">
        <v>72</v>
      </c>
      <c r="D197" s="1" t="s">
        <v>36</v>
      </c>
      <c r="E197" s="1" t="s">
        <v>7</v>
      </c>
      <c r="F197" s="124">
        <f>SUM('REPORT1 16 &amp; Under ALL'!F197:H197)</f>
        <v>10451</v>
      </c>
      <c r="G197" s="124">
        <f>SUM('REPORT1 16 &amp; Under ALL'!I197,'REPORT1 16 &amp; Under ALL'!J197,'REPORT1 16 &amp; Under ALL'!K197)</f>
        <v>9801</v>
      </c>
      <c r="H197" s="124">
        <f>SUM('REPORT1 16 &amp; Under ALL'!L197:N197)</f>
        <v>6551</v>
      </c>
      <c r="I197" s="125">
        <f>SUM('REPORT1 16 &amp; Under ALL'!O197:Q197)</f>
        <v>7818</v>
      </c>
      <c r="J197" s="125">
        <f>SUM('REPORT1 16 &amp; Under ALL'!R197:T197)</f>
        <v>7398</v>
      </c>
      <c r="K197" s="96">
        <v>42019</v>
      </c>
      <c r="L197" s="89">
        <v>-3053</v>
      </c>
      <c r="M197" s="104">
        <v>-0.29212515548751317</v>
      </c>
    </row>
    <row r="198" spans="1:13" ht="12.75">
      <c r="A198" s="2" t="s">
        <v>280</v>
      </c>
      <c r="B198" s="44" t="s">
        <v>608</v>
      </c>
      <c r="C198" s="1" t="s">
        <v>281</v>
      </c>
      <c r="D198" s="1" t="s">
        <v>102</v>
      </c>
      <c r="E198" s="1" t="s">
        <v>7</v>
      </c>
      <c r="F198" s="124">
        <f>SUM('REPORT1 16 &amp; Under ALL'!F198:H198)</f>
        <v>25524</v>
      </c>
      <c r="G198" s="124">
        <f>SUM('REPORT1 16 &amp; Under ALL'!I198,'REPORT1 16 &amp; Under ALL'!J198,'REPORT1 16 &amp; Under ALL'!K198)</f>
        <v>33419</v>
      </c>
      <c r="H198" s="124">
        <f>SUM('REPORT1 16 &amp; Under ALL'!L198:N198)</f>
        <v>11368</v>
      </c>
      <c r="I198" s="125">
        <f>SUM('REPORT1 16 &amp; Under ALL'!O198:Q198)</f>
        <v>19207</v>
      </c>
      <c r="J198" s="125">
        <f>SUM('REPORT1 16 &amp; Under ALL'!R198:T198)</f>
        <v>19875</v>
      </c>
      <c r="K198" s="96">
        <v>109393</v>
      </c>
      <c r="L198" s="89">
        <v>-5649</v>
      </c>
      <c r="M198" s="104">
        <v>-0.22132110954395862</v>
      </c>
    </row>
    <row r="199" spans="1:13" ht="12.75">
      <c r="A199" s="2" t="s">
        <v>282</v>
      </c>
      <c r="B199" s="44" t="s">
        <v>609</v>
      </c>
      <c r="C199" s="1" t="s">
        <v>283</v>
      </c>
      <c r="D199" s="1" t="s">
        <v>15</v>
      </c>
      <c r="E199" s="1" t="s">
        <v>7</v>
      </c>
      <c r="F199" s="124">
        <f>SUM('REPORT1 16 &amp; Under ALL'!F199:H199)</f>
        <v>16400</v>
      </c>
      <c r="G199" s="124">
        <f>SUM('REPORT1 16 &amp; Under ALL'!I199,'REPORT1 16 &amp; Under ALL'!J199,'REPORT1 16 &amp; Under ALL'!K199)</f>
        <v>23684</v>
      </c>
      <c r="H199" s="124">
        <f>SUM('REPORT1 16 &amp; Under ALL'!L199:N199)</f>
        <v>8650</v>
      </c>
      <c r="I199" s="125">
        <f>SUM('REPORT1 16 &amp; Under ALL'!O199:Q199)</f>
        <v>10215</v>
      </c>
      <c r="J199" s="125">
        <f>SUM('REPORT1 16 &amp; Under ALL'!R199:T199)</f>
        <v>15966</v>
      </c>
      <c r="K199" s="96">
        <v>74915</v>
      </c>
      <c r="L199" s="89">
        <v>-434</v>
      </c>
      <c r="M199" s="104">
        <v>-0.02646341463414634</v>
      </c>
    </row>
    <row r="200" spans="1:13" ht="12.75">
      <c r="A200" s="2" t="s">
        <v>284</v>
      </c>
      <c r="B200" s="44" t="s">
        <v>419</v>
      </c>
      <c r="C200" s="1" t="s">
        <v>285</v>
      </c>
      <c r="D200" s="1" t="s">
        <v>19</v>
      </c>
      <c r="E200" s="1" t="s">
        <v>7</v>
      </c>
      <c r="F200" s="124">
        <f>SUM('REPORT1 16 &amp; Under ALL'!F200:H200)</f>
        <v>21806</v>
      </c>
      <c r="G200" s="124">
        <f>SUM('REPORT1 16 &amp; Under ALL'!I200,'REPORT1 16 &amp; Under ALL'!J200,'REPORT1 16 &amp; Under ALL'!K200)</f>
        <v>24316</v>
      </c>
      <c r="H200" s="124">
        <f>SUM('REPORT1 16 &amp; Under ALL'!L200:N200)</f>
        <v>9798</v>
      </c>
      <c r="I200" s="125">
        <f>SUM('REPORT1 16 &amp; Under ALL'!O200:Q200)</f>
        <v>11030</v>
      </c>
      <c r="J200" s="125">
        <f>SUM('REPORT1 16 &amp; Under ALL'!R200:T200)</f>
        <v>15983</v>
      </c>
      <c r="K200" s="96">
        <v>82933</v>
      </c>
      <c r="L200" s="89">
        <v>-5823</v>
      </c>
      <c r="M200" s="104">
        <v>-0.2670365954324498</v>
      </c>
    </row>
    <row r="201" spans="1:13" ht="12.75">
      <c r="A201" s="2" t="s">
        <v>286</v>
      </c>
      <c r="B201" s="44" t="s">
        <v>610</v>
      </c>
      <c r="C201" s="1" t="s">
        <v>21</v>
      </c>
      <c r="D201" s="1" t="s">
        <v>22</v>
      </c>
      <c r="E201" s="1" t="s">
        <v>7</v>
      </c>
      <c r="F201" s="124">
        <f>SUM('REPORT1 16 &amp; Under ALL'!F201:H201)</f>
        <v>4444</v>
      </c>
      <c r="G201" s="124">
        <f>SUM('REPORT1 16 &amp; Under ALL'!I201,'REPORT1 16 &amp; Under ALL'!J201,'REPORT1 16 &amp; Under ALL'!K201)</f>
        <v>5491</v>
      </c>
      <c r="H201" s="124">
        <f>SUM('REPORT1 16 &amp; Under ALL'!L201:N201)</f>
        <v>2711</v>
      </c>
      <c r="I201" s="125">
        <f>SUM('REPORT1 16 &amp; Under ALL'!O201:Q201)</f>
        <v>2167</v>
      </c>
      <c r="J201" s="125">
        <f>SUM('REPORT1 16 &amp; Under ALL'!R201:T201)</f>
        <v>2685</v>
      </c>
      <c r="K201" s="96">
        <v>17498</v>
      </c>
      <c r="L201" s="89">
        <v>-1759</v>
      </c>
      <c r="M201" s="104">
        <v>-0.3958145814581458</v>
      </c>
    </row>
    <row r="202" spans="1:13" ht="12.75">
      <c r="A202" s="2" t="s">
        <v>287</v>
      </c>
      <c r="B202" s="44" t="s">
        <v>611</v>
      </c>
      <c r="C202" s="1" t="s">
        <v>124</v>
      </c>
      <c r="D202" s="1" t="s">
        <v>15</v>
      </c>
      <c r="E202" s="1" t="s">
        <v>7</v>
      </c>
      <c r="F202" s="124">
        <f>SUM('REPORT1 16 &amp; Under ALL'!F202:H202)</f>
        <v>21097</v>
      </c>
      <c r="G202" s="124">
        <f>SUM('REPORT1 16 &amp; Under ALL'!I202,'REPORT1 16 &amp; Under ALL'!J202,'REPORT1 16 &amp; Under ALL'!K202)</f>
        <v>21255</v>
      </c>
      <c r="H202" s="124">
        <f>SUM('REPORT1 16 &amp; Under ALL'!L202:N202)</f>
        <v>9281</v>
      </c>
      <c r="I202" s="125">
        <f>SUM('REPORT1 16 &amp; Under ALL'!O202:Q202)</f>
        <v>8953</v>
      </c>
      <c r="J202" s="125">
        <f>SUM('REPORT1 16 &amp; Under ALL'!R202:T202)</f>
        <v>8742</v>
      </c>
      <c r="K202" s="96">
        <v>69328</v>
      </c>
      <c r="L202" s="89">
        <v>-12355</v>
      </c>
      <c r="M202" s="104">
        <v>-0.5856282883822345</v>
      </c>
    </row>
    <row r="203" spans="1:13" ht="12.75">
      <c r="A203" s="2" t="s">
        <v>288</v>
      </c>
      <c r="B203" s="44" t="s">
        <v>612</v>
      </c>
      <c r="C203" s="1" t="s">
        <v>61</v>
      </c>
      <c r="D203" s="1" t="s">
        <v>19</v>
      </c>
      <c r="E203" s="1" t="s">
        <v>7</v>
      </c>
      <c r="F203" s="124">
        <f>SUM('REPORT1 16 &amp; Under ALL'!F203:H203)</f>
        <v>7809</v>
      </c>
      <c r="G203" s="124">
        <f>SUM('REPORT1 16 &amp; Under ALL'!I203,'REPORT1 16 &amp; Under ALL'!J203,'REPORT1 16 &amp; Under ALL'!K203)</f>
        <v>12436</v>
      </c>
      <c r="H203" s="124">
        <f>SUM('REPORT1 16 &amp; Under ALL'!L203:N203)</f>
        <v>5920</v>
      </c>
      <c r="I203" s="125">
        <f>SUM('REPORT1 16 &amp; Under ALL'!O203:Q203)</f>
        <v>7493</v>
      </c>
      <c r="J203" s="125">
        <f>SUM('REPORT1 16 &amp; Under ALL'!R203:T203)</f>
        <v>6127</v>
      </c>
      <c r="K203" s="96">
        <v>39785</v>
      </c>
      <c r="L203" s="89">
        <v>-1682</v>
      </c>
      <c r="M203" s="104">
        <v>-0.2153924958381355</v>
      </c>
    </row>
    <row r="204" spans="1:13" ht="12.75">
      <c r="A204" s="2" t="s">
        <v>289</v>
      </c>
      <c r="B204" s="44" t="s">
        <v>613</v>
      </c>
      <c r="C204" s="1" t="s">
        <v>18</v>
      </c>
      <c r="D204" s="1" t="s">
        <v>19</v>
      </c>
      <c r="E204" s="1" t="s">
        <v>7</v>
      </c>
      <c r="F204" s="124">
        <f>SUM('REPORT1 16 &amp; Under ALL'!F204:H204)</f>
        <v>1762</v>
      </c>
      <c r="G204" s="124">
        <f>SUM('REPORT1 16 &amp; Under ALL'!I204,'REPORT1 16 &amp; Under ALL'!J204,'REPORT1 16 &amp; Under ALL'!K204)</f>
        <v>16022</v>
      </c>
      <c r="H204" s="124">
        <f>SUM('REPORT1 16 &amp; Under ALL'!L204:N204)</f>
        <v>4986</v>
      </c>
      <c r="I204" s="125">
        <f>SUM('REPORT1 16 &amp; Under ALL'!O204:Q204)</f>
        <v>8459</v>
      </c>
      <c r="J204" s="125">
        <f>SUM('REPORT1 16 &amp; Under ALL'!R204:T204)</f>
        <v>8932</v>
      </c>
      <c r="K204" s="96">
        <v>40161</v>
      </c>
      <c r="L204" s="89">
        <v>7170</v>
      </c>
      <c r="M204" s="104">
        <v>4.069239500567537</v>
      </c>
    </row>
    <row r="205" spans="1:13" ht="12.75">
      <c r="A205" s="2" t="s">
        <v>290</v>
      </c>
      <c r="B205" s="44" t="s">
        <v>614</v>
      </c>
      <c r="C205" s="1" t="s">
        <v>291</v>
      </c>
      <c r="D205" s="1" t="s">
        <v>6</v>
      </c>
      <c r="E205" s="1" t="s">
        <v>7</v>
      </c>
      <c r="F205" s="124">
        <f>SUM('REPORT1 16 &amp; Under ALL'!F205:H205)</f>
        <v>5914</v>
      </c>
      <c r="G205" s="124">
        <f>SUM('REPORT1 16 &amp; Under ALL'!I205,'REPORT1 16 &amp; Under ALL'!J205,'REPORT1 16 &amp; Under ALL'!K205)</f>
        <v>10268</v>
      </c>
      <c r="H205" s="124">
        <f>SUM('REPORT1 16 &amp; Under ALL'!L205:N205)</f>
        <v>3547</v>
      </c>
      <c r="I205" s="125">
        <f>SUM('REPORT1 16 &amp; Under ALL'!O205:Q205)</f>
        <v>5364</v>
      </c>
      <c r="J205" s="125">
        <f>SUM('REPORT1 16 &amp; Under ALL'!R205:T205)</f>
        <v>5960</v>
      </c>
      <c r="K205" s="96">
        <v>31053</v>
      </c>
      <c r="L205" s="89">
        <v>46</v>
      </c>
      <c r="M205" s="104">
        <v>0.007778153533987149</v>
      </c>
    </row>
    <row r="206" spans="1:13" ht="12.75">
      <c r="A206" s="2" t="s">
        <v>292</v>
      </c>
      <c r="B206" s="44" t="s">
        <v>615</v>
      </c>
      <c r="C206" s="1" t="s">
        <v>293</v>
      </c>
      <c r="D206" s="1" t="s">
        <v>36</v>
      </c>
      <c r="E206" s="1" t="s">
        <v>7</v>
      </c>
      <c r="F206" s="124">
        <f>SUM('REPORT1 16 &amp; Under ALL'!F206:H206)</f>
        <v>11963</v>
      </c>
      <c r="G206" s="124">
        <f>SUM('REPORT1 16 &amp; Under ALL'!I206,'REPORT1 16 &amp; Under ALL'!J206,'REPORT1 16 &amp; Under ALL'!K206)</f>
        <v>15324</v>
      </c>
      <c r="H206" s="124">
        <f>SUM('REPORT1 16 &amp; Under ALL'!L206:N206)</f>
        <v>9083</v>
      </c>
      <c r="I206" s="125">
        <f>SUM('REPORT1 16 &amp; Under ALL'!O206:Q206)</f>
        <v>10377</v>
      </c>
      <c r="J206" s="125">
        <f>SUM('REPORT1 16 &amp; Under ALL'!R206:T206)</f>
        <v>12158</v>
      </c>
      <c r="K206" s="96">
        <v>58905</v>
      </c>
      <c r="L206" s="89">
        <v>195</v>
      </c>
      <c r="M206" s="104">
        <v>0.016300259132324666</v>
      </c>
    </row>
    <row r="207" spans="1:13" ht="12.75">
      <c r="A207" s="2" t="s">
        <v>294</v>
      </c>
      <c r="B207" s="44" t="s">
        <v>616</v>
      </c>
      <c r="C207" s="1" t="s">
        <v>72</v>
      </c>
      <c r="D207" s="1" t="s">
        <v>36</v>
      </c>
      <c r="E207" s="1" t="s">
        <v>7</v>
      </c>
      <c r="F207" s="124">
        <f>SUM('REPORT1 16 &amp; Under ALL'!F207:H207)</f>
        <v>9557</v>
      </c>
      <c r="G207" s="124">
        <f>SUM('REPORT1 16 &amp; Under ALL'!I207,'REPORT1 16 &amp; Under ALL'!J207,'REPORT1 16 &amp; Under ALL'!K207)</f>
        <v>12020</v>
      </c>
      <c r="H207" s="124">
        <f>SUM('REPORT1 16 &amp; Under ALL'!L207:N207)</f>
        <v>5992</v>
      </c>
      <c r="I207" s="125">
        <f>SUM('REPORT1 16 &amp; Under ALL'!O207:Q207)</f>
        <v>8021</v>
      </c>
      <c r="J207" s="125">
        <f>SUM('REPORT1 16 &amp; Under ALL'!R207:T207)</f>
        <v>10119</v>
      </c>
      <c r="K207" s="96">
        <v>45709</v>
      </c>
      <c r="L207" s="89">
        <v>562</v>
      </c>
      <c r="M207" s="104">
        <v>0.05880506435073768</v>
      </c>
    </row>
    <row r="208" spans="1:13" ht="12.75">
      <c r="A208" s="2" t="s">
        <v>295</v>
      </c>
      <c r="B208" s="44" t="s">
        <v>617</v>
      </c>
      <c r="C208" s="1" t="s">
        <v>61</v>
      </c>
      <c r="D208" s="1" t="s">
        <v>19</v>
      </c>
      <c r="E208" s="1" t="s">
        <v>7</v>
      </c>
      <c r="F208" s="124">
        <f>SUM('REPORT1 16 &amp; Under ALL'!F208:H208)</f>
        <v>5253</v>
      </c>
      <c r="G208" s="124">
        <f>SUM('REPORT1 16 &amp; Under ALL'!I208,'REPORT1 16 &amp; Under ALL'!J208,'REPORT1 16 &amp; Under ALL'!K208)</f>
        <v>5525</v>
      </c>
      <c r="H208" s="124">
        <f>SUM('REPORT1 16 &amp; Under ALL'!L208:N208)</f>
        <v>2109</v>
      </c>
      <c r="I208" s="125">
        <f>SUM('REPORT1 16 &amp; Under ALL'!O208:Q208)</f>
        <v>3473</v>
      </c>
      <c r="J208" s="125">
        <f>SUM('REPORT1 16 &amp; Under ALL'!R208:T208)</f>
        <v>3871</v>
      </c>
      <c r="K208" s="96">
        <v>20231</v>
      </c>
      <c r="L208" s="89">
        <v>-1382</v>
      </c>
      <c r="M208" s="104">
        <v>-0.2630877593755949</v>
      </c>
    </row>
    <row r="209" spans="1:13" ht="12.75">
      <c r="A209" s="2" t="s">
        <v>296</v>
      </c>
      <c r="B209" s="44" t="s">
        <v>618</v>
      </c>
      <c r="C209" s="1" t="s">
        <v>297</v>
      </c>
      <c r="D209" s="1" t="s">
        <v>6</v>
      </c>
      <c r="E209" s="1" t="s">
        <v>16</v>
      </c>
      <c r="F209" s="187"/>
      <c r="G209" s="187"/>
      <c r="H209" s="187"/>
      <c r="I209" s="188"/>
      <c r="J209" s="188"/>
      <c r="K209" s="189"/>
      <c r="L209" s="89" t="s">
        <v>755</v>
      </c>
      <c r="M209" s="104" t="s">
        <v>755</v>
      </c>
    </row>
    <row r="210" spans="1:13" ht="12.75">
      <c r="A210" s="2" t="s">
        <v>298</v>
      </c>
      <c r="B210" s="44" t="s">
        <v>619</v>
      </c>
      <c r="C210" s="1" t="s">
        <v>299</v>
      </c>
      <c r="D210" s="1" t="s">
        <v>102</v>
      </c>
      <c r="E210" s="1" t="s">
        <v>7</v>
      </c>
      <c r="F210" s="124">
        <f>SUM('REPORT1 16 &amp; Under ALL'!F210:H210)</f>
        <v>27729</v>
      </c>
      <c r="G210" s="124">
        <f>SUM('REPORT1 16 &amp; Under ALL'!I210,'REPORT1 16 &amp; Under ALL'!J210,'REPORT1 16 &amp; Under ALL'!K210)</f>
        <v>37717</v>
      </c>
      <c r="H210" s="124">
        <f>SUM('REPORT1 16 &amp; Under ALL'!L210:N210)</f>
        <v>14031</v>
      </c>
      <c r="I210" s="125">
        <f>SUM('REPORT1 16 &amp; Under ALL'!O210:Q210)</f>
        <v>16140</v>
      </c>
      <c r="J210" s="125">
        <f>SUM('REPORT1 16 &amp; Under ALL'!R210:T210)</f>
        <v>18513</v>
      </c>
      <c r="K210" s="96">
        <v>114130</v>
      </c>
      <c r="L210" s="89">
        <v>-9216</v>
      </c>
      <c r="M210" s="104">
        <v>-0.332359623498864</v>
      </c>
    </row>
    <row r="211" spans="1:13" ht="12.75">
      <c r="A211" s="2" t="s">
        <v>751</v>
      </c>
      <c r="B211" s="44" t="s">
        <v>620</v>
      </c>
      <c r="C211" s="1" t="s">
        <v>300</v>
      </c>
      <c r="D211" s="1" t="s">
        <v>36</v>
      </c>
      <c r="E211" s="1" t="s">
        <v>7</v>
      </c>
      <c r="F211" s="187"/>
      <c r="G211" s="94">
        <f>IF(OR('REPORT1 16 &amp; Under ALL'!I211="n/s",'REPORT1 16 &amp; Under ALL'!J211="n/s",'REPORT1 16 &amp; Under ALL'!K211="n/s"),"n/s",SUM('REPORT1 16 &amp; Under ALL'!I211,'REPORT1 16 &amp; Under ALL'!J211,'REPORT1 16 &amp; Under ALL'!K211))</f>
        <v>3547</v>
      </c>
      <c r="H211" s="124">
        <f>SUM('REPORT1 16 &amp; Under ALL'!L211:N211)</f>
        <v>12123</v>
      </c>
      <c r="I211" s="125">
        <f>SUM('REPORT1 16 &amp; Under ALL'!O211:Q211)</f>
        <v>13420</v>
      </c>
      <c r="J211" s="125">
        <f>SUM('REPORT1 16 &amp; Under ALL'!R211:T211)</f>
        <v>17500</v>
      </c>
      <c r="K211" s="96">
        <v>46590</v>
      </c>
      <c r="L211" s="89" t="s">
        <v>756</v>
      </c>
      <c r="M211" s="104" t="s">
        <v>756</v>
      </c>
    </row>
    <row r="212" spans="1:13" ht="12.75">
      <c r="A212" s="2" t="s">
        <v>301</v>
      </c>
      <c r="B212" s="44" t="s">
        <v>621</v>
      </c>
      <c r="C212" s="1" t="s">
        <v>217</v>
      </c>
      <c r="D212" s="1" t="s">
        <v>36</v>
      </c>
      <c r="E212" s="1" t="s">
        <v>16</v>
      </c>
      <c r="F212" s="187"/>
      <c r="G212" s="187"/>
      <c r="H212" s="187"/>
      <c r="I212" s="188"/>
      <c r="J212" s="188"/>
      <c r="K212" s="189"/>
      <c r="L212" s="89" t="s">
        <v>755</v>
      </c>
      <c r="M212" s="104" t="s">
        <v>755</v>
      </c>
    </row>
    <row r="213" spans="1:13" ht="12.75">
      <c r="A213" s="2" t="s">
        <v>302</v>
      </c>
      <c r="B213" s="44" t="s">
        <v>622</v>
      </c>
      <c r="C213" s="1" t="s">
        <v>95</v>
      </c>
      <c r="D213" s="1" t="s">
        <v>30</v>
      </c>
      <c r="E213" s="1" t="s">
        <v>16</v>
      </c>
      <c r="F213" s="187"/>
      <c r="G213" s="187"/>
      <c r="H213" s="187"/>
      <c r="I213" s="188"/>
      <c r="J213" s="188"/>
      <c r="K213" s="189"/>
      <c r="L213" s="89" t="s">
        <v>755</v>
      </c>
      <c r="M213" s="104" t="s">
        <v>755</v>
      </c>
    </row>
    <row r="214" spans="1:13" ht="12.75">
      <c r="A214" s="2" t="s">
        <v>303</v>
      </c>
      <c r="B214" s="44" t="s">
        <v>623</v>
      </c>
      <c r="C214" s="1" t="s">
        <v>18</v>
      </c>
      <c r="D214" s="1" t="s">
        <v>19</v>
      </c>
      <c r="E214" s="1" t="s">
        <v>16</v>
      </c>
      <c r="F214" s="187"/>
      <c r="G214" s="187"/>
      <c r="H214" s="187"/>
      <c r="I214" s="188"/>
      <c r="J214" s="188"/>
      <c r="K214" s="189"/>
      <c r="L214" s="89" t="s">
        <v>755</v>
      </c>
      <c r="M214" s="104" t="s">
        <v>755</v>
      </c>
    </row>
    <row r="215" spans="1:13" ht="12.75">
      <c r="A215" s="2" t="s">
        <v>304</v>
      </c>
      <c r="B215" s="44" t="s">
        <v>624</v>
      </c>
      <c r="C215" s="1" t="s">
        <v>305</v>
      </c>
      <c r="D215" s="1" t="s">
        <v>102</v>
      </c>
      <c r="E215" s="1" t="s">
        <v>7</v>
      </c>
      <c r="F215" s="124">
        <f>SUM('REPORT1 16 &amp; Under ALL'!F215:H215)</f>
        <v>35654</v>
      </c>
      <c r="G215" s="124">
        <f>SUM('REPORT1 16 &amp; Under ALL'!I215,'REPORT1 16 &amp; Under ALL'!J215,'REPORT1 16 &amp; Under ALL'!K215)</f>
        <v>35904</v>
      </c>
      <c r="H215" s="124">
        <f>SUM('REPORT1 16 &amp; Under ALL'!L215:N215)</f>
        <v>10018</v>
      </c>
      <c r="I215" s="125">
        <f>SUM('REPORT1 16 &amp; Under ALL'!O215:Q215)</f>
        <v>25629</v>
      </c>
      <c r="J215" s="125">
        <f>SUM('REPORT1 16 &amp; Under ALL'!R215:T215)</f>
        <v>28140</v>
      </c>
      <c r="K215" s="96">
        <v>135345</v>
      </c>
      <c r="L215" s="89">
        <v>-7514</v>
      </c>
      <c r="M215" s="104">
        <v>-0.21074774218881473</v>
      </c>
    </row>
    <row r="216" spans="1:13" ht="12.75">
      <c r="A216" s="1" t="s">
        <v>363</v>
      </c>
      <c r="B216" s="1" t="s">
        <v>625</v>
      </c>
      <c r="C216" s="1" t="s">
        <v>124</v>
      </c>
      <c r="D216" s="1" t="s">
        <v>15</v>
      </c>
      <c r="E216" s="1" t="s">
        <v>7</v>
      </c>
      <c r="F216" s="187"/>
      <c r="G216" s="187"/>
      <c r="H216" s="124">
        <f>SUM('REPORT1 16 &amp; Under ALL'!L216:N216)</f>
        <v>504</v>
      </c>
      <c r="I216" s="125">
        <f>SUM('REPORT1 16 &amp; Under ALL'!O216:Q216)</f>
        <v>1815</v>
      </c>
      <c r="J216" s="125">
        <f>SUM('REPORT1 16 &amp; Under ALL'!R216:T216)</f>
        <v>3039</v>
      </c>
      <c r="K216" s="96">
        <v>5358</v>
      </c>
      <c r="L216" s="89" t="s">
        <v>756</v>
      </c>
      <c r="M216" s="104" t="s">
        <v>756</v>
      </c>
    </row>
    <row r="217" spans="1:13" ht="12.75">
      <c r="A217" s="2" t="s">
        <v>306</v>
      </c>
      <c r="B217" s="44" t="s">
        <v>626</v>
      </c>
      <c r="C217" s="1" t="s">
        <v>21</v>
      </c>
      <c r="D217" s="1" t="s">
        <v>22</v>
      </c>
      <c r="E217" s="1" t="s">
        <v>16</v>
      </c>
      <c r="F217" s="187"/>
      <c r="G217" s="187"/>
      <c r="H217" s="187"/>
      <c r="I217" s="188"/>
      <c r="J217" s="188"/>
      <c r="K217" s="189"/>
      <c r="L217" s="89" t="s">
        <v>755</v>
      </c>
      <c r="M217" s="104" t="s">
        <v>755</v>
      </c>
    </row>
    <row r="218" spans="1:13" ht="12.75">
      <c r="A218" s="2" t="s">
        <v>307</v>
      </c>
      <c r="B218" s="44" t="s">
        <v>627</v>
      </c>
      <c r="C218" s="1" t="s">
        <v>308</v>
      </c>
      <c r="D218" s="1" t="s">
        <v>30</v>
      </c>
      <c r="E218" s="1" t="s">
        <v>16</v>
      </c>
      <c r="F218" s="187"/>
      <c r="G218" s="187"/>
      <c r="H218" s="187"/>
      <c r="I218" s="188"/>
      <c r="J218" s="188"/>
      <c r="K218" s="189"/>
      <c r="L218" s="89" t="s">
        <v>755</v>
      </c>
      <c r="M218" s="104" t="s">
        <v>755</v>
      </c>
    </row>
    <row r="219" spans="1:13" ht="12.75">
      <c r="A219" s="2" t="s">
        <v>309</v>
      </c>
      <c r="B219" s="44" t="s">
        <v>628</v>
      </c>
      <c r="C219" s="1" t="s">
        <v>310</v>
      </c>
      <c r="D219" s="1" t="s">
        <v>6</v>
      </c>
      <c r="E219" s="1" t="s">
        <v>16</v>
      </c>
      <c r="F219" s="187"/>
      <c r="G219" s="187"/>
      <c r="H219" s="187"/>
      <c r="I219" s="188"/>
      <c r="J219" s="188"/>
      <c r="K219" s="189"/>
      <c r="L219" s="89" t="s">
        <v>755</v>
      </c>
      <c r="M219" s="104" t="s">
        <v>755</v>
      </c>
    </row>
    <row r="220" spans="1:13" ht="12.75">
      <c r="A220" s="2" t="s">
        <v>311</v>
      </c>
      <c r="B220" s="44" t="s">
        <v>629</v>
      </c>
      <c r="C220" s="1" t="s">
        <v>72</v>
      </c>
      <c r="D220" s="1" t="s">
        <v>36</v>
      </c>
      <c r="E220" s="1" t="s">
        <v>7</v>
      </c>
      <c r="F220" s="124">
        <f>SUM('REPORT1 16 &amp; Under ALL'!F220:H220)</f>
        <v>1039</v>
      </c>
      <c r="G220" s="124">
        <f>SUM('REPORT1 16 &amp; Under ALL'!I220,'REPORT1 16 &amp; Under ALL'!J220,'REPORT1 16 &amp; Under ALL'!K220)</f>
        <v>501</v>
      </c>
      <c r="H220" s="124">
        <f>SUM('REPORT1 16 &amp; Under ALL'!L220:N220)</f>
        <v>1244</v>
      </c>
      <c r="I220" s="125">
        <f>SUM('REPORT1 16 &amp; Under ALL'!O220:Q220)</f>
        <v>1039</v>
      </c>
      <c r="J220" s="125">
        <f>SUM('REPORT1 16 &amp; Under ALL'!R220:T220)</f>
        <v>1766</v>
      </c>
      <c r="K220" s="96">
        <v>5589</v>
      </c>
      <c r="L220" s="89">
        <v>727</v>
      </c>
      <c r="M220" s="104">
        <v>0.699711260827719</v>
      </c>
    </row>
    <row r="221" spans="1:13" ht="12.75">
      <c r="A221" s="2" t="s">
        <v>312</v>
      </c>
      <c r="B221" s="44" t="s">
        <v>630</v>
      </c>
      <c r="C221" s="1" t="s">
        <v>278</v>
      </c>
      <c r="D221" s="1" t="s">
        <v>30</v>
      </c>
      <c r="E221" s="1" t="s">
        <v>7</v>
      </c>
      <c r="F221" s="124">
        <f>SUM('REPORT1 16 &amp; Under ALL'!F221:H221)</f>
        <v>7973</v>
      </c>
      <c r="G221" s="124">
        <f>SUM('REPORT1 16 &amp; Under ALL'!I221,'REPORT1 16 &amp; Under ALL'!J221,'REPORT1 16 &amp; Under ALL'!K221)</f>
        <v>13054</v>
      </c>
      <c r="H221" s="124">
        <f>SUM('REPORT1 16 &amp; Under ALL'!L221:N221)</f>
        <v>7317</v>
      </c>
      <c r="I221" s="125">
        <f>SUM('REPORT1 16 &amp; Under ALL'!O221:Q221)</f>
        <v>9160</v>
      </c>
      <c r="J221" s="125">
        <f>SUM('REPORT1 16 &amp; Under ALL'!R221:T221)</f>
        <v>10654</v>
      </c>
      <c r="K221" s="96">
        <v>48158</v>
      </c>
      <c r="L221" s="89">
        <v>2681</v>
      </c>
      <c r="M221" s="104">
        <v>0.3362598770851624</v>
      </c>
    </row>
    <row r="222" spans="1:13" ht="12.75">
      <c r="A222" s="2" t="s">
        <v>313</v>
      </c>
      <c r="B222" s="44" t="s">
        <v>631</v>
      </c>
      <c r="C222" s="1" t="s">
        <v>314</v>
      </c>
      <c r="D222" s="1" t="s">
        <v>36</v>
      </c>
      <c r="E222" s="1" t="s">
        <v>7</v>
      </c>
      <c r="F222" s="124">
        <f>SUM('REPORT1 16 &amp; Under ALL'!F222:H222)</f>
        <v>17564</v>
      </c>
      <c r="G222" s="124">
        <f>SUM('REPORT1 16 &amp; Under ALL'!I222,'REPORT1 16 &amp; Under ALL'!J222,'REPORT1 16 &amp; Under ALL'!K222)</f>
        <v>24950</v>
      </c>
      <c r="H222" s="124">
        <f>SUM('REPORT1 16 &amp; Under ALL'!L222:N222)</f>
        <v>9700</v>
      </c>
      <c r="I222" s="125">
        <f>SUM('REPORT1 16 &amp; Under ALL'!O222:Q222)</f>
        <v>13144</v>
      </c>
      <c r="J222" s="125">
        <f>SUM('REPORT1 16 &amp; Under ALL'!R222:T222)</f>
        <v>17446</v>
      </c>
      <c r="K222" s="96">
        <v>82804</v>
      </c>
      <c r="L222" s="89">
        <v>-118</v>
      </c>
      <c r="M222" s="104">
        <v>-0.006718287406057845</v>
      </c>
    </row>
    <row r="223" spans="1:13" ht="12.75">
      <c r="A223" s="2" t="s">
        <v>315</v>
      </c>
      <c r="B223" s="44" t="s">
        <v>632</v>
      </c>
      <c r="C223" s="1" t="s">
        <v>50</v>
      </c>
      <c r="D223" s="1" t="s">
        <v>19</v>
      </c>
      <c r="E223" s="1" t="s">
        <v>7</v>
      </c>
      <c r="F223" s="124">
        <f>SUM('REPORT1 16 &amp; Under ALL'!F223:H223)</f>
        <v>26358</v>
      </c>
      <c r="G223" s="124">
        <f>SUM('REPORT1 16 &amp; Under ALL'!I223,'REPORT1 16 &amp; Under ALL'!J223,'REPORT1 16 &amp; Under ALL'!K223)</f>
        <v>32413</v>
      </c>
      <c r="H223" s="124">
        <f>SUM('REPORT1 16 &amp; Under ALL'!L223:N223)</f>
        <v>11464</v>
      </c>
      <c r="I223" s="125">
        <f>SUM('REPORT1 16 &amp; Under ALL'!O223:Q223)</f>
        <v>15834</v>
      </c>
      <c r="J223" s="125">
        <f>SUM('REPORT1 16 &amp; Under ALL'!R223:T223)</f>
        <v>17534</v>
      </c>
      <c r="K223" s="96">
        <v>103603</v>
      </c>
      <c r="L223" s="89">
        <v>-8824</v>
      </c>
      <c r="M223" s="104">
        <v>-0.3347750208665301</v>
      </c>
    </row>
    <row r="224" spans="1:13" ht="12.75">
      <c r="A224" s="2" t="s">
        <v>316</v>
      </c>
      <c r="B224" s="44" t="s">
        <v>633</v>
      </c>
      <c r="C224" s="1" t="s">
        <v>95</v>
      </c>
      <c r="D224" s="1" t="s">
        <v>30</v>
      </c>
      <c r="E224" s="1" t="s">
        <v>16</v>
      </c>
      <c r="F224" s="187"/>
      <c r="G224" s="187"/>
      <c r="H224" s="187"/>
      <c r="I224" s="188"/>
      <c r="J224" s="188"/>
      <c r="K224" s="189"/>
      <c r="L224" s="89" t="s">
        <v>755</v>
      </c>
      <c r="M224" s="104" t="s">
        <v>755</v>
      </c>
    </row>
    <row r="225" spans="1:13" ht="12.75">
      <c r="A225" s="2" t="s">
        <v>317</v>
      </c>
      <c r="B225" s="44" t="s">
        <v>634</v>
      </c>
      <c r="C225" s="1" t="s">
        <v>74</v>
      </c>
      <c r="D225" s="1" t="s">
        <v>15</v>
      </c>
      <c r="E225" s="1" t="s">
        <v>7</v>
      </c>
      <c r="F225" s="124">
        <f>SUM('REPORT1 16 &amp; Under ALL'!F225:H225)</f>
        <v>5504</v>
      </c>
      <c r="G225" s="124">
        <f>SUM('REPORT1 16 &amp; Under ALL'!I225,'REPORT1 16 &amp; Under ALL'!J225,'REPORT1 16 &amp; Under ALL'!K225)</f>
        <v>8255</v>
      </c>
      <c r="H225" s="124">
        <f>SUM('REPORT1 16 &amp; Under ALL'!L225:N225)</f>
        <v>3905</v>
      </c>
      <c r="I225" s="125">
        <f>SUM('REPORT1 16 &amp; Under ALL'!O225:Q225)</f>
        <v>3392</v>
      </c>
      <c r="J225" s="125">
        <f>SUM('REPORT1 16 &amp; Under ALL'!R225:T225)</f>
        <v>4327</v>
      </c>
      <c r="K225" s="96">
        <v>25383</v>
      </c>
      <c r="L225" s="89">
        <v>-1177</v>
      </c>
      <c r="M225" s="104">
        <v>-0.21384447674418605</v>
      </c>
    </row>
    <row r="226" spans="1:13" ht="12.75">
      <c r="A226" s="2" t="s">
        <v>318</v>
      </c>
      <c r="B226" s="44" t="s">
        <v>635</v>
      </c>
      <c r="C226" s="1" t="s">
        <v>61</v>
      </c>
      <c r="D226" s="1" t="s">
        <v>19</v>
      </c>
      <c r="E226" s="1" t="s">
        <v>7</v>
      </c>
      <c r="F226" s="124">
        <f>SUM('REPORT1 16 &amp; Under ALL'!F226:H226)</f>
        <v>2173</v>
      </c>
      <c r="G226" s="124">
        <f>SUM('REPORT1 16 &amp; Under ALL'!I226,'REPORT1 16 &amp; Under ALL'!J226,'REPORT1 16 &amp; Under ALL'!K226)</f>
        <v>3976</v>
      </c>
      <c r="H226" s="124">
        <f>SUM('REPORT1 16 &amp; Under ALL'!L226:N226)</f>
        <v>1270</v>
      </c>
      <c r="I226" s="125">
        <f>SUM('REPORT1 16 &amp; Under ALL'!O226:Q226)</f>
        <v>2805</v>
      </c>
      <c r="J226" s="125">
        <f>SUM('REPORT1 16 &amp; Under ALL'!R226:T226)</f>
        <v>5045</v>
      </c>
      <c r="K226" s="96">
        <v>15269</v>
      </c>
      <c r="L226" s="89">
        <v>2872</v>
      </c>
      <c r="M226" s="104">
        <v>1.3216751035434882</v>
      </c>
    </row>
    <row r="227" spans="1:13" ht="12.75">
      <c r="A227" s="2" t="s">
        <v>319</v>
      </c>
      <c r="B227" s="44" t="s">
        <v>636</v>
      </c>
      <c r="C227" s="1" t="s">
        <v>320</v>
      </c>
      <c r="D227" s="1" t="s">
        <v>19</v>
      </c>
      <c r="E227" s="1" t="s">
        <v>16</v>
      </c>
      <c r="F227" s="187"/>
      <c r="G227" s="187"/>
      <c r="H227" s="187"/>
      <c r="I227" s="188"/>
      <c r="J227" s="188"/>
      <c r="K227" s="189"/>
      <c r="L227" s="89" t="s">
        <v>755</v>
      </c>
      <c r="M227" s="104" t="s">
        <v>755</v>
      </c>
    </row>
    <row r="228" spans="1:13" ht="12.75">
      <c r="A228" s="2" t="s">
        <v>321</v>
      </c>
      <c r="B228" s="44" t="s">
        <v>637</v>
      </c>
      <c r="C228" s="1" t="s">
        <v>322</v>
      </c>
      <c r="D228" s="1" t="s">
        <v>30</v>
      </c>
      <c r="E228" s="1" t="s">
        <v>16</v>
      </c>
      <c r="F228" s="187"/>
      <c r="G228" s="187"/>
      <c r="H228" s="187"/>
      <c r="I228" s="188"/>
      <c r="J228" s="188"/>
      <c r="K228" s="189"/>
      <c r="L228" s="89" t="s">
        <v>755</v>
      </c>
      <c r="M228" s="104" t="s">
        <v>755</v>
      </c>
    </row>
    <row r="229" spans="1:13" ht="12.75">
      <c r="A229" s="2" t="s">
        <v>323</v>
      </c>
      <c r="B229" s="44" t="s">
        <v>638</v>
      </c>
      <c r="C229" s="1" t="s">
        <v>21</v>
      </c>
      <c r="D229" s="1" t="s">
        <v>22</v>
      </c>
      <c r="E229" s="1" t="s">
        <v>7</v>
      </c>
      <c r="F229" s="124">
        <f>SUM('REPORT1 16 &amp; Under ALL'!F229:H229)</f>
        <v>8117</v>
      </c>
      <c r="G229" s="124">
        <f>SUM('REPORT1 16 &amp; Under ALL'!I229,'REPORT1 16 &amp; Under ALL'!J229,'REPORT1 16 &amp; Under ALL'!K229)</f>
        <v>12862</v>
      </c>
      <c r="H229" s="124">
        <f>SUM('REPORT1 16 &amp; Under ALL'!L229:N229)</f>
        <v>3786</v>
      </c>
      <c r="I229" s="125">
        <f>SUM('REPORT1 16 &amp; Under ALL'!O229:Q229)</f>
        <v>4776</v>
      </c>
      <c r="J229" s="125">
        <f>SUM('REPORT1 16 &amp; Under ALL'!R229:T229)</f>
        <v>6605</v>
      </c>
      <c r="K229" s="96">
        <v>36146</v>
      </c>
      <c r="L229" s="89">
        <v>-1512</v>
      </c>
      <c r="M229" s="104">
        <v>-0.18627571762966613</v>
      </c>
    </row>
    <row r="230" spans="1:13" ht="12.75">
      <c r="A230" s="2" t="s">
        <v>324</v>
      </c>
      <c r="B230" s="44" t="s">
        <v>639</v>
      </c>
      <c r="C230" s="1" t="s">
        <v>50</v>
      </c>
      <c r="D230" s="1" t="s">
        <v>19</v>
      </c>
      <c r="E230" s="1" t="s">
        <v>7</v>
      </c>
      <c r="F230" s="124">
        <f>SUM('REPORT1 16 &amp; Under ALL'!F230:H230)</f>
        <v>4977</v>
      </c>
      <c r="G230" s="124">
        <f>SUM('REPORT1 16 &amp; Under ALL'!I230,'REPORT1 16 &amp; Under ALL'!J230,'REPORT1 16 &amp; Under ALL'!K230)</f>
        <v>4126</v>
      </c>
      <c r="H230" s="124">
        <f>SUM('REPORT1 16 &amp; Under ALL'!L230:N230)</f>
        <v>2023</v>
      </c>
      <c r="I230" s="125">
        <f>SUM('REPORT1 16 &amp; Under ALL'!O230:Q230)</f>
        <v>3152</v>
      </c>
      <c r="J230" s="125">
        <f>SUM('REPORT1 16 &amp; Under ALL'!R230:T230)</f>
        <v>5855</v>
      </c>
      <c r="K230" s="96">
        <v>20133</v>
      </c>
      <c r="L230" s="89">
        <v>878</v>
      </c>
      <c r="M230" s="104">
        <v>0.17641149286718907</v>
      </c>
    </row>
    <row r="231" spans="1:13" ht="12.75">
      <c r="A231" s="2" t="s">
        <v>325</v>
      </c>
      <c r="B231" s="44" t="s">
        <v>640</v>
      </c>
      <c r="C231" s="1" t="s">
        <v>326</v>
      </c>
      <c r="D231" s="1" t="s">
        <v>25</v>
      </c>
      <c r="E231" s="1" t="s">
        <v>7</v>
      </c>
      <c r="F231" s="124">
        <f>SUM('REPORT1 16 &amp; Under ALL'!F231:H231)</f>
        <v>49125</v>
      </c>
      <c r="G231" s="124">
        <f>SUM('REPORT1 16 &amp; Under ALL'!I231,'REPORT1 16 &amp; Under ALL'!J231,'REPORT1 16 &amp; Under ALL'!K231)</f>
        <v>64290</v>
      </c>
      <c r="H231" s="124">
        <f>SUM('REPORT1 16 &amp; Under ALL'!L231:N231)</f>
        <v>22570</v>
      </c>
      <c r="I231" s="125">
        <f>SUM('REPORT1 16 &amp; Under ALL'!O231:Q231)</f>
        <v>30125</v>
      </c>
      <c r="J231" s="125">
        <f>SUM('REPORT1 16 &amp; Under ALL'!R231:T231)</f>
        <v>38469</v>
      </c>
      <c r="K231" s="96">
        <v>204579</v>
      </c>
      <c r="L231" s="89">
        <v>-10656</v>
      </c>
      <c r="M231" s="104">
        <v>-0.21691603053435116</v>
      </c>
    </row>
    <row r="232" spans="1:13" ht="12.75">
      <c r="A232" s="2" t="s">
        <v>327</v>
      </c>
      <c r="B232" s="44" t="s">
        <v>641</v>
      </c>
      <c r="C232" s="1" t="s">
        <v>328</v>
      </c>
      <c r="D232" s="1" t="s">
        <v>36</v>
      </c>
      <c r="E232" s="1" t="s">
        <v>7</v>
      </c>
      <c r="F232" s="124">
        <f>SUM('REPORT1 16 &amp; Under ALL'!F232:H232)</f>
        <v>31508</v>
      </c>
      <c r="G232" s="124">
        <f>SUM('REPORT1 16 &amp; Under ALL'!I232,'REPORT1 16 &amp; Under ALL'!J232,'REPORT1 16 &amp; Under ALL'!K232)</f>
        <v>40098</v>
      </c>
      <c r="H232" s="124">
        <f>SUM('REPORT1 16 &amp; Under ALL'!L232:N232)</f>
        <v>16203</v>
      </c>
      <c r="I232" s="125">
        <f>SUM('REPORT1 16 &amp; Under ALL'!O232:Q232)</f>
        <v>19613</v>
      </c>
      <c r="J232" s="125">
        <f>SUM('REPORT1 16 &amp; Under ALL'!R232:T232)</f>
        <v>22719</v>
      </c>
      <c r="K232" s="96">
        <v>130141</v>
      </c>
      <c r="L232" s="89">
        <v>-8789</v>
      </c>
      <c r="M232" s="104">
        <v>-0.278945029833693</v>
      </c>
    </row>
    <row r="233" spans="1:13" ht="12.75">
      <c r="A233" s="2" t="s">
        <v>329</v>
      </c>
      <c r="B233" s="44" t="s">
        <v>642</v>
      </c>
      <c r="C233" s="1" t="s">
        <v>21</v>
      </c>
      <c r="D233" s="1" t="s">
        <v>22</v>
      </c>
      <c r="E233" s="1" t="s">
        <v>7</v>
      </c>
      <c r="F233" s="124">
        <f>SUM('REPORT1 16 &amp; Under ALL'!F233:H233)</f>
        <v>9786</v>
      </c>
      <c r="G233" s="124">
        <f>SUM('REPORT1 16 &amp; Under ALL'!I233,'REPORT1 16 &amp; Under ALL'!J233,'REPORT1 16 &amp; Under ALL'!K233)</f>
        <v>24246</v>
      </c>
      <c r="H233" s="124">
        <f>SUM('REPORT1 16 &amp; Under ALL'!L233:N233)</f>
        <v>7597</v>
      </c>
      <c r="I233" s="125">
        <f>SUM('REPORT1 16 &amp; Under ALL'!O233:Q233)</f>
        <v>6239</v>
      </c>
      <c r="J233" s="125">
        <f>SUM('REPORT1 16 &amp; Under ALL'!R233:T233)</f>
        <v>11110</v>
      </c>
      <c r="K233" s="96">
        <v>58978</v>
      </c>
      <c r="L233" s="89">
        <v>1324</v>
      </c>
      <c r="M233" s="104">
        <v>0.13529531984467608</v>
      </c>
    </row>
    <row r="234" spans="1:13" ht="12.75">
      <c r="A234" s="2" t="s">
        <v>330</v>
      </c>
      <c r="B234" s="44" t="s">
        <v>643</v>
      </c>
      <c r="C234" s="1" t="s">
        <v>21</v>
      </c>
      <c r="D234" s="1" t="s">
        <v>22</v>
      </c>
      <c r="E234" s="1" t="s">
        <v>7</v>
      </c>
      <c r="F234" s="124">
        <f>SUM('REPORT1 16 &amp; Under ALL'!F234:H234)</f>
        <v>33507</v>
      </c>
      <c r="G234" s="124">
        <f>SUM('REPORT1 16 &amp; Under ALL'!I234,'REPORT1 16 &amp; Under ALL'!J234,'REPORT1 16 &amp; Under ALL'!K234)</f>
        <v>45486</v>
      </c>
      <c r="H234" s="124">
        <f>SUM('REPORT1 16 &amp; Under ALL'!L234:N234)</f>
        <v>10930</v>
      </c>
      <c r="I234" s="125">
        <f>SUM('REPORT1 16 &amp; Under ALL'!O234:Q234)</f>
        <v>12782</v>
      </c>
      <c r="J234" s="125">
        <f>SUM('REPORT1 16 &amp; Under ALL'!R234:T234)</f>
        <v>15578</v>
      </c>
      <c r="K234" s="96">
        <v>118283</v>
      </c>
      <c r="L234" s="89">
        <v>-17929</v>
      </c>
      <c r="M234" s="104">
        <v>-0.535082221625332</v>
      </c>
    </row>
    <row r="235" spans="1:13" ht="12.75">
      <c r="A235" s="2" t="s">
        <v>331</v>
      </c>
      <c r="B235" s="44" t="s">
        <v>644</v>
      </c>
      <c r="C235" s="1" t="s">
        <v>332</v>
      </c>
      <c r="D235" s="1" t="s">
        <v>6</v>
      </c>
      <c r="E235" s="1" t="s">
        <v>7</v>
      </c>
      <c r="F235" s="124">
        <f>SUM('REPORT1 16 &amp; Under ALL'!F235:H235)</f>
        <v>19127</v>
      </c>
      <c r="G235" s="124">
        <f>SUM('REPORT1 16 &amp; Under ALL'!I235,'REPORT1 16 &amp; Under ALL'!J235,'REPORT1 16 &amp; Under ALL'!K235)</f>
        <v>30764</v>
      </c>
      <c r="H235" s="124">
        <f>SUM('REPORT1 16 &amp; Under ALL'!L235:N235)</f>
        <v>12484</v>
      </c>
      <c r="I235" s="125">
        <f>SUM('REPORT1 16 &amp; Under ALL'!O235:Q235)</f>
        <v>18805</v>
      </c>
      <c r="J235" s="125">
        <f>SUM('REPORT1 16 &amp; Under ALL'!R235:T235)</f>
        <v>19239</v>
      </c>
      <c r="K235" s="96">
        <v>100419</v>
      </c>
      <c r="L235" s="89">
        <v>112</v>
      </c>
      <c r="M235" s="104">
        <v>0.005855596800334605</v>
      </c>
    </row>
    <row r="236" spans="1:13" ht="12.75">
      <c r="A236" s="2" t="s">
        <v>380</v>
      </c>
      <c r="B236" s="44" t="s">
        <v>645</v>
      </c>
      <c r="C236" s="1" t="s">
        <v>217</v>
      </c>
      <c r="D236" s="1" t="s">
        <v>36</v>
      </c>
      <c r="E236" s="1" t="s">
        <v>7</v>
      </c>
      <c r="F236" s="187"/>
      <c r="G236" s="187"/>
      <c r="H236" s="187"/>
      <c r="I236" s="125">
        <f>SUM('REPORT1 16 &amp; Under ALL'!O236:Q236)</f>
        <v>7533</v>
      </c>
      <c r="J236" s="125">
        <f>SUM('REPORT1 16 &amp; Under ALL'!R236:T236)</f>
        <v>9759</v>
      </c>
      <c r="K236" s="96">
        <v>17292</v>
      </c>
      <c r="L236" s="89" t="s">
        <v>756</v>
      </c>
      <c r="M236" s="104" t="s">
        <v>756</v>
      </c>
    </row>
    <row r="237" spans="1:13" ht="12.75">
      <c r="A237" s="2" t="s">
        <v>333</v>
      </c>
      <c r="B237" s="44" t="s">
        <v>646</v>
      </c>
      <c r="C237" s="1" t="s">
        <v>18</v>
      </c>
      <c r="D237" s="1" t="s">
        <v>19</v>
      </c>
      <c r="E237" s="1" t="s">
        <v>7</v>
      </c>
      <c r="F237" s="124">
        <f>SUM('REPORT1 16 &amp; Under ALL'!F237:H237)</f>
        <v>14265</v>
      </c>
      <c r="G237" s="124">
        <f>SUM('REPORT1 16 &amp; Under ALL'!I237,'REPORT1 16 &amp; Under ALL'!J237,'REPORT1 16 &amp; Under ALL'!K237)</f>
        <v>20912</v>
      </c>
      <c r="H237" s="124">
        <f>SUM('REPORT1 16 &amp; Under ALL'!L237:N237)</f>
        <v>7922</v>
      </c>
      <c r="I237" s="125">
        <f>SUM('REPORT1 16 &amp; Under ALL'!O237:Q237)</f>
        <v>11622</v>
      </c>
      <c r="J237" s="125">
        <f>SUM('REPORT1 16 &amp; Under ALL'!R237:T237)</f>
        <v>12504</v>
      </c>
      <c r="K237" s="96">
        <v>67225</v>
      </c>
      <c r="L237" s="89">
        <v>-1761</v>
      </c>
      <c r="M237" s="104">
        <v>-0.12344900105152472</v>
      </c>
    </row>
    <row r="238" spans="1:13" ht="12.75">
      <c r="A238" s="2" t="s">
        <v>334</v>
      </c>
      <c r="B238" s="44" t="s">
        <v>647</v>
      </c>
      <c r="C238" s="1" t="s">
        <v>124</v>
      </c>
      <c r="D238" s="1" t="s">
        <v>15</v>
      </c>
      <c r="E238" s="1" t="s">
        <v>7</v>
      </c>
      <c r="F238" s="124">
        <f>SUM('REPORT1 16 &amp; Under ALL'!F238:H238)</f>
        <v>7614</v>
      </c>
      <c r="G238" s="124">
        <f>SUM('REPORT1 16 &amp; Under ALL'!I238,'REPORT1 16 &amp; Under ALL'!J238,'REPORT1 16 &amp; Under ALL'!K238)</f>
        <v>11689</v>
      </c>
      <c r="H238" s="124">
        <f>SUM('REPORT1 16 &amp; Under ALL'!L238:N238)</f>
        <v>3333</v>
      </c>
      <c r="I238" s="125">
        <f>SUM('REPORT1 16 &amp; Under ALL'!O238:Q238)</f>
        <v>2968</v>
      </c>
      <c r="J238" s="125">
        <f>SUM('REPORT1 16 &amp; Under ALL'!R238:T238)</f>
        <v>6194</v>
      </c>
      <c r="K238" s="96">
        <v>31798</v>
      </c>
      <c r="L238" s="89">
        <v>-1420</v>
      </c>
      <c r="M238" s="104">
        <v>-0.18649855529288153</v>
      </c>
    </row>
    <row r="239" spans="1:13" ht="12.75">
      <c r="A239" s="2" t="s">
        <v>335</v>
      </c>
      <c r="B239" s="44" t="s">
        <v>648</v>
      </c>
      <c r="C239" s="1" t="s">
        <v>121</v>
      </c>
      <c r="D239" s="1" t="s">
        <v>15</v>
      </c>
      <c r="E239" s="1" t="s">
        <v>16</v>
      </c>
      <c r="F239" s="187"/>
      <c r="G239" s="187"/>
      <c r="H239" s="187"/>
      <c r="I239" s="188"/>
      <c r="J239" s="188"/>
      <c r="K239" s="189"/>
      <c r="L239" s="89" t="s">
        <v>755</v>
      </c>
      <c r="M239" s="104" t="s">
        <v>755</v>
      </c>
    </row>
    <row r="240" spans="1:13" ht="12.75">
      <c r="A240" s="2" t="s">
        <v>336</v>
      </c>
      <c r="B240" s="44" t="s">
        <v>649</v>
      </c>
      <c r="C240" s="1" t="s">
        <v>91</v>
      </c>
      <c r="D240" s="1" t="s">
        <v>10</v>
      </c>
      <c r="E240" s="1" t="s">
        <v>7</v>
      </c>
      <c r="F240" s="124">
        <f>SUM('REPORT1 16 &amp; Under ALL'!F240:H240)</f>
        <v>6825</v>
      </c>
      <c r="G240" s="124">
        <f>SUM('REPORT1 16 &amp; Under ALL'!I240,'REPORT1 16 &amp; Under ALL'!J240,'REPORT1 16 &amp; Under ALL'!K240)</f>
        <v>12850</v>
      </c>
      <c r="H240" s="124">
        <f>SUM('REPORT1 16 &amp; Under ALL'!L240:N240)</f>
        <v>6661</v>
      </c>
      <c r="I240" s="125">
        <f>SUM('REPORT1 16 &amp; Under ALL'!O240:Q240)</f>
        <v>6892</v>
      </c>
      <c r="J240" s="125">
        <f>SUM('REPORT1 16 &amp; Under ALL'!R240:T240)</f>
        <v>9087</v>
      </c>
      <c r="K240" s="96">
        <v>42315</v>
      </c>
      <c r="L240" s="89">
        <v>2262</v>
      </c>
      <c r="M240" s="104">
        <v>0.3314285714285714</v>
      </c>
    </row>
    <row r="241" spans="1:13" ht="12.75">
      <c r="A241" s="2" t="s">
        <v>337</v>
      </c>
      <c r="B241" s="44" t="s">
        <v>650</v>
      </c>
      <c r="C241" s="1" t="s">
        <v>61</v>
      </c>
      <c r="D241" s="1" t="s">
        <v>19</v>
      </c>
      <c r="E241" s="1" t="s">
        <v>7</v>
      </c>
      <c r="F241" s="124">
        <f>SUM('REPORT1 16 &amp; Under ALL'!F241:H241)</f>
        <v>2072</v>
      </c>
      <c r="G241" s="124">
        <f>SUM('REPORT1 16 &amp; Under ALL'!I241,'REPORT1 16 &amp; Under ALL'!J241,'REPORT1 16 &amp; Under ALL'!K241)</f>
        <v>2812</v>
      </c>
      <c r="H241" s="124">
        <f>SUM('REPORT1 16 &amp; Under ALL'!L241:N241)</f>
        <v>899</v>
      </c>
      <c r="I241" s="125">
        <f>SUM('REPORT1 16 &amp; Under ALL'!O241:Q241)</f>
        <v>1244</v>
      </c>
      <c r="J241" s="125">
        <f>SUM('REPORT1 16 &amp; Under ALL'!R241:T241)</f>
        <v>1145</v>
      </c>
      <c r="K241" s="96">
        <v>8172</v>
      </c>
      <c r="L241" s="89">
        <v>-927</v>
      </c>
      <c r="M241" s="104">
        <v>-0.4473938223938224</v>
      </c>
    </row>
    <row r="242" spans="1:13" ht="12.75">
      <c r="A242" s="2" t="s">
        <v>338</v>
      </c>
      <c r="B242" s="44" t="s">
        <v>651</v>
      </c>
      <c r="C242" s="1" t="s">
        <v>339</v>
      </c>
      <c r="D242" s="1" t="s">
        <v>15</v>
      </c>
      <c r="E242" s="1" t="s">
        <v>16</v>
      </c>
      <c r="F242" s="187"/>
      <c r="G242" s="187"/>
      <c r="H242" s="187"/>
      <c r="I242" s="188"/>
      <c r="J242" s="188"/>
      <c r="K242" s="189"/>
      <c r="L242" s="89" t="s">
        <v>755</v>
      </c>
      <c r="M242" s="104" t="s">
        <v>755</v>
      </c>
    </row>
    <row r="243" spans="1:13" ht="12.75">
      <c r="A243" s="2" t="s">
        <v>340</v>
      </c>
      <c r="B243" s="44" t="s">
        <v>652</v>
      </c>
      <c r="C243" s="1" t="s">
        <v>129</v>
      </c>
      <c r="D243" s="1" t="s">
        <v>30</v>
      </c>
      <c r="E243" s="1" t="s">
        <v>16</v>
      </c>
      <c r="F243" s="187"/>
      <c r="G243" s="187"/>
      <c r="H243" s="187"/>
      <c r="I243" s="188"/>
      <c r="J243" s="188"/>
      <c r="K243" s="189"/>
      <c r="L243" s="89" t="s">
        <v>755</v>
      </c>
      <c r="M243" s="104" t="s">
        <v>755</v>
      </c>
    </row>
    <row r="244" spans="1:13" ht="12.75">
      <c r="A244" s="2" t="s">
        <v>341</v>
      </c>
      <c r="B244" s="44" t="s">
        <v>653</v>
      </c>
      <c r="C244" s="1" t="s">
        <v>204</v>
      </c>
      <c r="D244" s="1" t="s">
        <v>30</v>
      </c>
      <c r="E244" s="1" t="s">
        <v>7</v>
      </c>
      <c r="F244" s="124">
        <f>SUM('REPORT1 16 &amp; Under ALL'!F244:H244)</f>
        <v>8329</v>
      </c>
      <c r="G244" s="124">
        <f>SUM('REPORT1 16 &amp; Under ALL'!I244,'REPORT1 16 &amp; Under ALL'!J244,'REPORT1 16 &amp; Under ALL'!K244)</f>
        <v>17839</v>
      </c>
      <c r="H244" s="124">
        <f>SUM('REPORT1 16 &amp; Under ALL'!L244:N244)</f>
        <v>15293</v>
      </c>
      <c r="I244" s="125">
        <f>SUM('REPORT1 16 &amp; Under ALL'!O244:Q244)</f>
        <v>5134</v>
      </c>
      <c r="J244" s="125">
        <f>SUM('REPORT1 16 &amp; Under ALL'!R244:T244)</f>
        <v>4683</v>
      </c>
      <c r="K244" s="96">
        <v>51278</v>
      </c>
      <c r="L244" s="89">
        <v>-3646</v>
      </c>
      <c r="M244" s="104">
        <v>-0.43774762876695883</v>
      </c>
    </row>
    <row r="245" spans="1:13" ht="12.75">
      <c r="A245" s="2" t="s">
        <v>342</v>
      </c>
      <c r="B245" s="44" t="s">
        <v>654</v>
      </c>
      <c r="C245" s="1" t="s">
        <v>63</v>
      </c>
      <c r="D245" s="1" t="s">
        <v>6</v>
      </c>
      <c r="E245" s="1" t="s">
        <v>16</v>
      </c>
      <c r="F245" s="187"/>
      <c r="G245" s="187"/>
      <c r="H245" s="187"/>
      <c r="I245" s="188"/>
      <c r="J245" s="188"/>
      <c r="K245" s="189"/>
      <c r="L245" s="89" t="s">
        <v>755</v>
      </c>
      <c r="M245" s="104" t="s">
        <v>755</v>
      </c>
    </row>
    <row r="246" spans="1:13" ht="12.75">
      <c r="A246" s="2" t="s">
        <v>408</v>
      </c>
      <c r="B246" s="44" t="s">
        <v>655</v>
      </c>
      <c r="C246" s="1" t="s">
        <v>46</v>
      </c>
      <c r="D246" s="1" t="s">
        <v>10</v>
      </c>
      <c r="E246" s="1" t="s">
        <v>7</v>
      </c>
      <c r="F246" s="124">
        <f>SUM('REPORT1 16 &amp; Under ALL'!F246:H246)</f>
        <v>1010</v>
      </c>
      <c r="G246" s="124">
        <f>SUM('REPORT1 16 &amp; Under ALL'!I246,'REPORT1 16 &amp; Under ALL'!J246,'REPORT1 16 &amp; Under ALL'!K246)</f>
        <v>3808</v>
      </c>
      <c r="H246" s="124">
        <f>SUM('REPORT1 16 &amp; Under ALL'!L246:N246)</f>
        <v>4054</v>
      </c>
      <c r="I246" s="125">
        <f>SUM('REPORT1 16 &amp; Under ALL'!O246:Q246)</f>
        <v>5878</v>
      </c>
      <c r="J246" s="125">
        <f>SUM('REPORT1 16 &amp; Under ALL'!R246:T246)</f>
        <v>5668</v>
      </c>
      <c r="K246" s="96">
        <v>20418</v>
      </c>
      <c r="L246" s="89" t="s">
        <v>756</v>
      </c>
      <c r="M246" s="104" t="s">
        <v>756</v>
      </c>
    </row>
    <row r="247" spans="1:13" ht="12.75">
      <c r="A247" s="2" t="s">
        <v>343</v>
      </c>
      <c r="B247" s="44" t="s">
        <v>656</v>
      </c>
      <c r="C247" s="1" t="s">
        <v>344</v>
      </c>
      <c r="D247" s="1" t="s">
        <v>6</v>
      </c>
      <c r="E247" s="1" t="s">
        <v>7</v>
      </c>
      <c r="F247" s="124">
        <f>SUM('REPORT1 16 &amp; Under ALL'!F247:H247)</f>
        <v>22670</v>
      </c>
      <c r="G247" s="124">
        <f>SUM('REPORT1 16 &amp; Under ALL'!I247,'REPORT1 16 &amp; Under ALL'!J247,'REPORT1 16 &amp; Under ALL'!K247)</f>
        <v>31622</v>
      </c>
      <c r="H247" s="124">
        <f>SUM('REPORT1 16 &amp; Under ALL'!L247:N247)</f>
        <v>10359</v>
      </c>
      <c r="I247" s="125">
        <f>SUM('REPORT1 16 &amp; Under ALL'!O247:Q247)</f>
        <v>14298</v>
      </c>
      <c r="J247" s="125">
        <f>SUM('REPORT1 16 &amp; Under ALL'!R247:T247)</f>
        <v>19604</v>
      </c>
      <c r="K247" s="96">
        <v>98553</v>
      </c>
      <c r="L247" s="89">
        <v>-3066</v>
      </c>
      <c r="M247" s="104">
        <v>-0.13524481693868548</v>
      </c>
    </row>
    <row r="248" spans="1:13" ht="12.75">
      <c r="A248" s="2" t="s">
        <v>345</v>
      </c>
      <c r="B248" s="44" t="s">
        <v>420</v>
      </c>
      <c r="C248" s="1" t="s">
        <v>345</v>
      </c>
      <c r="D248" s="1" t="s">
        <v>30</v>
      </c>
      <c r="E248" s="1" t="s">
        <v>7</v>
      </c>
      <c r="F248" s="124">
        <f>SUM('REPORT1 16 &amp; Under ALL'!F248:H248)</f>
        <v>70907</v>
      </c>
      <c r="G248" s="124">
        <f>SUM('REPORT1 16 &amp; Under ALL'!I248,'REPORT1 16 &amp; Under ALL'!J248,'REPORT1 16 &amp; Under ALL'!K248)</f>
        <v>85475</v>
      </c>
      <c r="H248" s="124">
        <f>SUM('REPORT1 16 &amp; Under ALL'!L248:N248)</f>
        <v>55535</v>
      </c>
      <c r="I248" s="125">
        <f>SUM('REPORT1 16 &amp; Under ALL'!O248:Q248)</f>
        <v>58031</v>
      </c>
      <c r="J248" s="125">
        <f>SUM('REPORT1 16 &amp; Under ALL'!R248:T248)</f>
        <v>53273</v>
      </c>
      <c r="K248" s="96">
        <v>323221</v>
      </c>
      <c r="L248" s="89">
        <v>-17634</v>
      </c>
      <c r="M248" s="104">
        <v>-0.24869194860874103</v>
      </c>
    </row>
    <row r="249" spans="1:13" ht="12.75">
      <c r="A249" s="2" t="s">
        <v>346</v>
      </c>
      <c r="B249" s="44" t="s">
        <v>657</v>
      </c>
      <c r="C249" s="1" t="s">
        <v>116</v>
      </c>
      <c r="D249" s="1" t="s">
        <v>15</v>
      </c>
      <c r="E249" s="1" t="s">
        <v>7</v>
      </c>
      <c r="F249" s="124">
        <f>SUM('REPORT1 16 &amp; Under ALL'!F249:H249)</f>
        <v>3961</v>
      </c>
      <c r="G249" s="124">
        <f>SUM('REPORT1 16 &amp; Under ALL'!I249,'REPORT1 16 &amp; Under ALL'!J249,'REPORT1 16 &amp; Under ALL'!K249)</f>
        <v>6763</v>
      </c>
      <c r="H249" s="124">
        <f>SUM('REPORT1 16 &amp; Under ALL'!L249:N249)</f>
        <v>4246</v>
      </c>
      <c r="I249" s="125">
        <f>SUM('REPORT1 16 &amp; Under ALL'!O249:Q249)</f>
        <v>4936</v>
      </c>
      <c r="J249" s="125">
        <f>SUM('REPORT1 16 &amp; Under ALL'!R249:T249)</f>
        <v>5184</v>
      </c>
      <c r="K249" s="96">
        <v>25090</v>
      </c>
      <c r="L249" s="89">
        <v>1223</v>
      </c>
      <c r="M249" s="104">
        <v>0.3087604140368594</v>
      </c>
    </row>
    <row r="250" spans="1:13" ht="12.75">
      <c r="A250" s="2" t="s">
        <v>347</v>
      </c>
      <c r="B250" s="44" t="s">
        <v>658</v>
      </c>
      <c r="C250" s="1" t="s">
        <v>348</v>
      </c>
      <c r="D250" s="1" t="s">
        <v>15</v>
      </c>
      <c r="E250" s="1" t="s">
        <v>16</v>
      </c>
      <c r="F250" s="187"/>
      <c r="G250" s="187"/>
      <c r="H250" s="187"/>
      <c r="I250" s="188"/>
      <c r="J250" s="188"/>
      <c r="K250" s="189"/>
      <c r="L250" s="89" t="s">
        <v>755</v>
      </c>
      <c r="M250" s="104" t="s">
        <v>755</v>
      </c>
    </row>
    <row r="251" spans="1:13" ht="12.75">
      <c r="A251" s="2" t="s">
        <v>349</v>
      </c>
      <c r="B251" s="44" t="s">
        <v>659</v>
      </c>
      <c r="C251" s="1" t="s">
        <v>350</v>
      </c>
      <c r="D251" s="1" t="s">
        <v>6</v>
      </c>
      <c r="E251" s="1" t="s">
        <v>7</v>
      </c>
      <c r="F251" s="124">
        <f>SUM('REPORT1 16 &amp; Under ALL'!F251:H251)</f>
        <v>33397</v>
      </c>
      <c r="G251" s="124">
        <f>SUM('REPORT1 16 &amp; Under ALL'!I251,'REPORT1 16 &amp; Under ALL'!J251,'REPORT1 16 &amp; Under ALL'!K251)</f>
        <v>50905</v>
      </c>
      <c r="H251" s="124">
        <f>SUM('REPORT1 16 &amp; Under ALL'!L251:N251)</f>
        <v>17667</v>
      </c>
      <c r="I251" s="125">
        <f>SUM('REPORT1 16 &amp; Under ALL'!O251:Q251)</f>
        <v>27746</v>
      </c>
      <c r="J251" s="125">
        <f>SUM('REPORT1 16 &amp; Under ALL'!R251:T251)</f>
        <v>32059</v>
      </c>
      <c r="K251" s="96">
        <v>161774</v>
      </c>
      <c r="L251" s="89">
        <v>-1338</v>
      </c>
      <c r="M251" s="104">
        <v>-0.04006347875557685</v>
      </c>
    </row>
    <row r="252" spans="1:13" ht="12.75">
      <c r="A252" s="2" t="s">
        <v>351</v>
      </c>
      <c r="B252" s="44" t="s">
        <v>660</v>
      </c>
      <c r="C252" s="1" t="s">
        <v>124</v>
      </c>
      <c r="D252" s="1" t="s">
        <v>15</v>
      </c>
      <c r="E252" s="1" t="s">
        <v>7</v>
      </c>
      <c r="F252" s="124">
        <f>SUM('REPORT1 16 &amp; Under ALL'!F252:H252)</f>
        <v>25334</v>
      </c>
      <c r="G252" s="124">
        <f>SUM('REPORT1 16 &amp; Under ALL'!I252,'REPORT1 16 &amp; Under ALL'!J252,'REPORT1 16 &amp; Under ALL'!K252)</f>
        <v>31455</v>
      </c>
      <c r="H252" s="124">
        <f>SUM('REPORT1 16 &amp; Under ALL'!L252:N252)</f>
        <v>17919</v>
      </c>
      <c r="I252" s="125">
        <f>SUM('REPORT1 16 &amp; Under ALL'!O252:Q252)</f>
        <v>17769</v>
      </c>
      <c r="J252" s="125">
        <f>SUM('REPORT1 16 &amp; Under ALL'!R252:T252)</f>
        <v>15095</v>
      </c>
      <c r="K252" s="96">
        <v>107572</v>
      </c>
      <c r="L252" s="89">
        <v>-10239</v>
      </c>
      <c r="M252" s="104">
        <v>-0.404160416831136</v>
      </c>
    </row>
    <row r="253" spans="1:13" ht="12.75">
      <c r="A253" s="1" t="s">
        <v>364</v>
      </c>
      <c r="B253" s="1" t="s">
        <v>423</v>
      </c>
      <c r="C253" s="1" t="s">
        <v>365</v>
      </c>
      <c r="D253" s="1" t="s">
        <v>15</v>
      </c>
      <c r="E253" s="1" t="s">
        <v>7</v>
      </c>
      <c r="F253" s="187"/>
      <c r="G253" s="187"/>
      <c r="H253" s="187"/>
      <c r="I253" s="125">
        <f>SUM('REPORT1 16 &amp; Under ALL'!O253:Q253)</f>
        <v>9717</v>
      </c>
      <c r="J253" s="125">
        <f>SUM('REPORT1 16 &amp; Under ALL'!R253:T253)</f>
        <v>10279</v>
      </c>
      <c r="K253" s="96">
        <v>19996</v>
      </c>
      <c r="L253" s="89" t="s">
        <v>756</v>
      </c>
      <c r="M253" s="104" t="s">
        <v>756</v>
      </c>
    </row>
    <row r="254" spans="1:13" ht="12.75">
      <c r="A254" s="2" t="s">
        <v>352</v>
      </c>
      <c r="B254" s="44" t="s">
        <v>661</v>
      </c>
      <c r="C254" s="1" t="s">
        <v>353</v>
      </c>
      <c r="D254" s="1" t="s">
        <v>36</v>
      </c>
      <c r="E254" s="1" t="s">
        <v>7</v>
      </c>
      <c r="F254" s="124">
        <f>SUM('REPORT1 16 &amp; Under ALL'!F254:H254)</f>
        <v>14141</v>
      </c>
      <c r="G254" s="124">
        <f>SUM('REPORT1 16 &amp; Under ALL'!I254,'REPORT1 16 &amp; Under ALL'!J254,'REPORT1 16 &amp; Under ALL'!K254)</f>
        <v>29951</v>
      </c>
      <c r="H254" s="124">
        <f>SUM('REPORT1 16 &amp; Under ALL'!L254:N254)</f>
        <v>10955</v>
      </c>
      <c r="I254" s="125">
        <f>SUM('REPORT1 16 &amp; Under ALL'!O254:Q254)</f>
        <v>13396</v>
      </c>
      <c r="J254" s="125">
        <f>SUM('REPORT1 16 &amp; Under ALL'!R254:T254)</f>
        <v>22629</v>
      </c>
      <c r="K254" s="96">
        <v>91072</v>
      </c>
      <c r="L254" s="89">
        <v>8488</v>
      </c>
      <c r="M254" s="104">
        <v>0.6002404356127572</v>
      </c>
    </row>
    <row r="255" spans="1:13" ht="12.75">
      <c r="A255" s="2" t="s">
        <v>354</v>
      </c>
      <c r="B255" s="44" t="s">
        <v>662</v>
      </c>
      <c r="C255" s="1" t="s">
        <v>59</v>
      </c>
      <c r="D255" s="1" t="s">
        <v>36</v>
      </c>
      <c r="E255" s="1" t="s">
        <v>7</v>
      </c>
      <c r="F255" s="124">
        <f>SUM('REPORT1 16 &amp; Under ALL'!F255:H255)</f>
        <v>5986</v>
      </c>
      <c r="G255" s="124">
        <f>SUM('REPORT1 16 &amp; Under ALL'!I255,'REPORT1 16 &amp; Under ALL'!J255,'REPORT1 16 &amp; Under ALL'!K255)</f>
        <v>7992</v>
      </c>
      <c r="H255" s="124">
        <f>SUM('REPORT1 16 &amp; Under ALL'!L255:N255)</f>
        <v>2881</v>
      </c>
      <c r="I255" s="125">
        <f>SUM('REPORT1 16 &amp; Under ALL'!O255:Q255)</f>
        <v>5349</v>
      </c>
      <c r="J255" s="125">
        <f>SUM('REPORT1 16 &amp; Under ALL'!R255:T255)</f>
        <v>6638</v>
      </c>
      <c r="K255" s="96">
        <v>28846</v>
      </c>
      <c r="L255" s="89">
        <v>652</v>
      </c>
      <c r="M255" s="104">
        <v>0.10892081523554961</v>
      </c>
    </row>
    <row r="256" spans="1:13" ht="12.75">
      <c r="A256" s="2" t="s">
        <v>355</v>
      </c>
      <c r="B256" s="44" t="s">
        <v>663</v>
      </c>
      <c r="C256" s="1" t="s">
        <v>59</v>
      </c>
      <c r="D256" s="1" t="s">
        <v>36</v>
      </c>
      <c r="E256" s="1" t="s">
        <v>16</v>
      </c>
      <c r="F256" s="187"/>
      <c r="G256" s="187"/>
      <c r="H256" s="187"/>
      <c r="I256" s="188"/>
      <c r="J256" s="188"/>
      <c r="K256" s="189"/>
      <c r="L256" s="89" t="s">
        <v>755</v>
      </c>
      <c r="M256" s="104" t="s">
        <v>755</v>
      </c>
    </row>
    <row r="257" spans="1:13" ht="12.75">
      <c r="A257" s="2" t="s">
        <v>356</v>
      </c>
      <c r="B257" s="44" t="s">
        <v>664</v>
      </c>
      <c r="C257" s="1" t="s">
        <v>63</v>
      </c>
      <c r="D257" s="1" t="s">
        <v>6</v>
      </c>
      <c r="E257" s="1" t="s">
        <v>7</v>
      </c>
      <c r="F257" s="124">
        <f>SUM('REPORT1 16 &amp; Under ALL'!F257:H257)</f>
        <v>5738</v>
      </c>
      <c r="G257" s="124">
        <f>SUM('REPORT1 16 &amp; Under ALL'!I257,'REPORT1 16 &amp; Under ALL'!J257,'REPORT1 16 &amp; Under ALL'!K257)</f>
        <v>5266</v>
      </c>
      <c r="H257" s="124">
        <f>SUM('REPORT1 16 &amp; Under ALL'!L257:N257)</f>
        <v>3155</v>
      </c>
      <c r="I257" s="125">
        <f>SUM('REPORT1 16 &amp; Under ALL'!O257:Q257)</f>
        <v>4002</v>
      </c>
      <c r="J257" s="125">
        <f>SUM('REPORT1 16 &amp; Under ALL'!R257:T257)</f>
        <v>4821</v>
      </c>
      <c r="K257" s="96">
        <v>22982</v>
      </c>
      <c r="L257" s="89">
        <v>-917</v>
      </c>
      <c r="M257" s="104">
        <v>-0.15981178110840014</v>
      </c>
    </row>
    <row r="258" spans="1:13" ht="12.75">
      <c r="A258" s="2" t="s">
        <v>357</v>
      </c>
      <c r="B258" s="44" t="s">
        <v>665</v>
      </c>
      <c r="C258" s="1" t="s">
        <v>59</v>
      </c>
      <c r="D258" s="1" t="s">
        <v>36</v>
      </c>
      <c r="E258" s="1" t="s">
        <v>16</v>
      </c>
      <c r="F258" s="187"/>
      <c r="G258" s="187"/>
      <c r="H258" s="187"/>
      <c r="I258" s="188"/>
      <c r="J258" s="188"/>
      <c r="K258" s="189"/>
      <c r="L258" s="89" t="s">
        <v>755</v>
      </c>
      <c r="M258" s="104" t="s">
        <v>755</v>
      </c>
    </row>
    <row r="259" spans="1:13" ht="13.5" thickBot="1">
      <c r="A259" s="14" t="s">
        <v>358</v>
      </c>
      <c r="B259" s="51" t="s">
        <v>666</v>
      </c>
      <c r="C259" s="32" t="s">
        <v>359</v>
      </c>
      <c r="D259" s="32" t="s">
        <v>25</v>
      </c>
      <c r="E259" s="32" t="s">
        <v>7</v>
      </c>
      <c r="F259" s="124">
        <f>SUM('REPORT1 16 &amp; Under ALL'!F259:H259)</f>
        <v>15802</v>
      </c>
      <c r="G259" s="124">
        <f>SUM('REPORT1 16 &amp; Under ALL'!I259,'REPORT1 16 &amp; Under ALL'!J259,'REPORT1 16 &amp; Under ALL'!K259)</f>
        <v>20249</v>
      </c>
      <c r="H259" s="124">
        <f>SUM('REPORT1 16 &amp; Under ALL'!L259:N259)</f>
        <v>8998</v>
      </c>
      <c r="I259" s="125">
        <f>SUM('REPORT1 16 &amp; Under ALL'!O259:Q259)</f>
        <v>13875</v>
      </c>
      <c r="J259" s="125">
        <f>SUM('REPORT1 16 &amp; Under ALL'!R259:T259)</f>
        <v>13926</v>
      </c>
      <c r="K259" s="99">
        <v>72850</v>
      </c>
      <c r="L259" s="106">
        <v>-1876</v>
      </c>
      <c r="M259" s="105">
        <v>-0.11871914947475003</v>
      </c>
    </row>
    <row r="260" spans="1:13" ht="13.5" thickBot="1">
      <c r="A260" s="43" t="s">
        <v>381</v>
      </c>
      <c r="B260" s="196"/>
      <c r="C260" s="197"/>
      <c r="D260" s="197"/>
      <c r="E260" s="197"/>
      <c r="F260" s="198">
        <f aca="true" t="shared" si="0" ref="F260:K260">SUM(F4:F259)</f>
        <v>2974882</v>
      </c>
      <c r="G260" s="198">
        <f t="shared" si="0"/>
        <v>4058295</v>
      </c>
      <c r="H260" s="198">
        <f t="shared" si="0"/>
        <v>1742869</v>
      </c>
      <c r="I260" s="198">
        <f t="shared" si="0"/>
        <v>2312238</v>
      </c>
      <c r="J260" s="198">
        <f t="shared" si="0"/>
        <v>2763196</v>
      </c>
      <c r="K260" s="205">
        <f t="shared" si="0"/>
        <v>13851480</v>
      </c>
      <c r="L260" s="206">
        <v>-366425</v>
      </c>
      <c r="M260" s="207">
        <v>-0.12437557639428441</v>
      </c>
    </row>
    <row r="262" spans="1:6" ht="12.75">
      <c r="A262" s="57" t="s">
        <v>753</v>
      </c>
      <c r="B262" s="57"/>
      <c r="C262" s="7"/>
      <c r="D262" s="7"/>
      <c r="E262" s="7"/>
      <c r="F262" s="38"/>
    </row>
    <row r="263" spans="1:6" ht="12.75">
      <c r="A263" s="57" t="s">
        <v>754</v>
      </c>
      <c r="B263" s="57"/>
      <c r="C263" s="7"/>
      <c r="D263" s="7"/>
      <c r="E263" s="7"/>
      <c r="F263" s="38"/>
    </row>
    <row r="264" spans="1:6" ht="12.75">
      <c r="A264" s="10" t="s">
        <v>747</v>
      </c>
      <c r="B264" s="8"/>
      <c r="C264" s="8"/>
      <c r="D264" s="5"/>
      <c r="E264" s="5"/>
      <c r="F264" s="38"/>
    </row>
    <row r="265" spans="1:6" ht="12.75">
      <c r="A265" s="10" t="s">
        <v>745</v>
      </c>
      <c r="B265" s="8"/>
      <c r="C265" s="8"/>
      <c r="D265" s="5"/>
      <c r="E265" s="5"/>
      <c r="F265" s="38"/>
    </row>
    <row r="266" spans="1:26" ht="12.75">
      <c r="A266" s="186" t="s">
        <v>773</v>
      </c>
      <c r="F266" s="38"/>
      <c r="G266" s="38"/>
      <c r="H266" s="38"/>
      <c r="I266" s="38"/>
      <c r="J266" s="38"/>
      <c r="K266" s="38"/>
      <c r="L266" s="38"/>
      <c r="M266" s="38"/>
      <c r="N266" s="38"/>
      <c r="O266" s="38"/>
      <c r="P266" s="38"/>
      <c r="Q266" s="38"/>
      <c r="R266" s="38"/>
      <c r="S266" s="55"/>
      <c r="T266" s="55"/>
      <c r="U266" s="55"/>
      <c r="V266" s="55"/>
      <c r="W266" s="55"/>
      <c r="X266" s="55"/>
      <c r="Y266" s="54"/>
      <c r="Z266" s="54"/>
    </row>
    <row r="267" spans="1:6" ht="12.75">
      <c r="A267" s="10" t="s">
        <v>748</v>
      </c>
      <c r="B267" s="8"/>
      <c r="C267" s="8"/>
      <c r="D267" s="5"/>
      <c r="E267" s="5"/>
      <c r="F267" s="38"/>
    </row>
    <row r="268" spans="1:6" ht="12.75">
      <c r="A268" s="10"/>
      <c r="B268" s="8"/>
      <c r="C268" s="8"/>
      <c r="D268" s="5"/>
      <c r="E268" s="5"/>
      <c r="F268" s="38"/>
    </row>
    <row r="269" spans="1:6" ht="12.75">
      <c r="A269" s="4" t="s">
        <v>371</v>
      </c>
      <c r="B269" s="4"/>
      <c r="C269" s="8"/>
      <c r="D269" s="8"/>
      <c r="E269" s="8"/>
      <c r="F269" s="38"/>
    </row>
    <row r="270" spans="1:6" ht="12.75">
      <c r="A270" s="8"/>
      <c r="B270" s="8"/>
      <c r="C270" s="8"/>
      <c r="D270" s="8"/>
      <c r="E270" s="8"/>
      <c r="F270" s="38"/>
    </row>
    <row r="271" spans="1:6" ht="12.75">
      <c r="A271" s="9" t="s">
        <v>372</v>
      </c>
      <c r="B271" s="9" t="s">
        <v>667</v>
      </c>
      <c r="C271" s="5" t="s">
        <v>737</v>
      </c>
      <c r="D271" s="9" t="s">
        <v>374</v>
      </c>
      <c r="E271" s="8" t="s">
        <v>7</v>
      </c>
      <c r="F271" s="38"/>
    </row>
    <row r="272" spans="1:6" ht="12.75">
      <c r="A272" s="10" t="s">
        <v>375</v>
      </c>
      <c r="B272" s="10" t="s">
        <v>668</v>
      </c>
      <c r="C272" s="5" t="s">
        <v>736</v>
      </c>
      <c r="D272" s="10" t="s">
        <v>15</v>
      </c>
      <c r="E272" s="10" t="s">
        <v>7</v>
      </c>
      <c r="F272" s="38"/>
    </row>
    <row r="273" spans="1:6" ht="12.75">
      <c r="A273" s="8" t="s">
        <v>376</v>
      </c>
      <c r="B273" s="8" t="s">
        <v>669</v>
      </c>
      <c r="C273" s="5" t="s">
        <v>738</v>
      </c>
      <c r="D273" s="8" t="s">
        <v>15</v>
      </c>
      <c r="E273" s="8" t="s">
        <v>7</v>
      </c>
      <c r="F273" s="38"/>
    </row>
    <row r="274" spans="1:6" ht="12.75">
      <c r="A274" s="8" t="s">
        <v>377</v>
      </c>
      <c r="B274" s="8" t="s">
        <v>670</v>
      </c>
      <c r="C274" s="5" t="s">
        <v>739</v>
      </c>
      <c r="D274" s="8" t="s">
        <v>15</v>
      </c>
      <c r="E274" s="8" t="s">
        <v>7</v>
      </c>
      <c r="F274" s="38"/>
    </row>
    <row r="275" spans="1:6" ht="12.75">
      <c r="A275" s="8" t="s">
        <v>378</v>
      </c>
      <c r="B275" s="8" t="s">
        <v>671</v>
      </c>
      <c r="C275" s="5" t="s">
        <v>740</v>
      </c>
      <c r="D275" s="8" t="s">
        <v>30</v>
      </c>
      <c r="E275" s="8" t="s">
        <v>16</v>
      </c>
      <c r="F275" s="38"/>
    </row>
  </sheetData>
  <sheetProtection/>
  <autoFilter ref="A3:Z260"/>
  <dataValidations count="1">
    <dataValidation allowBlank="1" showInputMessage="1" showErrorMessage="1" sqref="C271:C275"/>
  </dataValidations>
  <printOptions/>
  <pageMargins left="0.7480314960629921" right="0.7480314960629921" top="0.984251968503937" bottom="0.984251968503937" header="0.5118110236220472" footer="0.5118110236220472"/>
  <pageSetup fitToHeight="5" fitToWidth="1" horizontalDpi="600" verticalDpi="600" orientation="landscape" paperSize="8" scale="77" r:id="rId1"/>
  <headerFooter alignWithMargins="0">
    <oddHeader>&amp;C&amp;A</oddHeader>
    <oddFooter>&amp;RPage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6"/>
  <sheetViews>
    <sheetView zoomScale="70" zoomScaleNormal="70" zoomScalePageLayoutView="0" workbookViewId="0" topLeftCell="A1">
      <pane xSplit="1" ySplit="3" topLeftCell="G4" activePane="bottomRight" state="frozen"/>
      <selection pane="topLeft" activeCell="A1" sqref="A1"/>
      <selection pane="topRight" activeCell="B1" sqref="B1"/>
      <selection pane="bottomLeft" activeCell="A4" sqref="A4"/>
      <selection pane="bottomRight" activeCell="R29" sqref="R29"/>
    </sheetView>
  </sheetViews>
  <sheetFormatPr defaultColWidth="9.140625" defaultRowHeight="12.75"/>
  <cols>
    <col min="1" max="1" width="28.8515625" style="0" customWidth="1"/>
    <col min="2" max="19" width="15.7109375" style="35" customWidth="1"/>
    <col min="20" max="20" width="15.7109375" style="64" customWidth="1"/>
  </cols>
  <sheetData>
    <row r="1" ht="18">
      <c r="A1" s="3" t="s">
        <v>362</v>
      </c>
    </row>
    <row r="2" ht="13.5" thickBot="1"/>
    <row r="3" spans="1:20" ht="77.25" thickBot="1">
      <c r="A3" s="122" t="s">
        <v>2</v>
      </c>
      <c r="B3" s="118" t="s">
        <v>692</v>
      </c>
      <c r="C3" s="118" t="s">
        <v>677</v>
      </c>
      <c r="D3" s="118" t="s">
        <v>678</v>
      </c>
      <c r="E3" s="118" t="s">
        <v>679</v>
      </c>
      <c r="F3" s="118" t="s">
        <v>680</v>
      </c>
      <c r="G3" s="118" t="s">
        <v>681</v>
      </c>
      <c r="H3" s="118" t="s">
        <v>682</v>
      </c>
      <c r="I3" s="118" t="s">
        <v>683</v>
      </c>
      <c r="J3" s="118" t="s">
        <v>684</v>
      </c>
      <c r="K3" s="118" t="s">
        <v>685</v>
      </c>
      <c r="L3" s="118" t="s">
        <v>686</v>
      </c>
      <c r="M3" s="118" t="s">
        <v>687</v>
      </c>
      <c r="N3" s="118" t="s">
        <v>688</v>
      </c>
      <c r="O3" s="118" t="s">
        <v>689</v>
      </c>
      <c r="P3" s="118" t="s">
        <v>690</v>
      </c>
      <c r="Q3" s="118" t="s">
        <v>691</v>
      </c>
      <c r="R3" s="118" t="s">
        <v>757</v>
      </c>
      <c r="S3" s="118" t="s">
        <v>768</v>
      </c>
      <c r="T3" s="123" t="s">
        <v>769</v>
      </c>
    </row>
    <row r="4" spans="1:20" ht="12.75">
      <c r="A4" s="110" t="s">
        <v>10</v>
      </c>
      <c r="B4" s="120">
        <v>156843</v>
      </c>
      <c r="C4" s="120">
        <v>159018</v>
      </c>
      <c r="D4" s="120">
        <v>143765</v>
      </c>
      <c r="E4" s="120">
        <v>202748</v>
      </c>
      <c r="F4" s="120">
        <v>277784</v>
      </c>
      <c r="G4" s="120">
        <v>166034</v>
      </c>
      <c r="H4" s="120">
        <v>134120</v>
      </c>
      <c r="I4" s="120">
        <v>95024</v>
      </c>
      <c r="J4" s="120">
        <v>55525</v>
      </c>
      <c r="K4" s="120">
        <v>93101</v>
      </c>
      <c r="L4" s="120">
        <v>164802</v>
      </c>
      <c r="M4" s="120">
        <v>125834</v>
      </c>
      <c r="N4" s="120">
        <v>153041</v>
      </c>
      <c r="O4" s="120">
        <v>135889</v>
      </c>
      <c r="P4" s="120">
        <v>144840</v>
      </c>
      <c r="Q4" s="120">
        <v>163672</v>
      </c>
      <c r="R4" s="156">
        <f>SUM(B4:Q4)</f>
        <v>2372040</v>
      </c>
      <c r="S4" s="156">
        <v>-114474</v>
      </c>
      <c r="T4" s="157">
        <v>-0.17862085860469326</v>
      </c>
    </row>
    <row r="5" spans="1:20" ht="12.75">
      <c r="A5" s="2" t="s">
        <v>19</v>
      </c>
      <c r="B5" s="36">
        <v>92173</v>
      </c>
      <c r="C5" s="36">
        <v>88247</v>
      </c>
      <c r="D5" s="36">
        <v>78587</v>
      </c>
      <c r="E5" s="36">
        <v>125041</v>
      </c>
      <c r="F5" s="36">
        <v>157877</v>
      </c>
      <c r="G5" s="36">
        <v>72825</v>
      </c>
      <c r="H5" s="36">
        <v>71175</v>
      </c>
      <c r="I5" s="36">
        <v>44385</v>
      </c>
      <c r="J5" s="36">
        <v>25259</v>
      </c>
      <c r="K5" s="36">
        <v>47124</v>
      </c>
      <c r="L5" s="36">
        <v>77209</v>
      </c>
      <c r="M5" s="36">
        <v>60429</v>
      </c>
      <c r="N5" s="36">
        <v>80156</v>
      </c>
      <c r="O5" s="36">
        <v>67361</v>
      </c>
      <c r="P5" s="36">
        <v>73331</v>
      </c>
      <c r="Q5" s="36">
        <v>87342</v>
      </c>
      <c r="R5" s="158">
        <f aca="true" t="shared" si="0" ref="R5:R12">SUM(B5:Q5)</f>
        <v>1248521</v>
      </c>
      <c r="S5" s="158">
        <v>-75858</v>
      </c>
      <c r="T5" s="159">
        <v>-0.19752218472690913</v>
      </c>
    </row>
    <row r="6" spans="1:20" ht="12.75">
      <c r="A6" s="2" t="s">
        <v>22</v>
      </c>
      <c r="B6" s="36">
        <v>89014</v>
      </c>
      <c r="C6" s="36">
        <v>77256</v>
      </c>
      <c r="D6" s="36">
        <v>77623</v>
      </c>
      <c r="E6" s="36">
        <v>105373</v>
      </c>
      <c r="F6" s="36">
        <v>197945</v>
      </c>
      <c r="G6" s="36">
        <v>70749</v>
      </c>
      <c r="H6" s="36">
        <v>69043</v>
      </c>
      <c r="I6" s="36">
        <v>41639</v>
      </c>
      <c r="J6" s="36">
        <v>24084</v>
      </c>
      <c r="K6" s="36">
        <v>40011</v>
      </c>
      <c r="L6" s="36">
        <v>67388</v>
      </c>
      <c r="M6" s="36">
        <v>57320</v>
      </c>
      <c r="N6" s="36">
        <v>85073</v>
      </c>
      <c r="O6" s="36">
        <v>70216</v>
      </c>
      <c r="P6" s="36">
        <v>84490</v>
      </c>
      <c r="Q6" s="36">
        <v>107272</v>
      </c>
      <c r="R6" s="158">
        <f t="shared" si="0"/>
        <v>1264496</v>
      </c>
      <c r="S6" s="158">
        <v>-14162</v>
      </c>
      <c r="T6" s="159">
        <v>-0.04140015669032612</v>
      </c>
    </row>
    <row r="7" spans="1:20" ht="12.75">
      <c r="A7" s="2" t="s">
        <v>102</v>
      </c>
      <c r="B7" s="36">
        <v>92242</v>
      </c>
      <c r="C7" s="36">
        <v>85677</v>
      </c>
      <c r="D7" s="36">
        <v>75956</v>
      </c>
      <c r="E7" s="36">
        <v>112061</v>
      </c>
      <c r="F7" s="36">
        <v>148306</v>
      </c>
      <c r="G7" s="36">
        <v>69920</v>
      </c>
      <c r="H7" s="36">
        <v>58186</v>
      </c>
      <c r="I7" s="36">
        <v>41908</v>
      </c>
      <c r="J7" s="36">
        <v>22021</v>
      </c>
      <c r="K7" s="36">
        <v>39270</v>
      </c>
      <c r="L7" s="36">
        <v>73665</v>
      </c>
      <c r="M7" s="36">
        <v>57643</v>
      </c>
      <c r="N7" s="36">
        <v>76224</v>
      </c>
      <c r="O7" s="36">
        <v>60178</v>
      </c>
      <c r="P7" s="36">
        <v>67008</v>
      </c>
      <c r="Q7" s="36">
        <v>64742</v>
      </c>
      <c r="R7" s="158">
        <f t="shared" si="0"/>
        <v>1145007</v>
      </c>
      <c r="S7" s="158">
        <v>-86266</v>
      </c>
      <c r="T7" s="159">
        <v>-0.2560817409734941</v>
      </c>
    </row>
    <row r="8" spans="1:20" ht="12.75">
      <c r="A8" s="2" t="s">
        <v>6</v>
      </c>
      <c r="B8" s="36">
        <v>167053</v>
      </c>
      <c r="C8" s="36">
        <v>166338</v>
      </c>
      <c r="D8" s="36">
        <v>155349</v>
      </c>
      <c r="E8" s="36">
        <v>238388</v>
      </c>
      <c r="F8" s="36">
        <v>307663</v>
      </c>
      <c r="G8" s="36">
        <v>127677</v>
      </c>
      <c r="H8" s="36">
        <v>138947</v>
      </c>
      <c r="I8" s="36">
        <v>99966</v>
      </c>
      <c r="J8" s="36">
        <v>50945</v>
      </c>
      <c r="K8" s="36">
        <v>91610</v>
      </c>
      <c r="L8" s="36">
        <v>154104</v>
      </c>
      <c r="M8" s="36">
        <v>137115</v>
      </c>
      <c r="N8" s="36">
        <v>146968</v>
      </c>
      <c r="O8" s="36">
        <v>132883</v>
      </c>
      <c r="P8" s="36">
        <v>162024</v>
      </c>
      <c r="Q8" s="36">
        <v>177806</v>
      </c>
      <c r="R8" s="158">
        <f t="shared" si="0"/>
        <v>2454836</v>
      </c>
      <c r="S8" s="158">
        <v>-92940</v>
      </c>
      <c r="T8" s="159">
        <v>-0.1318421299015227</v>
      </c>
    </row>
    <row r="9" spans="1:20" ht="12.75">
      <c r="A9" s="2" t="s">
        <v>15</v>
      </c>
      <c r="B9" s="36">
        <v>89104</v>
      </c>
      <c r="C9" s="36">
        <v>99803</v>
      </c>
      <c r="D9" s="36">
        <v>85013</v>
      </c>
      <c r="E9" s="36">
        <v>115934</v>
      </c>
      <c r="F9" s="36">
        <v>158195</v>
      </c>
      <c r="G9" s="36">
        <v>78629</v>
      </c>
      <c r="H9" s="36">
        <v>80085</v>
      </c>
      <c r="I9" s="36">
        <v>55244</v>
      </c>
      <c r="J9" s="36">
        <v>32576</v>
      </c>
      <c r="K9" s="36">
        <v>57454</v>
      </c>
      <c r="L9" s="36">
        <v>91736</v>
      </c>
      <c r="M9" s="36">
        <v>76343</v>
      </c>
      <c r="N9" s="36">
        <v>106057</v>
      </c>
      <c r="O9" s="36">
        <v>96129</v>
      </c>
      <c r="P9" s="36">
        <v>95178</v>
      </c>
      <c r="Q9" s="36">
        <v>109631</v>
      </c>
      <c r="R9" s="158">
        <f t="shared" si="0"/>
        <v>1427111</v>
      </c>
      <c r="S9" s="158">
        <v>-30570</v>
      </c>
      <c r="T9" s="159">
        <v>-0.07951184874802</v>
      </c>
    </row>
    <row r="10" spans="1:20" ht="12.75">
      <c r="A10" s="2" t="s">
        <v>30</v>
      </c>
      <c r="B10" s="36">
        <v>51186</v>
      </c>
      <c r="C10" s="36">
        <v>51786</v>
      </c>
      <c r="D10" s="36">
        <v>46430</v>
      </c>
      <c r="E10" s="36">
        <v>65514</v>
      </c>
      <c r="F10" s="36">
        <v>94366</v>
      </c>
      <c r="G10" s="36">
        <v>46665</v>
      </c>
      <c r="H10" s="36">
        <v>52626</v>
      </c>
      <c r="I10" s="36">
        <v>41655</v>
      </c>
      <c r="J10" s="36">
        <v>24439</v>
      </c>
      <c r="K10" s="36">
        <v>44138</v>
      </c>
      <c r="L10" s="36">
        <v>69729</v>
      </c>
      <c r="M10" s="36">
        <v>49294</v>
      </c>
      <c r="N10" s="36">
        <v>61278</v>
      </c>
      <c r="O10" s="36">
        <v>47421</v>
      </c>
      <c r="P10" s="36">
        <v>49462</v>
      </c>
      <c r="Q10" s="36">
        <v>57899</v>
      </c>
      <c r="R10" s="158">
        <f t="shared" si="0"/>
        <v>853888</v>
      </c>
      <c r="S10" s="158">
        <v>-58262</v>
      </c>
      <c r="T10" s="159">
        <v>-0.27785090229293047</v>
      </c>
    </row>
    <row r="11" spans="1:20" ht="12.75">
      <c r="A11" s="2" t="s">
        <v>36</v>
      </c>
      <c r="B11" s="36">
        <v>156037</v>
      </c>
      <c r="C11" s="36">
        <v>148206</v>
      </c>
      <c r="D11" s="36">
        <v>128316</v>
      </c>
      <c r="E11" s="36">
        <v>191264</v>
      </c>
      <c r="F11" s="36">
        <v>252271</v>
      </c>
      <c r="G11" s="36">
        <v>128441</v>
      </c>
      <c r="H11" s="36">
        <v>121626</v>
      </c>
      <c r="I11" s="36">
        <v>79570</v>
      </c>
      <c r="J11" s="36">
        <v>43546</v>
      </c>
      <c r="K11" s="36">
        <v>74282</v>
      </c>
      <c r="L11" s="36">
        <v>132025</v>
      </c>
      <c r="M11" s="36">
        <v>109681</v>
      </c>
      <c r="N11" s="36">
        <v>145555</v>
      </c>
      <c r="O11" s="36">
        <v>121505</v>
      </c>
      <c r="P11" s="36">
        <v>133844</v>
      </c>
      <c r="Q11" s="36">
        <v>141353</v>
      </c>
      <c r="R11" s="158">
        <f t="shared" si="0"/>
        <v>2107522</v>
      </c>
      <c r="S11" s="158">
        <v>-116868</v>
      </c>
      <c r="T11" s="159">
        <v>-0.1873416017043296</v>
      </c>
    </row>
    <row r="12" spans="1:20" ht="13.5" thickBot="1">
      <c r="A12" s="14" t="s">
        <v>25</v>
      </c>
      <c r="B12" s="40">
        <v>142354</v>
      </c>
      <c r="C12" s="40">
        <v>149833</v>
      </c>
      <c r="D12" s="40">
        <v>121673</v>
      </c>
      <c r="E12" s="40">
        <v>185843</v>
      </c>
      <c r="F12" s="40">
        <v>250508</v>
      </c>
      <c r="G12" s="40">
        <v>110274</v>
      </c>
      <c r="H12" s="40">
        <v>104844</v>
      </c>
      <c r="I12" s="40">
        <v>80886</v>
      </c>
      <c r="J12" s="40">
        <v>53545</v>
      </c>
      <c r="K12" s="40">
        <v>85089</v>
      </c>
      <c r="L12" s="40">
        <v>124824</v>
      </c>
      <c r="M12" s="40">
        <v>111018</v>
      </c>
      <c r="N12" s="40">
        <v>134927</v>
      </c>
      <c r="O12" s="40">
        <v>115286</v>
      </c>
      <c r="P12" s="40">
        <v>116872</v>
      </c>
      <c r="Q12" s="40">
        <v>146636</v>
      </c>
      <c r="R12" s="177">
        <f t="shared" si="0"/>
        <v>2034412</v>
      </c>
      <c r="S12" s="177">
        <v>-85982</v>
      </c>
      <c r="T12" s="178">
        <v>-0.14337430361362208</v>
      </c>
    </row>
    <row r="13" spans="1:20" ht="13.5" thickBot="1">
      <c r="A13" s="43" t="s">
        <v>381</v>
      </c>
      <c r="B13" s="52">
        <v>1036006</v>
      </c>
      <c r="C13" s="52">
        <v>1026164</v>
      </c>
      <c r="D13" s="52">
        <v>912712</v>
      </c>
      <c r="E13" s="52">
        <v>1342166</v>
      </c>
      <c r="F13" s="52">
        <v>1844915</v>
      </c>
      <c r="G13" s="52">
        <v>871214</v>
      </c>
      <c r="H13" s="52">
        <v>830652</v>
      </c>
      <c r="I13" s="52">
        <v>580277</v>
      </c>
      <c r="J13" s="52">
        <v>331940</v>
      </c>
      <c r="K13" s="52">
        <v>572079</v>
      </c>
      <c r="L13" s="52">
        <v>955482</v>
      </c>
      <c r="M13" s="52">
        <v>784677</v>
      </c>
      <c r="N13" s="52">
        <v>989279</v>
      </c>
      <c r="O13" s="52">
        <v>846868</v>
      </c>
      <c r="P13" s="52">
        <v>927049</v>
      </c>
      <c r="Q13" s="52">
        <v>1056353</v>
      </c>
      <c r="R13" s="160">
        <f>SUM(B13:Q13)</f>
        <v>14907833</v>
      </c>
      <c r="S13" s="160">
        <v>-675382</v>
      </c>
      <c r="T13" s="161">
        <v>-0.1597974110425935</v>
      </c>
    </row>
    <row r="16" spans="1:6" ht="12.75">
      <c r="A16" s="186" t="s">
        <v>773</v>
      </c>
      <c r="B16"/>
      <c r="C16"/>
      <c r="D16"/>
      <c r="E16"/>
      <c r="F16" s="38"/>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8" scale="59" r:id="rId1"/>
  <headerFooter alignWithMargins="0">
    <oddHeader>&amp;C&amp;A</oddHeader>
    <oddFooter>&amp;RPage &amp;P</oddFooter>
  </headerFooter>
  <ignoredErrors>
    <ignoredError sqref="R13"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Z343"/>
  <sheetViews>
    <sheetView zoomScale="70" zoomScaleNormal="70" zoomScalePageLayoutView="0" workbookViewId="0" topLeftCell="A1">
      <pane xSplit="5" ySplit="3" topLeftCell="R4" activePane="bottomRight" state="frozen"/>
      <selection pane="topLeft" activeCell="A1" sqref="A1"/>
      <selection pane="topRight" activeCell="F1" sqref="F1"/>
      <selection pane="bottomLeft" activeCell="A4" sqref="A4"/>
      <selection pane="bottomRight" activeCell="X67" sqref="X67"/>
    </sheetView>
  </sheetViews>
  <sheetFormatPr defaultColWidth="9.140625" defaultRowHeight="12.75"/>
  <cols>
    <col min="1" max="1" width="35.00390625" style="0" bestFit="1" customWidth="1"/>
    <col min="2" max="2" width="8.7109375" style="0" customWidth="1"/>
    <col min="3" max="3" width="35.421875" style="0" customWidth="1"/>
    <col min="4" max="4" width="23.00390625" style="0" customWidth="1"/>
    <col min="5" max="5" width="9.8515625" style="0" customWidth="1"/>
    <col min="6" max="23" width="15.7109375" style="35" customWidth="1"/>
    <col min="24" max="24" width="15.7109375" style="64" customWidth="1"/>
  </cols>
  <sheetData>
    <row r="1" spans="1:2" ht="18">
      <c r="A1" s="3" t="s">
        <v>693</v>
      </c>
      <c r="B1" s="3"/>
    </row>
    <row r="2" ht="13.5" thickBot="1"/>
    <row r="3" spans="1:24" ht="77.25" thickBot="1">
      <c r="A3" s="116" t="s">
        <v>0</v>
      </c>
      <c r="B3" s="117" t="s">
        <v>422</v>
      </c>
      <c r="C3" s="117" t="s">
        <v>1</v>
      </c>
      <c r="D3" s="117" t="s">
        <v>2</v>
      </c>
      <c r="E3" s="117" t="s">
        <v>3</v>
      </c>
      <c r="F3" s="126" t="s">
        <v>697</v>
      </c>
      <c r="G3" s="126" t="s">
        <v>698</v>
      </c>
      <c r="H3" s="126" t="s">
        <v>699</v>
      </c>
      <c r="I3" s="126" t="s">
        <v>700</v>
      </c>
      <c r="J3" s="126" t="s">
        <v>701</v>
      </c>
      <c r="K3" s="126" t="s">
        <v>702</v>
      </c>
      <c r="L3" s="126" t="s">
        <v>703</v>
      </c>
      <c r="M3" s="126" t="s">
        <v>704</v>
      </c>
      <c r="N3" s="126" t="s">
        <v>705</v>
      </c>
      <c r="O3" s="126" t="s">
        <v>706</v>
      </c>
      <c r="P3" s="126" t="s">
        <v>707</v>
      </c>
      <c r="Q3" s="126" t="s">
        <v>708</v>
      </c>
      <c r="R3" s="126" t="s">
        <v>725</v>
      </c>
      <c r="S3" s="126" t="s">
        <v>726</v>
      </c>
      <c r="T3" s="126" t="s">
        <v>696</v>
      </c>
      <c r="U3" s="126" t="s">
        <v>727</v>
      </c>
      <c r="V3" s="118" t="s">
        <v>734</v>
      </c>
      <c r="W3" s="118" t="s">
        <v>767</v>
      </c>
      <c r="X3" s="123" t="s">
        <v>764</v>
      </c>
    </row>
    <row r="4" spans="1:26" ht="12.75">
      <c r="A4" s="110" t="s">
        <v>4</v>
      </c>
      <c r="B4" s="111" t="s">
        <v>424</v>
      </c>
      <c r="C4" s="112" t="s">
        <v>5</v>
      </c>
      <c r="D4" s="112" t="s">
        <v>6</v>
      </c>
      <c r="E4" s="112" t="s">
        <v>7</v>
      </c>
      <c r="F4" s="124">
        <v>825</v>
      </c>
      <c r="G4" s="124">
        <v>1142</v>
      </c>
      <c r="H4" s="124">
        <v>1271</v>
      </c>
      <c r="I4" s="124">
        <v>1385</v>
      </c>
      <c r="J4" s="124">
        <v>1221</v>
      </c>
      <c r="K4" s="124">
        <v>1252</v>
      </c>
      <c r="L4" s="124">
        <v>1242</v>
      </c>
      <c r="M4" s="124">
        <v>1087</v>
      </c>
      <c r="N4" s="124">
        <v>645</v>
      </c>
      <c r="O4" s="125">
        <v>817</v>
      </c>
      <c r="P4" s="125">
        <v>956</v>
      </c>
      <c r="Q4" s="125">
        <v>1058</v>
      </c>
      <c r="R4" s="125">
        <v>991</v>
      </c>
      <c r="S4" s="125">
        <v>981</v>
      </c>
      <c r="T4" s="125">
        <v>1117</v>
      </c>
      <c r="U4" s="125">
        <v>1115</v>
      </c>
      <c r="V4" s="183">
        <v>17105</v>
      </c>
      <c r="W4" s="183">
        <v>-419</v>
      </c>
      <c r="X4" s="184">
        <v>-0.09063378758382003</v>
      </c>
      <c r="Z4" s="64"/>
    </row>
    <row r="5" spans="1:26" ht="12.75">
      <c r="A5" s="2" t="s">
        <v>8</v>
      </c>
      <c r="B5" s="44" t="s">
        <v>425</v>
      </c>
      <c r="C5" s="1" t="s">
        <v>9</v>
      </c>
      <c r="D5" s="1" t="s">
        <v>10</v>
      </c>
      <c r="E5" s="1" t="s">
        <v>7</v>
      </c>
      <c r="F5" s="94">
        <v>1153</v>
      </c>
      <c r="G5" s="94">
        <v>1565</v>
      </c>
      <c r="H5" s="94">
        <v>1857</v>
      </c>
      <c r="I5" s="94">
        <v>1876</v>
      </c>
      <c r="J5" s="94">
        <v>1782</v>
      </c>
      <c r="K5" s="94">
        <v>2042</v>
      </c>
      <c r="L5" s="94">
        <v>2114</v>
      </c>
      <c r="M5" s="94">
        <v>2225</v>
      </c>
      <c r="N5" s="94">
        <v>1691</v>
      </c>
      <c r="O5" s="95">
        <v>1608</v>
      </c>
      <c r="P5" s="95">
        <v>2104</v>
      </c>
      <c r="Q5" s="95">
        <v>2663</v>
      </c>
      <c r="R5" s="95">
        <v>2102</v>
      </c>
      <c r="S5" s="95">
        <v>2057</v>
      </c>
      <c r="T5" s="95">
        <v>2221</v>
      </c>
      <c r="U5" s="95">
        <v>2255</v>
      </c>
      <c r="V5" s="165">
        <v>31315</v>
      </c>
      <c r="W5" s="172">
        <v>2184</v>
      </c>
      <c r="X5" s="173">
        <v>0.3385521624554333</v>
      </c>
      <c r="Z5" s="64"/>
    </row>
    <row r="6" spans="1:26" ht="12.75">
      <c r="A6" s="2" t="s">
        <v>11</v>
      </c>
      <c r="B6" s="44" t="s">
        <v>426</v>
      </c>
      <c r="C6" s="1" t="s">
        <v>12</v>
      </c>
      <c r="D6" s="1" t="s">
        <v>10</v>
      </c>
      <c r="E6" s="1" t="s">
        <v>7</v>
      </c>
      <c r="F6" s="94">
        <v>2174</v>
      </c>
      <c r="G6" s="94">
        <v>2080</v>
      </c>
      <c r="H6" s="94">
        <v>1267</v>
      </c>
      <c r="I6" s="94">
        <v>2108</v>
      </c>
      <c r="J6" s="94">
        <v>2472</v>
      </c>
      <c r="K6" s="94">
        <v>2714</v>
      </c>
      <c r="L6" s="94">
        <v>2711</v>
      </c>
      <c r="M6" s="94">
        <v>2308</v>
      </c>
      <c r="N6" s="94">
        <v>1690</v>
      </c>
      <c r="O6" s="95">
        <v>1829</v>
      </c>
      <c r="P6" s="95">
        <v>3473</v>
      </c>
      <c r="Q6" s="95">
        <v>2244</v>
      </c>
      <c r="R6" s="95">
        <v>2171</v>
      </c>
      <c r="S6" s="95">
        <v>1928</v>
      </c>
      <c r="T6" s="95">
        <v>1869</v>
      </c>
      <c r="U6" s="95">
        <v>2034</v>
      </c>
      <c r="V6" s="165">
        <v>35072</v>
      </c>
      <c r="W6" s="172">
        <v>373</v>
      </c>
      <c r="X6" s="173">
        <v>0.04889238432297811</v>
      </c>
      <c r="Z6" s="64"/>
    </row>
    <row r="7" spans="1:26" ht="12.75">
      <c r="A7" s="2" t="s">
        <v>13</v>
      </c>
      <c r="B7" s="44" t="s">
        <v>427</v>
      </c>
      <c r="C7" s="1" t="s">
        <v>14</v>
      </c>
      <c r="D7" s="1" t="s">
        <v>15</v>
      </c>
      <c r="E7" s="1" t="s">
        <v>16</v>
      </c>
      <c r="F7" s="94">
        <v>911</v>
      </c>
      <c r="G7" s="94">
        <v>907</v>
      </c>
      <c r="H7" s="94">
        <v>715</v>
      </c>
      <c r="I7" s="94">
        <v>716</v>
      </c>
      <c r="J7" s="94">
        <v>1101</v>
      </c>
      <c r="K7" s="94">
        <v>1198</v>
      </c>
      <c r="L7" s="94">
        <v>1515</v>
      </c>
      <c r="M7" s="94">
        <v>1368</v>
      </c>
      <c r="N7" s="94">
        <v>789</v>
      </c>
      <c r="O7" s="95">
        <v>817</v>
      </c>
      <c r="P7" s="95">
        <v>891</v>
      </c>
      <c r="Q7" s="95">
        <v>858</v>
      </c>
      <c r="R7" s="95">
        <v>756</v>
      </c>
      <c r="S7" s="95">
        <v>1403</v>
      </c>
      <c r="T7" s="95">
        <v>759</v>
      </c>
      <c r="U7" s="95">
        <v>763</v>
      </c>
      <c r="V7" s="165">
        <v>15467</v>
      </c>
      <c r="W7" s="172">
        <v>432</v>
      </c>
      <c r="X7" s="173">
        <v>0.1329639889196676</v>
      </c>
      <c r="Z7" s="64"/>
    </row>
    <row r="8" spans="1:26" ht="12.75">
      <c r="A8" s="2" t="s">
        <v>17</v>
      </c>
      <c r="B8" s="44" t="s">
        <v>428</v>
      </c>
      <c r="C8" s="1" t="s">
        <v>18</v>
      </c>
      <c r="D8" s="1" t="s">
        <v>19</v>
      </c>
      <c r="E8" s="1" t="s">
        <v>7</v>
      </c>
      <c r="F8" s="94">
        <v>1721</v>
      </c>
      <c r="G8" s="94">
        <v>1724</v>
      </c>
      <c r="H8" s="94">
        <v>2416</v>
      </c>
      <c r="I8" s="94">
        <v>2537</v>
      </c>
      <c r="J8" s="94">
        <v>2697</v>
      </c>
      <c r="K8" s="94">
        <v>2310</v>
      </c>
      <c r="L8" s="94">
        <v>2226</v>
      </c>
      <c r="M8" s="94">
        <v>1889</v>
      </c>
      <c r="N8" s="94">
        <v>1186</v>
      </c>
      <c r="O8" s="95">
        <v>1378</v>
      </c>
      <c r="P8" s="95">
        <v>1683</v>
      </c>
      <c r="Q8" s="95">
        <v>2010</v>
      </c>
      <c r="R8" s="95">
        <v>1636</v>
      </c>
      <c r="S8" s="95">
        <v>1788</v>
      </c>
      <c r="T8" s="95">
        <v>1965</v>
      </c>
      <c r="U8" s="95">
        <v>2248</v>
      </c>
      <c r="V8" s="165">
        <v>31414</v>
      </c>
      <c r="W8" s="172">
        <v>-761</v>
      </c>
      <c r="X8" s="173">
        <v>-0.09061681352703024</v>
      </c>
      <c r="Z8" s="64"/>
    </row>
    <row r="9" spans="1:26" ht="12.75">
      <c r="A9" s="2" t="s">
        <v>20</v>
      </c>
      <c r="B9" s="44" t="s">
        <v>429</v>
      </c>
      <c r="C9" s="1" t="s">
        <v>21</v>
      </c>
      <c r="D9" s="1" t="s">
        <v>22</v>
      </c>
      <c r="E9" s="1" t="s">
        <v>7</v>
      </c>
      <c r="F9" s="94">
        <v>1378</v>
      </c>
      <c r="G9" s="94">
        <v>1621</v>
      </c>
      <c r="H9" s="94">
        <v>1921</v>
      </c>
      <c r="I9" s="94">
        <v>1930</v>
      </c>
      <c r="J9" s="94">
        <v>1714</v>
      </c>
      <c r="K9" s="94">
        <v>1687</v>
      </c>
      <c r="L9" s="94">
        <v>1539</v>
      </c>
      <c r="M9" s="94">
        <v>1481</v>
      </c>
      <c r="N9" s="94">
        <v>1040</v>
      </c>
      <c r="O9" s="95">
        <v>1082</v>
      </c>
      <c r="P9" s="95">
        <v>1538</v>
      </c>
      <c r="Q9" s="95">
        <v>1695</v>
      </c>
      <c r="R9" s="95">
        <v>1483</v>
      </c>
      <c r="S9" s="95">
        <v>1470</v>
      </c>
      <c r="T9" s="95">
        <v>1710</v>
      </c>
      <c r="U9" s="95">
        <v>1897</v>
      </c>
      <c r="V9" s="165">
        <v>25186</v>
      </c>
      <c r="W9" s="172">
        <v>-290</v>
      </c>
      <c r="X9" s="173">
        <v>-0.042335766423357665</v>
      </c>
      <c r="Z9" s="64"/>
    </row>
    <row r="10" spans="1:26" ht="12.75">
      <c r="A10" s="2" t="s">
        <v>366</v>
      </c>
      <c r="B10" s="44" t="s">
        <v>430</v>
      </c>
      <c r="C10" s="1" t="s">
        <v>21</v>
      </c>
      <c r="D10" s="1" t="s">
        <v>22</v>
      </c>
      <c r="E10" s="1" t="s">
        <v>7</v>
      </c>
      <c r="F10" s="94">
        <v>873</v>
      </c>
      <c r="G10" s="94">
        <v>1271</v>
      </c>
      <c r="H10" s="94">
        <v>2350</v>
      </c>
      <c r="I10" s="94">
        <v>2121</v>
      </c>
      <c r="J10" s="94">
        <v>2195</v>
      </c>
      <c r="K10" s="94">
        <v>2136</v>
      </c>
      <c r="L10" s="94">
        <v>2231</v>
      </c>
      <c r="M10" s="94">
        <v>2266</v>
      </c>
      <c r="N10" s="94">
        <v>1535</v>
      </c>
      <c r="O10" s="95">
        <v>1257</v>
      </c>
      <c r="P10" s="95">
        <v>1481</v>
      </c>
      <c r="Q10" s="95">
        <v>2036</v>
      </c>
      <c r="R10" s="95">
        <v>1425</v>
      </c>
      <c r="S10" s="95">
        <v>1931</v>
      </c>
      <c r="T10" s="95">
        <v>2107</v>
      </c>
      <c r="U10" s="95">
        <v>2273</v>
      </c>
      <c r="V10" s="165">
        <v>29488</v>
      </c>
      <c r="W10" s="172">
        <v>1121</v>
      </c>
      <c r="X10" s="173">
        <v>0.1694633408919123</v>
      </c>
      <c r="Z10" s="64"/>
    </row>
    <row r="11" spans="1:26" ht="12.75">
      <c r="A11" s="2" t="s">
        <v>23</v>
      </c>
      <c r="B11" s="44" t="s">
        <v>431</v>
      </c>
      <c r="C11" s="1" t="s">
        <v>24</v>
      </c>
      <c r="D11" s="1" t="s">
        <v>25</v>
      </c>
      <c r="E11" s="1" t="s">
        <v>7</v>
      </c>
      <c r="F11" s="94">
        <v>3073</v>
      </c>
      <c r="G11" s="94">
        <v>2802</v>
      </c>
      <c r="H11" s="94">
        <v>3280</v>
      </c>
      <c r="I11" s="94">
        <v>3576</v>
      </c>
      <c r="J11" s="94">
        <v>3193</v>
      </c>
      <c r="K11" s="94">
        <v>2617</v>
      </c>
      <c r="L11" s="94">
        <v>2957</v>
      </c>
      <c r="M11" s="94">
        <v>3021</v>
      </c>
      <c r="N11" s="94">
        <v>1852</v>
      </c>
      <c r="O11" s="95">
        <v>1924</v>
      </c>
      <c r="P11" s="95">
        <v>2804</v>
      </c>
      <c r="Q11" s="95">
        <v>3271</v>
      </c>
      <c r="R11" s="95">
        <v>2852</v>
      </c>
      <c r="S11" s="95">
        <v>2183</v>
      </c>
      <c r="T11" s="95">
        <v>2600</v>
      </c>
      <c r="U11" s="95">
        <v>2935</v>
      </c>
      <c r="V11" s="165">
        <v>44940</v>
      </c>
      <c r="W11" s="172">
        <v>-2161</v>
      </c>
      <c r="X11" s="173">
        <v>-0.16974314664990967</v>
      </c>
      <c r="Z11" s="64"/>
    </row>
    <row r="12" spans="1:26" ht="12.75">
      <c r="A12" s="2" t="s">
        <v>26</v>
      </c>
      <c r="B12" s="44" t="s">
        <v>432</v>
      </c>
      <c r="C12" s="1" t="s">
        <v>5</v>
      </c>
      <c r="D12" s="1" t="s">
        <v>6</v>
      </c>
      <c r="E12" s="1" t="s">
        <v>7</v>
      </c>
      <c r="F12" s="94">
        <v>757</v>
      </c>
      <c r="G12" s="94">
        <v>776</v>
      </c>
      <c r="H12" s="94">
        <v>884</v>
      </c>
      <c r="I12" s="94">
        <v>928</v>
      </c>
      <c r="J12" s="94">
        <v>857</v>
      </c>
      <c r="K12" s="94">
        <v>804</v>
      </c>
      <c r="L12" s="94">
        <v>833</v>
      </c>
      <c r="M12" s="94">
        <v>793</v>
      </c>
      <c r="N12" s="94">
        <v>590</v>
      </c>
      <c r="O12" s="95">
        <v>668</v>
      </c>
      <c r="P12" s="95">
        <v>676</v>
      </c>
      <c r="Q12" s="95">
        <v>914</v>
      </c>
      <c r="R12" s="95">
        <v>888</v>
      </c>
      <c r="S12" s="95">
        <v>848</v>
      </c>
      <c r="T12" s="95">
        <v>1009</v>
      </c>
      <c r="U12" s="95">
        <v>936</v>
      </c>
      <c r="V12" s="165">
        <v>13161</v>
      </c>
      <c r="W12" s="172">
        <v>336</v>
      </c>
      <c r="X12" s="173">
        <v>0.10044843049327354</v>
      </c>
      <c r="Z12" s="64"/>
    </row>
    <row r="13" spans="1:26" ht="12.75">
      <c r="A13" s="2" t="s">
        <v>27</v>
      </c>
      <c r="B13" s="44" t="s">
        <v>433</v>
      </c>
      <c r="C13" s="1" t="s">
        <v>12</v>
      </c>
      <c r="D13" s="1" t="s">
        <v>10</v>
      </c>
      <c r="E13" s="1" t="s">
        <v>7</v>
      </c>
      <c r="F13" s="94">
        <v>1725</v>
      </c>
      <c r="G13" s="94">
        <v>1835</v>
      </c>
      <c r="H13" s="94">
        <v>2204</v>
      </c>
      <c r="I13" s="94">
        <v>2471</v>
      </c>
      <c r="J13" s="94">
        <v>2397</v>
      </c>
      <c r="K13" s="94">
        <v>2155</v>
      </c>
      <c r="L13" s="94">
        <v>2107</v>
      </c>
      <c r="M13" s="94">
        <v>2135</v>
      </c>
      <c r="N13" s="94">
        <v>1487</v>
      </c>
      <c r="O13" s="95">
        <v>1457</v>
      </c>
      <c r="P13" s="95">
        <v>1960</v>
      </c>
      <c r="Q13" s="95">
        <v>2380</v>
      </c>
      <c r="R13" s="95">
        <v>2237</v>
      </c>
      <c r="S13" s="95">
        <v>1990</v>
      </c>
      <c r="T13" s="95">
        <v>2138</v>
      </c>
      <c r="U13" s="95">
        <v>2349</v>
      </c>
      <c r="V13" s="165">
        <v>33027</v>
      </c>
      <c r="W13" s="172">
        <v>479</v>
      </c>
      <c r="X13" s="173">
        <v>0.05816636308439587</v>
      </c>
      <c r="Z13" s="64"/>
    </row>
    <row r="14" spans="1:26" ht="12.75">
      <c r="A14" s="2" t="s">
        <v>28</v>
      </c>
      <c r="B14" s="44" t="s">
        <v>434</v>
      </c>
      <c r="C14" s="1" t="s">
        <v>29</v>
      </c>
      <c r="D14" s="1" t="s">
        <v>30</v>
      </c>
      <c r="E14" s="1" t="s">
        <v>16</v>
      </c>
      <c r="F14" s="94">
        <v>3813</v>
      </c>
      <c r="G14" s="94">
        <v>4323</v>
      </c>
      <c r="H14" s="94">
        <v>5144</v>
      </c>
      <c r="I14" s="94">
        <v>5434</v>
      </c>
      <c r="J14" s="94">
        <v>5275</v>
      </c>
      <c r="K14" s="94">
        <v>5053</v>
      </c>
      <c r="L14" s="94">
        <v>5211</v>
      </c>
      <c r="M14" s="94">
        <v>4922</v>
      </c>
      <c r="N14" s="94">
        <v>3748</v>
      </c>
      <c r="O14" s="95">
        <v>3557</v>
      </c>
      <c r="P14" s="95">
        <v>4606</v>
      </c>
      <c r="Q14" s="95">
        <v>5388</v>
      </c>
      <c r="R14" s="95">
        <v>4668</v>
      </c>
      <c r="S14" s="95">
        <v>4499</v>
      </c>
      <c r="T14" s="95">
        <v>5024</v>
      </c>
      <c r="U14" s="95">
        <v>5177</v>
      </c>
      <c r="V14" s="165">
        <v>75842</v>
      </c>
      <c r="W14" s="172">
        <v>654</v>
      </c>
      <c r="X14" s="173">
        <v>0.03494709842898365</v>
      </c>
      <c r="Z14" s="64"/>
    </row>
    <row r="15" spans="1:26" ht="12.75">
      <c r="A15" s="2" t="s">
        <v>31</v>
      </c>
      <c r="B15" s="44" t="s">
        <v>410</v>
      </c>
      <c r="C15" s="1" t="s">
        <v>32</v>
      </c>
      <c r="D15" s="1" t="s">
        <v>19</v>
      </c>
      <c r="E15" s="1" t="s">
        <v>16</v>
      </c>
      <c r="F15" s="94">
        <v>2428</v>
      </c>
      <c r="G15" s="94">
        <v>2915</v>
      </c>
      <c r="H15" s="94">
        <v>3610</v>
      </c>
      <c r="I15" s="94">
        <v>4533</v>
      </c>
      <c r="J15" s="94">
        <v>5555</v>
      </c>
      <c r="K15" s="94">
        <v>3982</v>
      </c>
      <c r="L15" s="94">
        <v>3863</v>
      </c>
      <c r="M15" s="94">
        <v>3557</v>
      </c>
      <c r="N15" s="94">
        <v>2308</v>
      </c>
      <c r="O15" s="95">
        <v>2626</v>
      </c>
      <c r="P15" s="95">
        <v>3040</v>
      </c>
      <c r="Q15" s="95">
        <v>3481</v>
      </c>
      <c r="R15" s="95">
        <v>3442</v>
      </c>
      <c r="S15" s="95">
        <v>2926</v>
      </c>
      <c r="T15" s="95">
        <v>3442</v>
      </c>
      <c r="U15" s="95">
        <v>3987</v>
      </c>
      <c r="V15" s="165">
        <v>55695</v>
      </c>
      <c r="W15" s="172">
        <v>311</v>
      </c>
      <c r="X15" s="173">
        <v>0.02306095209847249</v>
      </c>
      <c r="Z15" s="64"/>
    </row>
    <row r="16" spans="1:26" ht="12.75">
      <c r="A16" s="2" t="s">
        <v>33</v>
      </c>
      <c r="B16" s="44" t="s">
        <v>435</v>
      </c>
      <c r="C16" s="1" t="s">
        <v>21</v>
      </c>
      <c r="D16" s="1" t="s">
        <v>22</v>
      </c>
      <c r="E16" s="1" t="s">
        <v>7</v>
      </c>
      <c r="F16" s="94">
        <v>1392</v>
      </c>
      <c r="G16" s="94">
        <v>947</v>
      </c>
      <c r="H16" s="94">
        <v>673</v>
      </c>
      <c r="I16" s="94">
        <v>374</v>
      </c>
      <c r="J16" s="94">
        <v>474</v>
      </c>
      <c r="K16" s="94">
        <v>1244</v>
      </c>
      <c r="L16" s="94">
        <v>3609</v>
      </c>
      <c r="M16" s="94">
        <v>4193</v>
      </c>
      <c r="N16" s="94">
        <v>2763</v>
      </c>
      <c r="O16" s="95">
        <v>2818</v>
      </c>
      <c r="P16" s="95">
        <v>3688</v>
      </c>
      <c r="Q16" s="95">
        <v>4271</v>
      </c>
      <c r="R16" s="95">
        <v>4046</v>
      </c>
      <c r="S16" s="95">
        <v>4177</v>
      </c>
      <c r="T16" s="95">
        <v>4046</v>
      </c>
      <c r="U16" s="95">
        <v>6728</v>
      </c>
      <c r="V16" s="165">
        <v>45443</v>
      </c>
      <c r="W16" s="172">
        <v>15611</v>
      </c>
      <c r="X16" s="173">
        <v>4.610454813939752</v>
      </c>
      <c r="Z16" s="64"/>
    </row>
    <row r="17" spans="1:26" ht="12.75">
      <c r="A17" s="2" t="s">
        <v>34</v>
      </c>
      <c r="B17" s="44" t="s">
        <v>436</v>
      </c>
      <c r="C17" s="1" t="s">
        <v>35</v>
      </c>
      <c r="D17" s="1" t="s">
        <v>36</v>
      </c>
      <c r="E17" s="1" t="s">
        <v>7</v>
      </c>
      <c r="F17" s="94">
        <v>10481</v>
      </c>
      <c r="G17" s="94">
        <v>10604</v>
      </c>
      <c r="H17" s="94">
        <v>12594</v>
      </c>
      <c r="I17" s="94">
        <v>14009</v>
      </c>
      <c r="J17" s="94">
        <v>13586</v>
      </c>
      <c r="K17" s="94">
        <v>12510</v>
      </c>
      <c r="L17" s="94">
        <v>12308</v>
      </c>
      <c r="M17" s="94">
        <v>11754</v>
      </c>
      <c r="N17" s="94">
        <v>7267</v>
      </c>
      <c r="O17" s="95">
        <v>7735</v>
      </c>
      <c r="P17" s="95">
        <v>10101</v>
      </c>
      <c r="Q17" s="95">
        <v>11882</v>
      </c>
      <c r="R17" s="95">
        <v>10079</v>
      </c>
      <c r="S17" s="95">
        <v>10341</v>
      </c>
      <c r="T17" s="95">
        <v>11608</v>
      </c>
      <c r="U17" s="95">
        <v>12401</v>
      </c>
      <c r="V17" s="165">
        <v>179260</v>
      </c>
      <c r="W17" s="172">
        <v>-3259</v>
      </c>
      <c r="X17" s="173">
        <v>-0.06834004361684282</v>
      </c>
      <c r="Z17" s="64"/>
    </row>
    <row r="18" spans="1:26" ht="12.75">
      <c r="A18" s="2" t="s">
        <v>37</v>
      </c>
      <c r="B18" s="44" t="s">
        <v>437</v>
      </c>
      <c r="C18" s="1" t="s">
        <v>38</v>
      </c>
      <c r="D18" s="1" t="s">
        <v>10</v>
      </c>
      <c r="E18" s="1" t="s">
        <v>7</v>
      </c>
      <c r="F18" s="94">
        <v>1853</v>
      </c>
      <c r="G18" s="94">
        <v>1523</v>
      </c>
      <c r="H18" s="94">
        <v>1667</v>
      </c>
      <c r="I18" s="94">
        <v>1985</v>
      </c>
      <c r="J18" s="94">
        <v>1895</v>
      </c>
      <c r="K18" s="94">
        <v>1900</v>
      </c>
      <c r="L18" s="94">
        <v>2454</v>
      </c>
      <c r="M18" s="94">
        <v>2321</v>
      </c>
      <c r="N18" s="94">
        <v>1643</v>
      </c>
      <c r="O18" s="95">
        <v>2633</v>
      </c>
      <c r="P18" s="95">
        <v>2629</v>
      </c>
      <c r="Q18" s="95">
        <v>1768</v>
      </c>
      <c r="R18" s="95">
        <v>1379</v>
      </c>
      <c r="S18" s="95">
        <v>1126</v>
      </c>
      <c r="T18" s="95">
        <v>1304</v>
      </c>
      <c r="U18" s="95">
        <v>1172</v>
      </c>
      <c r="V18" s="165">
        <v>29252</v>
      </c>
      <c r="W18" s="172">
        <v>-2047</v>
      </c>
      <c r="X18" s="173">
        <v>-0.2912635173591349</v>
      </c>
      <c r="Z18" s="64"/>
    </row>
    <row r="19" spans="1:26" ht="12.75">
      <c r="A19" s="2" t="s">
        <v>39</v>
      </c>
      <c r="B19" s="44" t="s">
        <v>438</v>
      </c>
      <c r="C19" s="1" t="s">
        <v>40</v>
      </c>
      <c r="D19" s="1" t="s">
        <v>6</v>
      </c>
      <c r="E19" s="1" t="s">
        <v>7</v>
      </c>
      <c r="F19" s="94">
        <v>1606</v>
      </c>
      <c r="G19" s="94">
        <v>1485</v>
      </c>
      <c r="H19" s="94">
        <v>1889</v>
      </c>
      <c r="I19" s="94">
        <v>1501</v>
      </c>
      <c r="J19" s="94">
        <v>1457</v>
      </c>
      <c r="K19" s="94">
        <v>1679</v>
      </c>
      <c r="L19" s="94">
        <v>1829</v>
      </c>
      <c r="M19" s="94">
        <v>1639</v>
      </c>
      <c r="N19" s="94">
        <v>762</v>
      </c>
      <c r="O19" s="95">
        <v>1123</v>
      </c>
      <c r="P19" s="95">
        <v>1986</v>
      </c>
      <c r="Q19" s="95">
        <v>2352</v>
      </c>
      <c r="R19" s="95">
        <v>1599</v>
      </c>
      <c r="S19" s="95">
        <v>1785</v>
      </c>
      <c r="T19" s="95">
        <v>2033</v>
      </c>
      <c r="U19" s="95">
        <v>1629</v>
      </c>
      <c r="V19" s="165">
        <v>26354</v>
      </c>
      <c r="W19" s="172">
        <v>565</v>
      </c>
      <c r="X19" s="173">
        <v>0.08717790464434501</v>
      </c>
      <c r="Z19" s="64"/>
    </row>
    <row r="20" spans="1:26" ht="12.75">
      <c r="A20" s="2" t="s">
        <v>41</v>
      </c>
      <c r="B20" s="44" t="s">
        <v>439</v>
      </c>
      <c r="C20" s="1" t="s">
        <v>42</v>
      </c>
      <c r="D20" s="1" t="s">
        <v>6</v>
      </c>
      <c r="E20" s="1" t="s">
        <v>7</v>
      </c>
      <c r="F20" s="94">
        <v>2156</v>
      </c>
      <c r="G20" s="94">
        <v>2181</v>
      </c>
      <c r="H20" s="94">
        <v>2650</v>
      </c>
      <c r="I20" s="94">
        <v>3065</v>
      </c>
      <c r="J20" s="94">
        <v>2790</v>
      </c>
      <c r="K20" s="94">
        <v>2102</v>
      </c>
      <c r="L20" s="94">
        <v>2534</v>
      </c>
      <c r="M20" s="94">
        <v>2355</v>
      </c>
      <c r="N20" s="94">
        <v>1582</v>
      </c>
      <c r="O20" s="95">
        <v>1704</v>
      </c>
      <c r="P20" s="95">
        <v>2040</v>
      </c>
      <c r="Q20" s="95">
        <v>2112</v>
      </c>
      <c r="R20" s="95">
        <v>2299</v>
      </c>
      <c r="S20" s="95">
        <v>2214</v>
      </c>
      <c r="T20" s="95">
        <v>2430</v>
      </c>
      <c r="U20" s="95">
        <v>2570</v>
      </c>
      <c r="V20" s="165">
        <v>36784</v>
      </c>
      <c r="W20" s="172">
        <v>-539</v>
      </c>
      <c r="X20" s="173">
        <v>-0.05362116991643454</v>
      </c>
      <c r="Z20" s="64"/>
    </row>
    <row r="21" spans="1:26" ht="12.75">
      <c r="A21" s="2" t="s">
        <v>43</v>
      </c>
      <c r="B21" s="44" t="s">
        <v>440</v>
      </c>
      <c r="C21" s="1" t="s">
        <v>9</v>
      </c>
      <c r="D21" s="1" t="s">
        <v>10</v>
      </c>
      <c r="E21" s="1" t="s">
        <v>7</v>
      </c>
      <c r="F21" s="94">
        <v>708</v>
      </c>
      <c r="G21" s="94">
        <v>710</v>
      </c>
      <c r="H21" s="94">
        <v>460</v>
      </c>
      <c r="I21" s="94">
        <v>609</v>
      </c>
      <c r="J21" s="94">
        <v>486</v>
      </c>
      <c r="K21" s="94">
        <v>556</v>
      </c>
      <c r="L21" s="94">
        <v>509</v>
      </c>
      <c r="M21" s="94">
        <v>532</v>
      </c>
      <c r="N21" s="94">
        <v>311</v>
      </c>
      <c r="O21" s="95">
        <v>242</v>
      </c>
      <c r="P21" s="95">
        <v>440</v>
      </c>
      <c r="Q21" s="95">
        <v>484</v>
      </c>
      <c r="R21" s="95">
        <v>404</v>
      </c>
      <c r="S21" s="95">
        <v>360</v>
      </c>
      <c r="T21" s="95">
        <v>465</v>
      </c>
      <c r="U21" s="95">
        <v>416</v>
      </c>
      <c r="V21" s="165">
        <v>7692</v>
      </c>
      <c r="W21" s="172">
        <v>-842</v>
      </c>
      <c r="X21" s="173">
        <v>-0.33856051467631687</v>
      </c>
      <c r="Z21" s="64"/>
    </row>
    <row r="22" spans="1:26" ht="12.75">
      <c r="A22" s="2" t="s">
        <v>44</v>
      </c>
      <c r="B22" s="44" t="s">
        <v>441</v>
      </c>
      <c r="C22" s="1" t="s">
        <v>45</v>
      </c>
      <c r="D22" s="1" t="s">
        <v>6</v>
      </c>
      <c r="E22" s="1" t="s">
        <v>7</v>
      </c>
      <c r="F22" s="94">
        <v>2355</v>
      </c>
      <c r="G22" s="94">
        <v>2832</v>
      </c>
      <c r="H22" s="94">
        <v>3309</v>
      </c>
      <c r="I22" s="94">
        <v>3654</v>
      </c>
      <c r="J22" s="94">
        <v>3355</v>
      </c>
      <c r="K22" s="94">
        <v>2783</v>
      </c>
      <c r="L22" s="94">
        <v>2395</v>
      </c>
      <c r="M22" s="94">
        <v>647</v>
      </c>
      <c r="N22" s="94">
        <v>285</v>
      </c>
      <c r="O22" s="95">
        <v>818</v>
      </c>
      <c r="P22" s="95">
        <v>1810</v>
      </c>
      <c r="Q22" s="95">
        <v>2734</v>
      </c>
      <c r="R22" s="95">
        <v>2134</v>
      </c>
      <c r="S22" s="95">
        <v>2154</v>
      </c>
      <c r="T22" s="95">
        <v>2402</v>
      </c>
      <c r="U22" s="95">
        <v>2814</v>
      </c>
      <c r="V22" s="165">
        <v>36481</v>
      </c>
      <c r="W22" s="172">
        <v>-2646</v>
      </c>
      <c r="X22" s="173">
        <v>-0.21777777777777776</v>
      </c>
      <c r="Z22" s="64"/>
    </row>
    <row r="23" spans="1:26" ht="12.75">
      <c r="A23" s="2" t="s">
        <v>405</v>
      </c>
      <c r="B23" s="44" t="s">
        <v>442</v>
      </c>
      <c r="C23" s="1" t="s">
        <v>46</v>
      </c>
      <c r="D23" s="1" t="s">
        <v>10</v>
      </c>
      <c r="E23" s="1" t="s">
        <v>7</v>
      </c>
      <c r="F23" s="94">
        <v>1458</v>
      </c>
      <c r="G23" s="94">
        <v>1033</v>
      </c>
      <c r="H23" s="94">
        <v>1148</v>
      </c>
      <c r="I23" s="94">
        <v>1219</v>
      </c>
      <c r="J23" s="94">
        <v>1189</v>
      </c>
      <c r="K23" s="94">
        <v>1074</v>
      </c>
      <c r="L23" s="94">
        <v>1063</v>
      </c>
      <c r="M23" s="94">
        <v>1115</v>
      </c>
      <c r="N23" s="94">
        <v>852</v>
      </c>
      <c r="O23" s="95">
        <v>930</v>
      </c>
      <c r="P23" s="95">
        <v>1070</v>
      </c>
      <c r="Q23" s="95">
        <v>1193</v>
      </c>
      <c r="R23" s="95">
        <v>1025</v>
      </c>
      <c r="S23" s="95">
        <v>848</v>
      </c>
      <c r="T23" s="95">
        <v>1032</v>
      </c>
      <c r="U23" s="95">
        <v>1125</v>
      </c>
      <c r="V23" s="165">
        <v>17374</v>
      </c>
      <c r="W23" s="172">
        <v>-828</v>
      </c>
      <c r="X23" s="173">
        <v>-0.17044051049814737</v>
      </c>
      <c r="Z23" s="64"/>
    </row>
    <row r="24" spans="1:26" ht="12.75">
      <c r="A24" s="2" t="s">
        <v>47</v>
      </c>
      <c r="B24" s="44" t="s">
        <v>443</v>
      </c>
      <c r="C24" s="1" t="s">
        <v>48</v>
      </c>
      <c r="D24" s="1" t="s">
        <v>25</v>
      </c>
      <c r="E24" s="1" t="s">
        <v>7</v>
      </c>
      <c r="F24" s="94">
        <v>6069</v>
      </c>
      <c r="G24" s="94">
        <v>6258</v>
      </c>
      <c r="H24" s="94">
        <v>6153</v>
      </c>
      <c r="I24" s="94">
        <v>8382</v>
      </c>
      <c r="J24" s="94">
        <v>8276</v>
      </c>
      <c r="K24" s="94">
        <v>7191</v>
      </c>
      <c r="L24" s="94">
        <v>7564</v>
      </c>
      <c r="M24" s="94">
        <v>7875</v>
      </c>
      <c r="N24" s="94">
        <v>4109</v>
      </c>
      <c r="O24" s="95">
        <v>4847</v>
      </c>
      <c r="P24" s="95">
        <v>6395</v>
      </c>
      <c r="Q24" s="95">
        <v>6931</v>
      </c>
      <c r="R24" s="95">
        <v>6457</v>
      </c>
      <c r="S24" s="95">
        <v>7012</v>
      </c>
      <c r="T24" s="95">
        <v>7171</v>
      </c>
      <c r="U24" s="95">
        <v>8094</v>
      </c>
      <c r="V24" s="165">
        <v>108784</v>
      </c>
      <c r="W24" s="172">
        <v>1872</v>
      </c>
      <c r="X24" s="173">
        <v>0.06968952423497878</v>
      </c>
      <c r="Z24" s="64"/>
    </row>
    <row r="25" spans="1:26" ht="12.75">
      <c r="A25" s="2" t="s">
        <v>49</v>
      </c>
      <c r="B25" s="44" t="s">
        <v>444</v>
      </c>
      <c r="C25" s="1" t="s">
        <v>50</v>
      </c>
      <c r="D25" s="1" t="s">
        <v>19</v>
      </c>
      <c r="E25" s="1" t="s">
        <v>7</v>
      </c>
      <c r="F25" s="94">
        <v>1684</v>
      </c>
      <c r="G25" s="94">
        <v>1729</v>
      </c>
      <c r="H25" s="94">
        <v>1879</v>
      </c>
      <c r="I25" s="94">
        <v>2670</v>
      </c>
      <c r="J25" s="94">
        <v>2053</v>
      </c>
      <c r="K25" s="94">
        <v>1984</v>
      </c>
      <c r="L25" s="94">
        <v>1837</v>
      </c>
      <c r="M25" s="94">
        <v>1704</v>
      </c>
      <c r="N25" s="94">
        <v>1089</v>
      </c>
      <c r="O25" s="95">
        <v>1339</v>
      </c>
      <c r="P25" s="95">
        <v>1658</v>
      </c>
      <c r="Q25" s="95">
        <v>2082</v>
      </c>
      <c r="R25" s="95">
        <v>1586</v>
      </c>
      <c r="S25" s="95">
        <v>1639</v>
      </c>
      <c r="T25" s="95">
        <v>1677</v>
      </c>
      <c r="U25" s="95">
        <v>1691</v>
      </c>
      <c r="V25" s="165">
        <v>28301</v>
      </c>
      <c r="W25" s="172">
        <v>-1369</v>
      </c>
      <c r="X25" s="173">
        <v>-0.17194172318512937</v>
      </c>
      <c r="Z25" s="64"/>
    </row>
    <row r="26" spans="1:26" ht="12.75">
      <c r="A26" s="2" t="s">
        <v>51</v>
      </c>
      <c r="B26" s="44" t="s">
        <v>445</v>
      </c>
      <c r="C26" s="1" t="s">
        <v>52</v>
      </c>
      <c r="D26" s="1" t="s">
        <v>19</v>
      </c>
      <c r="E26" s="1" t="s">
        <v>16</v>
      </c>
      <c r="F26" s="94">
        <v>1434</v>
      </c>
      <c r="G26" s="94">
        <v>1658</v>
      </c>
      <c r="H26" s="94">
        <v>1713</v>
      </c>
      <c r="I26" s="94">
        <v>1761</v>
      </c>
      <c r="J26" s="94">
        <v>1456</v>
      </c>
      <c r="K26" s="94">
        <v>1694</v>
      </c>
      <c r="L26" s="94">
        <v>1451</v>
      </c>
      <c r="M26" s="94">
        <v>1357</v>
      </c>
      <c r="N26" s="94">
        <v>953</v>
      </c>
      <c r="O26" s="95">
        <v>1010</v>
      </c>
      <c r="P26" s="95">
        <v>1250</v>
      </c>
      <c r="Q26" s="95">
        <v>1416</v>
      </c>
      <c r="R26" s="95">
        <v>0</v>
      </c>
      <c r="S26" s="95">
        <v>0</v>
      </c>
      <c r="T26" s="95">
        <v>0</v>
      </c>
      <c r="U26" s="95">
        <v>0</v>
      </c>
      <c r="V26" s="165">
        <v>17153</v>
      </c>
      <c r="W26" s="172">
        <v>-6566</v>
      </c>
      <c r="X26" s="173">
        <v>-1</v>
      </c>
      <c r="Z26" s="64"/>
    </row>
    <row r="27" spans="1:26" ht="12.75">
      <c r="A27" s="2" t="s">
        <v>53</v>
      </c>
      <c r="B27" s="44" t="s">
        <v>446</v>
      </c>
      <c r="C27" s="1" t="s">
        <v>21</v>
      </c>
      <c r="D27" s="1" t="s">
        <v>22</v>
      </c>
      <c r="E27" s="1" t="s">
        <v>7</v>
      </c>
      <c r="F27" s="94">
        <v>1199</v>
      </c>
      <c r="G27" s="94">
        <v>2051</v>
      </c>
      <c r="H27" s="94">
        <v>2236</v>
      </c>
      <c r="I27" s="94">
        <v>1972</v>
      </c>
      <c r="J27" s="94">
        <v>1506</v>
      </c>
      <c r="K27" s="94">
        <v>1555</v>
      </c>
      <c r="L27" s="94">
        <v>1696</v>
      </c>
      <c r="M27" s="94">
        <v>1236</v>
      </c>
      <c r="N27" s="94">
        <v>759</v>
      </c>
      <c r="O27" s="95">
        <v>959</v>
      </c>
      <c r="P27" s="95">
        <v>945</v>
      </c>
      <c r="Q27" s="95">
        <v>1494</v>
      </c>
      <c r="R27" s="95">
        <v>1722</v>
      </c>
      <c r="S27" s="95">
        <v>2489</v>
      </c>
      <c r="T27" s="95">
        <v>2186</v>
      </c>
      <c r="U27" s="95">
        <v>2691</v>
      </c>
      <c r="V27" s="165">
        <v>26696</v>
      </c>
      <c r="W27" s="172">
        <v>1630</v>
      </c>
      <c r="X27" s="173">
        <v>0.21855725395548403</v>
      </c>
      <c r="Z27" s="64"/>
    </row>
    <row r="28" spans="1:26" ht="12.75">
      <c r="A28" s="2" t="s">
        <v>54</v>
      </c>
      <c r="B28" s="44" t="s">
        <v>447</v>
      </c>
      <c r="C28" s="1" t="s">
        <v>55</v>
      </c>
      <c r="D28" s="1" t="s">
        <v>15</v>
      </c>
      <c r="E28" s="1" t="s">
        <v>7</v>
      </c>
      <c r="F28" s="94">
        <v>1760</v>
      </c>
      <c r="G28" s="94">
        <v>3067</v>
      </c>
      <c r="H28" s="94">
        <v>3887</v>
      </c>
      <c r="I28" s="94">
        <v>3794</v>
      </c>
      <c r="J28" s="94">
        <v>3487</v>
      </c>
      <c r="K28" s="94">
        <v>3496</v>
      </c>
      <c r="L28" s="94">
        <v>3519</v>
      </c>
      <c r="M28" s="94">
        <v>4240</v>
      </c>
      <c r="N28" s="94">
        <v>1834</v>
      </c>
      <c r="O28" s="95">
        <v>2620</v>
      </c>
      <c r="P28" s="95">
        <v>3296</v>
      </c>
      <c r="Q28" s="95">
        <v>4298</v>
      </c>
      <c r="R28" s="95">
        <v>3652</v>
      </c>
      <c r="S28" s="95">
        <v>4228</v>
      </c>
      <c r="T28" s="95">
        <v>4376</v>
      </c>
      <c r="U28" s="95">
        <v>4505</v>
      </c>
      <c r="V28" s="165">
        <v>56059</v>
      </c>
      <c r="W28" s="172">
        <v>4253</v>
      </c>
      <c r="X28" s="173">
        <v>0.34002238567316917</v>
      </c>
      <c r="Z28" s="64"/>
    </row>
    <row r="29" spans="1:26" ht="12.75">
      <c r="A29" s="2" t="s">
        <v>56</v>
      </c>
      <c r="B29" s="44" t="s">
        <v>448</v>
      </c>
      <c r="C29" s="1" t="s">
        <v>57</v>
      </c>
      <c r="D29" s="1" t="s">
        <v>30</v>
      </c>
      <c r="E29" s="1" t="s">
        <v>7</v>
      </c>
      <c r="F29" s="94">
        <v>5839</v>
      </c>
      <c r="G29" s="94">
        <v>5800</v>
      </c>
      <c r="H29" s="94">
        <v>6729</v>
      </c>
      <c r="I29" s="94">
        <v>7402</v>
      </c>
      <c r="J29" s="94">
        <v>6561</v>
      </c>
      <c r="K29" s="94">
        <v>6269</v>
      </c>
      <c r="L29" s="94">
        <v>6289</v>
      </c>
      <c r="M29" s="94">
        <v>6225</v>
      </c>
      <c r="N29" s="94">
        <v>4392</v>
      </c>
      <c r="O29" s="95">
        <v>7106</v>
      </c>
      <c r="P29" s="95">
        <v>10282</v>
      </c>
      <c r="Q29" s="95">
        <v>6184</v>
      </c>
      <c r="R29" s="95">
        <v>5263</v>
      </c>
      <c r="S29" s="95">
        <v>5187</v>
      </c>
      <c r="T29" s="95">
        <v>6120</v>
      </c>
      <c r="U29" s="95">
        <v>6253</v>
      </c>
      <c r="V29" s="165">
        <v>101901</v>
      </c>
      <c r="W29" s="172">
        <v>-2947</v>
      </c>
      <c r="X29" s="173">
        <v>-0.11435778036476522</v>
      </c>
      <c r="Z29" s="64"/>
    </row>
    <row r="30" spans="1:26" ht="12.75">
      <c r="A30" s="2" t="s">
        <v>58</v>
      </c>
      <c r="B30" s="44" t="s">
        <v>449</v>
      </c>
      <c r="C30" s="1" t="s">
        <v>59</v>
      </c>
      <c r="D30" s="1" t="s">
        <v>36</v>
      </c>
      <c r="E30" s="1" t="s">
        <v>16</v>
      </c>
      <c r="F30" s="94">
        <v>1067</v>
      </c>
      <c r="G30" s="94">
        <v>865</v>
      </c>
      <c r="H30" s="94">
        <v>1340</v>
      </c>
      <c r="I30" s="94">
        <v>1542</v>
      </c>
      <c r="J30" s="94">
        <v>1370</v>
      </c>
      <c r="K30" s="94">
        <v>1423</v>
      </c>
      <c r="L30" s="94">
        <v>1403</v>
      </c>
      <c r="M30" s="94">
        <v>1320</v>
      </c>
      <c r="N30" s="94">
        <v>915</v>
      </c>
      <c r="O30" s="95">
        <v>867</v>
      </c>
      <c r="P30" s="95">
        <v>1146</v>
      </c>
      <c r="Q30" s="95">
        <v>1332</v>
      </c>
      <c r="R30" s="95">
        <v>1272</v>
      </c>
      <c r="S30" s="95">
        <v>1195</v>
      </c>
      <c r="T30" s="95">
        <v>1245</v>
      </c>
      <c r="U30" s="95">
        <v>1403</v>
      </c>
      <c r="V30" s="165">
        <v>19705</v>
      </c>
      <c r="W30" s="172">
        <v>301</v>
      </c>
      <c r="X30" s="173">
        <v>0.0625259659326963</v>
      </c>
      <c r="Z30" s="64"/>
    </row>
    <row r="31" spans="1:26" ht="12.75">
      <c r="A31" s="2" t="s">
        <v>60</v>
      </c>
      <c r="B31" s="44" t="s">
        <v>450</v>
      </c>
      <c r="C31" s="1" t="s">
        <v>61</v>
      </c>
      <c r="D31" s="1" t="s">
        <v>19</v>
      </c>
      <c r="E31" s="1" t="s">
        <v>7</v>
      </c>
      <c r="F31" s="94">
        <v>1168</v>
      </c>
      <c r="G31" s="94">
        <v>701</v>
      </c>
      <c r="H31" s="94">
        <v>956</v>
      </c>
      <c r="I31" s="94">
        <v>1954</v>
      </c>
      <c r="J31" s="94">
        <v>1552</v>
      </c>
      <c r="K31" s="94">
        <v>1671</v>
      </c>
      <c r="L31" s="94">
        <v>1756</v>
      </c>
      <c r="M31" s="94">
        <v>1836</v>
      </c>
      <c r="N31" s="94">
        <v>1313</v>
      </c>
      <c r="O31" s="95">
        <v>1182</v>
      </c>
      <c r="P31" s="95">
        <v>1488</v>
      </c>
      <c r="Q31" s="95">
        <v>2115</v>
      </c>
      <c r="R31" s="95">
        <v>1500</v>
      </c>
      <c r="S31" s="95">
        <v>1831</v>
      </c>
      <c r="T31" s="95">
        <v>2079</v>
      </c>
      <c r="U31" s="95">
        <v>2169</v>
      </c>
      <c r="V31" s="165">
        <v>25271</v>
      </c>
      <c r="W31" s="172">
        <v>2800</v>
      </c>
      <c r="X31" s="173">
        <v>0.5858966310943712</v>
      </c>
      <c r="Z31" s="64"/>
    </row>
    <row r="32" spans="1:26" ht="12.75">
      <c r="A32" s="2" t="s">
        <v>367</v>
      </c>
      <c r="B32" s="44" t="s">
        <v>451</v>
      </c>
      <c r="C32" s="1" t="s">
        <v>12</v>
      </c>
      <c r="D32" s="1" t="s">
        <v>10</v>
      </c>
      <c r="E32" s="1" t="s">
        <v>7</v>
      </c>
      <c r="F32" s="94">
        <v>1277</v>
      </c>
      <c r="G32" s="94">
        <v>1158</v>
      </c>
      <c r="H32" s="94">
        <v>1475</v>
      </c>
      <c r="I32" s="94">
        <v>2406</v>
      </c>
      <c r="J32" s="94">
        <v>1684</v>
      </c>
      <c r="K32" s="94">
        <v>2062</v>
      </c>
      <c r="L32" s="94">
        <v>2147</v>
      </c>
      <c r="M32" s="94">
        <v>2338</v>
      </c>
      <c r="N32" s="94">
        <v>1121</v>
      </c>
      <c r="O32" s="95">
        <v>1473</v>
      </c>
      <c r="P32" s="95">
        <v>1811</v>
      </c>
      <c r="Q32" s="95">
        <v>2138</v>
      </c>
      <c r="R32" s="95">
        <v>1783</v>
      </c>
      <c r="S32" s="95">
        <v>1825</v>
      </c>
      <c r="T32" s="95">
        <v>2032</v>
      </c>
      <c r="U32" s="95">
        <v>2236</v>
      </c>
      <c r="V32" s="165">
        <v>28966</v>
      </c>
      <c r="W32" s="172">
        <v>1560</v>
      </c>
      <c r="X32" s="173">
        <v>0.24699176694110198</v>
      </c>
      <c r="Z32" s="64"/>
    </row>
    <row r="33" spans="1:26" ht="12.75">
      <c r="A33" s="2" t="s">
        <v>62</v>
      </c>
      <c r="B33" s="44" t="s">
        <v>452</v>
      </c>
      <c r="C33" s="1" t="s">
        <v>63</v>
      </c>
      <c r="D33" s="1" t="s">
        <v>6</v>
      </c>
      <c r="E33" s="1" t="s">
        <v>7</v>
      </c>
      <c r="F33" s="94">
        <v>1432</v>
      </c>
      <c r="G33" s="94">
        <v>1432</v>
      </c>
      <c r="H33" s="94">
        <v>1605</v>
      </c>
      <c r="I33" s="94">
        <v>1756</v>
      </c>
      <c r="J33" s="94">
        <v>1658</v>
      </c>
      <c r="K33" s="94">
        <v>1623</v>
      </c>
      <c r="L33" s="94">
        <v>1560</v>
      </c>
      <c r="M33" s="94">
        <v>1634</v>
      </c>
      <c r="N33" s="94">
        <v>1083</v>
      </c>
      <c r="O33" s="95">
        <v>1220</v>
      </c>
      <c r="P33" s="95">
        <v>1890</v>
      </c>
      <c r="Q33" s="95">
        <v>2163</v>
      </c>
      <c r="R33" s="95">
        <v>1622</v>
      </c>
      <c r="S33" s="95">
        <v>1831</v>
      </c>
      <c r="T33" s="95">
        <v>2118</v>
      </c>
      <c r="U33" s="95">
        <v>2460</v>
      </c>
      <c r="V33" s="165">
        <v>27087</v>
      </c>
      <c r="W33" s="172">
        <v>1806</v>
      </c>
      <c r="X33" s="173">
        <v>0.29012048192771084</v>
      </c>
      <c r="Z33" s="64"/>
    </row>
    <row r="34" spans="1:26" ht="12.75">
      <c r="A34" s="2" t="s">
        <v>64</v>
      </c>
      <c r="B34" s="44" t="s">
        <v>453</v>
      </c>
      <c r="C34" s="1" t="s">
        <v>65</v>
      </c>
      <c r="D34" s="1" t="s">
        <v>6</v>
      </c>
      <c r="E34" s="1" t="s">
        <v>7</v>
      </c>
      <c r="F34" s="94">
        <v>2710</v>
      </c>
      <c r="G34" s="94">
        <v>3043</v>
      </c>
      <c r="H34" s="94">
        <v>3561</v>
      </c>
      <c r="I34" s="94">
        <v>3971</v>
      </c>
      <c r="J34" s="94">
        <v>3455</v>
      </c>
      <c r="K34" s="94">
        <v>3851</v>
      </c>
      <c r="L34" s="94">
        <v>3952</v>
      </c>
      <c r="M34" s="94">
        <v>4303</v>
      </c>
      <c r="N34" s="94">
        <v>2292</v>
      </c>
      <c r="O34" s="95">
        <v>2438</v>
      </c>
      <c r="P34" s="95">
        <v>3242</v>
      </c>
      <c r="Q34" s="95">
        <v>3588</v>
      </c>
      <c r="R34" s="95">
        <v>3421</v>
      </c>
      <c r="S34" s="95">
        <v>3424</v>
      </c>
      <c r="T34" s="95">
        <v>3681</v>
      </c>
      <c r="U34" s="95">
        <v>3550</v>
      </c>
      <c r="V34" s="165">
        <v>54482</v>
      </c>
      <c r="W34" s="172">
        <v>791</v>
      </c>
      <c r="X34" s="173">
        <v>0.05954083552879187</v>
      </c>
      <c r="Z34" s="64"/>
    </row>
    <row r="35" spans="1:26" ht="12.75">
      <c r="A35" s="2" t="s">
        <v>66</v>
      </c>
      <c r="B35" s="44" t="s">
        <v>454</v>
      </c>
      <c r="C35" s="1" t="s">
        <v>67</v>
      </c>
      <c r="D35" s="1" t="s">
        <v>25</v>
      </c>
      <c r="E35" s="1" t="s">
        <v>7</v>
      </c>
      <c r="F35" s="94">
        <v>2049</v>
      </c>
      <c r="G35" s="94">
        <v>2643</v>
      </c>
      <c r="H35" s="94">
        <v>3633</v>
      </c>
      <c r="I35" s="94">
        <v>3814</v>
      </c>
      <c r="J35" s="94">
        <v>3290</v>
      </c>
      <c r="K35" s="94">
        <v>3682</v>
      </c>
      <c r="L35" s="94">
        <v>3692</v>
      </c>
      <c r="M35" s="94">
        <v>3636</v>
      </c>
      <c r="N35" s="94">
        <v>2483</v>
      </c>
      <c r="O35" s="95">
        <v>2504</v>
      </c>
      <c r="P35" s="95">
        <v>3434</v>
      </c>
      <c r="Q35" s="95">
        <v>4164</v>
      </c>
      <c r="R35" s="95">
        <v>3499</v>
      </c>
      <c r="S35" s="95">
        <v>3461</v>
      </c>
      <c r="T35" s="95">
        <v>3774</v>
      </c>
      <c r="U35" s="95">
        <v>3802</v>
      </c>
      <c r="V35" s="165">
        <v>53560</v>
      </c>
      <c r="W35" s="172">
        <v>2397</v>
      </c>
      <c r="X35" s="173">
        <v>0.19746272345333224</v>
      </c>
      <c r="Z35" s="64"/>
    </row>
    <row r="36" spans="1:26" ht="12.75">
      <c r="A36" s="2" t="s">
        <v>68</v>
      </c>
      <c r="B36" s="44" t="s">
        <v>455</v>
      </c>
      <c r="C36" s="1" t="s">
        <v>69</v>
      </c>
      <c r="D36" s="1" t="s">
        <v>19</v>
      </c>
      <c r="E36" s="1" t="s">
        <v>16</v>
      </c>
      <c r="F36" s="94">
        <v>2017</v>
      </c>
      <c r="G36" s="94">
        <v>2215</v>
      </c>
      <c r="H36" s="94">
        <v>2503</v>
      </c>
      <c r="I36" s="94">
        <v>2392</v>
      </c>
      <c r="J36" s="94">
        <v>2613</v>
      </c>
      <c r="K36" s="94">
        <v>2232</v>
      </c>
      <c r="L36" s="94">
        <v>2051</v>
      </c>
      <c r="M36" s="94">
        <v>2206</v>
      </c>
      <c r="N36" s="94">
        <v>1550</v>
      </c>
      <c r="O36" s="95">
        <v>2371</v>
      </c>
      <c r="P36" s="95">
        <v>3233</v>
      </c>
      <c r="Q36" s="95">
        <v>2073</v>
      </c>
      <c r="R36" s="95">
        <v>1905</v>
      </c>
      <c r="S36" s="95">
        <v>2184</v>
      </c>
      <c r="T36" s="95">
        <v>2643</v>
      </c>
      <c r="U36" s="95">
        <v>2850</v>
      </c>
      <c r="V36" s="165">
        <v>37038</v>
      </c>
      <c r="W36" s="172">
        <v>455</v>
      </c>
      <c r="X36" s="173">
        <v>0.049852087213761366</v>
      </c>
      <c r="Z36" s="64"/>
    </row>
    <row r="37" spans="1:26" ht="12.75">
      <c r="A37" s="2" t="s">
        <v>70</v>
      </c>
      <c r="B37" s="44" t="s">
        <v>456</v>
      </c>
      <c r="C37" s="1" t="s">
        <v>21</v>
      </c>
      <c r="D37" s="1" t="s">
        <v>22</v>
      </c>
      <c r="E37" s="1" t="s">
        <v>7</v>
      </c>
      <c r="F37" s="94">
        <v>346</v>
      </c>
      <c r="G37" s="94">
        <v>1335</v>
      </c>
      <c r="H37" s="94">
        <v>3020</v>
      </c>
      <c r="I37" s="94">
        <v>2050</v>
      </c>
      <c r="J37" s="94">
        <v>2421</v>
      </c>
      <c r="K37" s="94">
        <v>1509</v>
      </c>
      <c r="L37" s="94">
        <v>1621</v>
      </c>
      <c r="M37" s="94">
        <v>1544</v>
      </c>
      <c r="N37" s="94">
        <v>1336</v>
      </c>
      <c r="O37" s="95">
        <v>1989</v>
      </c>
      <c r="P37" s="95">
        <v>1422</v>
      </c>
      <c r="Q37" s="95">
        <v>1739</v>
      </c>
      <c r="R37" s="95">
        <v>1364</v>
      </c>
      <c r="S37" s="95">
        <v>1379</v>
      </c>
      <c r="T37" s="95">
        <v>1631</v>
      </c>
      <c r="U37" s="95">
        <v>2114</v>
      </c>
      <c r="V37" s="165">
        <v>26820</v>
      </c>
      <c r="W37" s="172">
        <v>-263</v>
      </c>
      <c r="X37" s="173">
        <v>-0.038957191527181155</v>
      </c>
      <c r="Z37" s="64"/>
    </row>
    <row r="38" spans="1:26" ht="12.75">
      <c r="A38" s="2" t="s">
        <v>71</v>
      </c>
      <c r="B38" s="44" t="s">
        <v>457</v>
      </c>
      <c r="C38" s="1" t="s">
        <v>72</v>
      </c>
      <c r="D38" s="1" t="s">
        <v>36</v>
      </c>
      <c r="E38" s="1" t="s">
        <v>7</v>
      </c>
      <c r="F38" s="94">
        <v>1466</v>
      </c>
      <c r="G38" s="94">
        <v>1621</v>
      </c>
      <c r="H38" s="94">
        <v>1929</v>
      </c>
      <c r="I38" s="94">
        <v>2184</v>
      </c>
      <c r="J38" s="94">
        <v>2180</v>
      </c>
      <c r="K38" s="94">
        <v>2023</v>
      </c>
      <c r="L38" s="94">
        <v>1858</v>
      </c>
      <c r="M38" s="94">
        <v>1746</v>
      </c>
      <c r="N38" s="94">
        <v>1398</v>
      </c>
      <c r="O38" s="95">
        <v>1474</v>
      </c>
      <c r="P38" s="95">
        <v>1890</v>
      </c>
      <c r="Q38" s="95">
        <v>2055</v>
      </c>
      <c r="R38" s="95">
        <v>1870</v>
      </c>
      <c r="S38" s="95">
        <v>1916</v>
      </c>
      <c r="T38" s="95">
        <v>3132</v>
      </c>
      <c r="U38" s="95">
        <v>2157</v>
      </c>
      <c r="V38" s="165">
        <v>30899</v>
      </c>
      <c r="W38" s="172">
        <v>1875</v>
      </c>
      <c r="X38" s="173">
        <v>0.2604166666666667</v>
      </c>
      <c r="Z38" s="64"/>
    </row>
    <row r="39" spans="1:26" ht="12.75">
      <c r="A39" s="2" t="s">
        <v>73</v>
      </c>
      <c r="B39" s="44" t="s">
        <v>458</v>
      </c>
      <c r="C39" s="1" t="s">
        <v>74</v>
      </c>
      <c r="D39" s="1" t="s">
        <v>15</v>
      </c>
      <c r="E39" s="1" t="s">
        <v>16</v>
      </c>
      <c r="F39" s="94">
        <v>2776</v>
      </c>
      <c r="G39" s="94">
        <v>3205</v>
      </c>
      <c r="H39" s="94">
        <v>3485</v>
      </c>
      <c r="I39" s="94">
        <v>3985</v>
      </c>
      <c r="J39" s="94">
        <v>3846</v>
      </c>
      <c r="K39" s="94">
        <v>3692</v>
      </c>
      <c r="L39" s="94">
        <v>3793</v>
      </c>
      <c r="M39" s="94">
        <v>3615</v>
      </c>
      <c r="N39" s="94">
        <v>2533</v>
      </c>
      <c r="O39" s="95">
        <v>2548</v>
      </c>
      <c r="P39" s="95">
        <v>2972</v>
      </c>
      <c r="Q39" s="95">
        <v>3499</v>
      </c>
      <c r="R39" s="95">
        <v>3094</v>
      </c>
      <c r="S39" s="95">
        <v>3432</v>
      </c>
      <c r="T39" s="95">
        <v>3768</v>
      </c>
      <c r="U39" s="95">
        <v>4017</v>
      </c>
      <c r="V39" s="165">
        <v>54260</v>
      </c>
      <c r="W39" s="172">
        <v>860</v>
      </c>
      <c r="X39" s="173">
        <v>0.06393576685748271</v>
      </c>
      <c r="Z39" s="64"/>
    </row>
    <row r="40" spans="1:26" ht="12.75">
      <c r="A40" s="2" t="s">
        <v>75</v>
      </c>
      <c r="B40" s="44" t="s">
        <v>459</v>
      </c>
      <c r="C40" s="1" t="s">
        <v>5</v>
      </c>
      <c r="D40" s="1" t="s">
        <v>6</v>
      </c>
      <c r="E40" s="1" t="s">
        <v>7</v>
      </c>
      <c r="F40" s="94">
        <v>1214</v>
      </c>
      <c r="G40" s="94">
        <v>2145</v>
      </c>
      <c r="H40" s="94">
        <v>2100</v>
      </c>
      <c r="I40" s="94">
        <v>2152</v>
      </c>
      <c r="J40" s="94">
        <v>1860</v>
      </c>
      <c r="K40" s="94">
        <v>1981</v>
      </c>
      <c r="L40" s="94">
        <v>2047</v>
      </c>
      <c r="M40" s="94">
        <v>2041</v>
      </c>
      <c r="N40" s="94">
        <v>1482</v>
      </c>
      <c r="O40" s="95">
        <v>1678</v>
      </c>
      <c r="P40" s="95">
        <v>1815</v>
      </c>
      <c r="Q40" s="95">
        <v>2223</v>
      </c>
      <c r="R40" s="95">
        <v>1739</v>
      </c>
      <c r="S40" s="95">
        <v>1852</v>
      </c>
      <c r="T40" s="95">
        <v>2027</v>
      </c>
      <c r="U40" s="95">
        <v>2113</v>
      </c>
      <c r="V40" s="165">
        <v>30469</v>
      </c>
      <c r="W40" s="172">
        <v>120</v>
      </c>
      <c r="X40" s="173">
        <v>0.015766653527788728</v>
      </c>
      <c r="Z40" s="64"/>
    </row>
    <row r="41" spans="1:26" ht="12.75">
      <c r="A41" s="2" t="s">
        <v>76</v>
      </c>
      <c r="B41" s="44" t="s">
        <v>460</v>
      </c>
      <c r="C41" s="1" t="s">
        <v>50</v>
      </c>
      <c r="D41" s="1" t="s">
        <v>19</v>
      </c>
      <c r="E41" s="1" t="s">
        <v>7</v>
      </c>
      <c r="F41" s="94">
        <v>740</v>
      </c>
      <c r="G41" s="94">
        <v>1753</v>
      </c>
      <c r="H41" s="94">
        <v>2109</v>
      </c>
      <c r="I41" s="94">
        <v>2339</v>
      </c>
      <c r="J41" s="94">
        <v>2275</v>
      </c>
      <c r="K41" s="94">
        <v>2213</v>
      </c>
      <c r="L41" s="94">
        <v>2204</v>
      </c>
      <c r="M41" s="94">
        <v>2194</v>
      </c>
      <c r="N41" s="94">
        <v>1334</v>
      </c>
      <c r="O41" s="95">
        <v>1329</v>
      </c>
      <c r="P41" s="95">
        <v>2042</v>
      </c>
      <c r="Q41" s="95">
        <v>2355</v>
      </c>
      <c r="R41" s="95">
        <v>1802</v>
      </c>
      <c r="S41" s="95">
        <v>1902</v>
      </c>
      <c r="T41" s="95">
        <v>1711</v>
      </c>
      <c r="U41" s="95">
        <v>2083</v>
      </c>
      <c r="V41" s="165">
        <v>30385</v>
      </c>
      <c r="W41" s="172">
        <v>557</v>
      </c>
      <c r="X41" s="173">
        <v>0.08024780291024348</v>
      </c>
      <c r="Z41" s="64"/>
    </row>
    <row r="42" spans="1:26" ht="12.75">
      <c r="A42" s="2" t="s">
        <v>77</v>
      </c>
      <c r="B42" s="44" t="s">
        <v>411</v>
      </c>
      <c r="C42" s="1" t="s">
        <v>78</v>
      </c>
      <c r="D42" s="1" t="s">
        <v>19</v>
      </c>
      <c r="E42" s="1" t="s">
        <v>7</v>
      </c>
      <c r="F42" s="94">
        <v>2999</v>
      </c>
      <c r="G42" s="94">
        <v>3184</v>
      </c>
      <c r="H42" s="94">
        <v>4228</v>
      </c>
      <c r="I42" s="94">
        <v>4437</v>
      </c>
      <c r="J42" s="94">
        <v>3839</v>
      </c>
      <c r="K42" s="94">
        <v>3484</v>
      </c>
      <c r="L42" s="94">
        <v>3339</v>
      </c>
      <c r="M42" s="94">
        <v>3605</v>
      </c>
      <c r="N42" s="94">
        <v>2235</v>
      </c>
      <c r="O42" s="95">
        <v>2652</v>
      </c>
      <c r="P42" s="95">
        <v>3170</v>
      </c>
      <c r="Q42" s="95">
        <v>3676</v>
      </c>
      <c r="R42" s="95">
        <v>3451</v>
      </c>
      <c r="S42" s="95">
        <v>3942</v>
      </c>
      <c r="T42" s="95">
        <v>3822</v>
      </c>
      <c r="U42" s="95">
        <v>3908</v>
      </c>
      <c r="V42" s="165">
        <v>55971</v>
      </c>
      <c r="W42" s="172">
        <v>275</v>
      </c>
      <c r="X42" s="173">
        <v>0.018521012931034482</v>
      </c>
      <c r="Z42" s="64"/>
    </row>
    <row r="43" spans="1:26" ht="12.75">
      <c r="A43" s="2" t="s">
        <v>79</v>
      </c>
      <c r="B43" s="44" t="s">
        <v>461</v>
      </c>
      <c r="C43" s="1" t="s">
        <v>38</v>
      </c>
      <c r="D43" s="1" t="s">
        <v>10</v>
      </c>
      <c r="E43" s="1" t="s">
        <v>7</v>
      </c>
      <c r="F43" s="94">
        <v>2641</v>
      </c>
      <c r="G43" s="94">
        <v>2240</v>
      </c>
      <c r="H43" s="94">
        <v>2146</v>
      </c>
      <c r="I43" s="94">
        <v>2356</v>
      </c>
      <c r="J43" s="94">
        <v>2200</v>
      </c>
      <c r="K43" s="94">
        <v>2015</v>
      </c>
      <c r="L43" s="94">
        <v>3347</v>
      </c>
      <c r="M43" s="94">
        <v>3223</v>
      </c>
      <c r="N43" s="94">
        <v>2155</v>
      </c>
      <c r="O43" s="95">
        <v>2541</v>
      </c>
      <c r="P43" s="95">
        <v>2922</v>
      </c>
      <c r="Q43" s="95">
        <v>3254</v>
      </c>
      <c r="R43" s="95">
        <v>2727</v>
      </c>
      <c r="S43" s="95">
        <v>2566</v>
      </c>
      <c r="T43" s="95">
        <v>3000</v>
      </c>
      <c r="U43" s="95">
        <v>2815</v>
      </c>
      <c r="V43" s="165">
        <v>42148</v>
      </c>
      <c r="W43" s="172">
        <v>1725</v>
      </c>
      <c r="X43" s="173">
        <v>0.18384312053714164</v>
      </c>
      <c r="Z43" s="64"/>
    </row>
    <row r="44" spans="1:26" ht="12.75">
      <c r="A44" s="2" t="s">
        <v>80</v>
      </c>
      <c r="B44" s="44" t="s">
        <v>412</v>
      </c>
      <c r="C44" s="1" t="s">
        <v>81</v>
      </c>
      <c r="D44" s="1" t="s">
        <v>6</v>
      </c>
      <c r="E44" s="1" t="s">
        <v>7</v>
      </c>
      <c r="F44" s="94">
        <v>4484</v>
      </c>
      <c r="G44" s="94">
        <v>4669</v>
      </c>
      <c r="H44" s="94">
        <v>5471</v>
      </c>
      <c r="I44" s="94">
        <v>5893</v>
      </c>
      <c r="J44" s="94">
        <v>6976</v>
      </c>
      <c r="K44" s="94">
        <v>5180</v>
      </c>
      <c r="L44" s="94">
        <v>5384</v>
      </c>
      <c r="M44" s="94">
        <v>5467</v>
      </c>
      <c r="N44" s="94">
        <v>3650</v>
      </c>
      <c r="O44" s="95">
        <v>3804</v>
      </c>
      <c r="P44" s="95">
        <v>4852</v>
      </c>
      <c r="Q44" s="95">
        <v>5612</v>
      </c>
      <c r="R44" s="95">
        <v>4832</v>
      </c>
      <c r="S44" s="95">
        <v>4621</v>
      </c>
      <c r="T44" s="95">
        <v>5861</v>
      </c>
      <c r="U44" s="95">
        <v>5501</v>
      </c>
      <c r="V44" s="165">
        <v>82257</v>
      </c>
      <c r="W44" s="172">
        <v>298</v>
      </c>
      <c r="X44" s="173">
        <v>0.014524540624847686</v>
      </c>
      <c r="Z44" s="64"/>
    </row>
    <row r="45" spans="1:26" ht="12.75">
      <c r="A45" s="2" t="s">
        <v>379</v>
      </c>
      <c r="B45" s="44" t="s">
        <v>413</v>
      </c>
      <c r="C45" s="1" t="s">
        <v>81</v>
      </c>
      <c r="D45" s="1" t="s">
        <v>6</v>
      </c>
      <c r="E45" s="1" t="s">
        <v>16</v>
      </c>
      <c r="F45" s="94">
        <v>3301</v>
      </c>
      <c r="G45" s="94">
        <v>4021</v>
      </c>
      <c r="H45" s="94">
        <v>4843</v>
      </c>
      <c r="I45" s="94">
        <v>5322</v>
      </c>
      <c r="J45" s="94">
        <v>4901</v>
      </c>
      <c r="K45" s="94">
        <v>3901</v>
      </c>
      <c r="L45" s="94">
        <v>4334</v>
      </c>
      <c r="M45" s="94">
        <v>3399</v>
      </c>
      <c r="N45" s="94">
        <v>2690</v>
      </c>
      <c r="O45" s="95">
        <v>3396</v>
      </c>
      <c r="P45" s="95">
        <v>4415</v>
      </c>
      <c r="Q45" s="95">
        <v>4535</v>
      </c>
      <c r="R45" s="95">
        <v>3633</v>
      </c>
      <c r="S45" s="95">
        <v>3729</v>
      </c>
      <c r="T45" s="95">
        <v>4260</v>
      </c>
      <c r="U45" s="95">
        <v>4863</v>
      </c>
      <c r="V45" s="165">
        <v>65543</v>
      </c>
      <c r="W45" s="172">
        <v>-1002</v>
      </c>
      <c r="X45" s="173">
        <v>-0.05729970835477784</v>
      </c>
      <c r="Z45" s="64"/>
    </row>
    <row r="46" spans="1:26" ht="12.75">
      <c r="A46" s="2" t="s">
        <v>82</v>
      </c>
      <c r="B46" s="44" t="s">
        <v>462</v>
      </c>
      <c r="C46" s="1" t="s">
        <v>9</v>
      </c>
      <c r="D46" s="1" t="s">
        <v>10</v>
      </c>
      <c r="E46" s="1" t="s">
        <v>7</v>
      </c>
      <c r="F46" s="94">
        <v>1734</v>
      </c>
      <c r="G46" s="94">
        <v>2048</v>
      </c>
      <c r="H46" s="94">
        <v>2474</v>
      </c>
      <c r="I46" s="94">
        <v>2723</v>
      </c>
      <c r="J46" s="94">
        <v>2361</v>
      </c>
      <c r="K46" s="94">
        <v>1154</v>
      </c>
      <c r="L46" s="94">
        <v>1016</v>
      </c>
      <c r="M46" s="94">
        <v>1048</v>
      </c>
      <c r="N46" s="94">
        <v>993</v>
      </c>
      <c r="O46" s="95">
        <v>1424</v>
      </c>
      <c r="P46" s="95">
        <v>2020</v>
      </c>
      <c r="Q46" s="95">
        <v>2610</v>
      </c>
      <c r="R46" s="95">
        <v>2140</v>
      </c>
      <c r="S46" s="95">
        <v>2162</v>
      </c>
      <c r="T46" s="95">
        <v>2327</v>
      </c>
      <c r="U46" s="95">
        <v>2536</v>
      </c>
      <c r="V46" s="165">
        <v>30770</v>
      </c>
      <c r="W46" s="172">
        <v>186</v>
      </c>
      <c r="X46" s="173">
        <v>0.02071500167056465</v>
      </c>
      <c r="Z46" s="64"/>
    </row>
    <row r="47" spans="1:26" ht="12.75">
      <c r="A47" s="2" t="s">
        <v>83</v>
      </c>
      <c r="B47" s="44" t="s">
        <v>463</v>
      </c>
      <c r="C47" s="1" t="s">
        <v>84</v>
      </c>
      <c r="D47" s="1" t="s">
        <v>15</v>
      </c>
      <c r="E47" s="1" t="s">
        <v>7</v>
      </c>
      <c r="F47" s="94">
        <v>787</v>
      </c>
      <c r="G47" s="94">
        <v>888</v>
      </c>
      <c r="H47" s="94">
        <v>1026</v>
      </c>
      <c r="I47" s="94">
        <v>1128</v>
      </c>
      <c r="J47" s="94">
        <v>877</v>
      </c>
      <c r="K47" s="94">
        <v>1036</v>
      </c>
      <c r="L47" s="94">
        <v>1028</v>
      </c>
      <c r="M47" s="94">
        <v>1078</v>
      </c>
      <c r="N47" s="94">
        <v>720</v>
      </c>
      <c r="O47" s="95">
        <v>709</v>
      </c>
      <c r="P47" s="95">
        <v>792</v>
      </c>
      <c r="Q47" s="95">
        <v>938</v>
      </c>
      <c r="R47" s="95">
        <v>754</v>
      </c>
      <c r="S47" s="95">
        <v>909</v>
      </c>
      <c r="T47" s="95">
        <v>638</v>
      </c>
      <c r="U47" s="95">
        <v>640</v>
      </c>
      <c r="V47" s="165">
        <v>13948</v>
      </c>
      <c r="W47" s="172">
        <v>-888</v>
      </c>
      <c r="X47" s="173">
        <v>-0.23191433794724473</v>
      </c>
      <c r="Z47" s="64"/>
    </row>
    <row r="48" spans="1:26" ht="12.75">
      <c r="A48" s="2" t="s">
        <v>85</v>
      </c>
      <c r="B48" s="44" t="s">
        <v>464</v>
      </c>
      <c r="C48" s="1" t="s">
        <v>14</v>
      </c>
      <c r="D48" s="1" t="s">
        <v>15</v>
      </c>
      <c r="E48" s="1" t="s">
        <v>7</v>
      </c>
      <c r="F48" s="94">
        <v>831</v>
      </c>
      <c r="G48" s="94">
        <v>837</v>
      </c>
      <c r="H48" s="94">
        <v>1175</v>
      </c>
      <c r="I48" s="94">
        <v>1125</v>
      </c>
      <c r="J48" s="94">
        <v>965</v>
      </c>
      <c r="K48" s="94">
        <v>1251</v>
      </c>
      <c r="L48" s="94">
        <v>1206</v>
      </c>
      <c r="M48" s="94">
        <v>1953</v>
      </c>
      <c r="N48" s="94">
        <v>726</v>
      </c>
      <c r="O48" s="95">
        <v>1091</v>
      </c>
      <c r="P48" s="95">
        <v>1374</v>
      </c>
      <c r="Q48" s="95">
        <v>1493</v>
      </c>
      <c r="R48" s="95">
        <v>1234</v>
      </c>
      <c r="S48" s="95">
        <v>1565</v>
      </c>
      <c r="T48" s="95">
        <v>1523</v>
      </c>
      <c r="U48" s="95">
        <v>1389</v>
      </c>
      <c r="V48" s="165">
        <v>19738</v>
      </c>
      <c r="W48" s="172">
        <v>1743</v>
      </c>
      <c r="X48" s="173">
        <v>0.4392641129032258</v>
      </c>
      <c r="Z48" s="64"/>
    </row>
    <row r="49" spans="1:26" ht="12.75">
      <c r="A49" s="2" t="s">
        <v>86</v>
      </c>
      <c r="B49" s="44" t="s">
        <v>465</v>
      </c>
      <c r="C49" s="1" t="s">
        <v>63</v>
      </c>
      <c r="D49" s="1" t="s">
        <v>6</v>
      </c>
      <c r="E49" s="1" t="s">
        <v>7</v>
      </c>
      <c r="F49" s="94">
        <v>2526</v>
      </c>
      <c r="G49" s="94">
        <v>2428</v>
      </c>
      <c r="H49" s="94">
        <v>3038</v>
      </c>
      <c r="I49" s="94">
        <v>2839</v>
      </c>
      <c r="J49" s="94">
        <v>2489</v>
      </c>
      <c r="K49" s="94">
        <v>2166</v>
      </c>
      <c r="L49" s="94">
        <v>2272</v>
      </c>
      <c r="M49" s="94">
        <v>2229</v>
      </c>
      <c r="N49" s="94">
        <v>1450</v>
      </c>
      <c r="O49" s="95">
        <v>1940</v>
      </c>
      <c r="P49" s="95">
        <v>2558</v>
      </c>
      <c r="Q49" s="95">
        <v>2532</v>
      </c>
      <c r="R49" s="95">
        <v>2530</v>
      </c>
      <c r="S49" s="95">
        <v>2498</v>
      </c>
      <c r="T49" s="95">
        <v>3354</v>
      </c>
      <c r="U49" s="95">
        <v>2320</v>
      </c>
      <c r="V49" s="165">
        <v>39169</v>
      </c>
      <c r="W49" s="172">
        <v>-129</v>
      </c>
      <c r="X49" s="173">
        <v>-0.011910257593943312</v>
      </c>
      <c r="Z49" s="64"/>
    </row>
    <row r="50" spans="1:26" ht="12.75">
      <c r="A50" s="2" t="s">
        <v>87</v>
      </c>
      <c r="B50" s="44" t="s">
        <v>466</v>
      </c>
      <c r="C50" s="1" t="s">
        <v>21</v>
      </c>
      <c r="D50" s="1" t="s">
        <v>22</v>
      </c>
      <c r="E50" s="1" t="s">
        <v>7</v>
      </c>
      <c r="F50" s="94">
        <v>185</v>
      </c>
      <c r="G50" s="94">
        <v>226</v>
      </c>
      <c r="H50" s="94">
        <v>305</v>
      </c>
      <c r="I50" s="103" t="s">
        <v>746</v>
      </c>
      <c r="J50" s="94">
        <v>281</v>
      </c>
      <c r="K50" s="94">
        <v>262</v>
      </c>
      <c r="L50" s="94">
        <v>82</v>
      </c>
      <c r="M50" s="103" t="s">
        <v>746</v>
      </c>
      <c r="N50" s="103" t="s">
        <v>746</v>
      </c>
      <c r="O50" s="95">
        <v>236</v>
      </c>
      <c r="P50" s="95">
        <v>275</v>
      </c>
      <c r="Q50" s="95">
        <v>290</v>
      </c>
      <c r="R50" s="95">
        <v>311</v>
      </c>
      <c r="S50" s="95">
        <v>224</v>
      </c>
      <c r="T50" s="95">
        <v>394</v>
      </c>
      <c r="U50" s="95">
        <v>427</v>
      </c>
      <c r="V50" s="165">
        <f>SUM(F50:U50)</f>
        <v>3498</v>
      </c>
      <c r="W50" s="172" t="s">
        <v>756</v>
      </c>
      <c r="X50" s="173" t="s">
        <v>756</v>
      </c>
      <c r="Z50" s="64"/>
    </row>
    <row r="51" spans="1:26" ht="12.75">
      <c r="A51" s="2" t="s">
        <v>88</v>
      </c>
      <c r="B51" s="44" t="s">
        <v>467</v>
      </c>
      <c r="C51" s="1" t="s">
        <v>50</v>
      </c>
      <c r="D51" s="1" t="s">
        <v>19</v>
      </c>
      <c r="E51" s="1" t="s">
        <v>7</v>
      </c>
      <c r="F51" s="94">
        <v>1473</v>
      </c>
      <c r="G51" s="94">
        <v>1523</v>
      </c>
      <c r="H51" s="94">
        <v>1708</v>
      </c>
      <c r="I51" s="94">
        <v>301</v>
      </c>
      <c r="J51" s="94">
        <v>132</v>
      </c>
      <c r="K51" s="94">
        <v>100</v>
      </c>
      <c r="L51" s="94">
        <v>267</v>
      </c>
      <c r="M51" s="94">
        <v>1635</v>
      </c>
      <c r="N51" s="94">
        <v>1046</v>
      </c>
      <c r="O51" s="95">
        <v>1134</v>
      </c>
      <c r="P51" s="95">
        <v>1597</v>
      </c>
      <c r="Q51" s="95">
        <v>1657</v>
      </c>
      <c r="R51" s="95">
        <v>1506</v>
      </c>
      <c r="S51" s="95">
        <v>1398</v>
      </c>
      <c r="T51" s="95">
        <v>1547</v>
      </c>
      <c r="U51" s="95">
        <v>1739</v>
      </c>
      <c r="V51" s="165">
        <v>18763</v>
      </c>
      <c r="W51" s="172">
        <v>1185</v>
      </c>
      <c r="X51" s="173">
        <v>0.23676323676323677</v>
      </c>
      <c r="Z51" s="64"/>
    </row>
    <row r="52" spans="1:26" ht="12.75">
      <c r="A52" s="2" t="s">
        <v>89</v>
      </c>
      <c r="B52" s="44" t="s">
        <v>468</v>
      </c>
      <c r="C52" s="1" t="s">
        <v>5</v>
      </c>
      <c r="D52" s="1" t="s">
        <v>6</v>
      </c>
      <c r="E52" s="1" t="s">
        <v>7</v>
      </c>
      <c r="F52" s="94">
        <v>1221</v>
      </c>
      <c r="G52" s="94">
        <v>1338</v>
      </c>
      <c r="H52" s="94">
        <v>1444</v>
      </c>
      <c r="I52" s="94">
        <v>1565</v>
      </c>
      <c r="J52" s="94">
        <v>1387</v>
      </c>
      <c r="K52" s="94">
        <v>1411</v>
      </c>
      <c r="L52" s="94">
        <v>1354</v>
      </c>
      <c r="M52" s="94">
        <v>1373</v>
      </c>
      <c r="N52" s="94">
        <v>756</v>
      </c>
      <c r="O52" s="95">
        <v>1958</v>
      </c>
      <c r="P52" s="95">
        <v>1347</v>
      </c>
      <c r="Q52" s="95">
        <v>1454</v>
      </c>
      <c r="R52" s="95">
        <v>1299</v>
      </c>
      <c r="S52" s="95">
        <v>1521</v>
      </c>
      <c r="T52" s="95">
        <v>1249</v>
      </c>
      <c r="U52" s="95">
        <v>1412</v>
      </c>
      <c r="V52" s="165">
        <v>22089</v>
      </c>
      <c r="W52" s="172">
        <v>-87</v>
      </c>
      <c r="X52" s="173">
        <v>-0.015625</v>
      </c>
      <c r="Z52" s="64"/>
    </row>
    <row r="53" spans="1:26" ht="12.75">
      <c r="A53" s="2" t="s">
        <v>90</v>
      </c>
      <c r="B53" s="44" t="s">
        <v>469</v>
      </c>
      <c r="C53" s="1" t="s">
        <v>91</v>
      </c>
      <c r="D53" s="1" t="s">
        <v>10</v>
      </c>
      <c r="E53" s="1" t="s">
        <v>7</v>
      </c>
      <c r="F53" s="94">
        <v>911</v>
      </c>
      <c r="G53" s="94">
        <v>84</v>
      </c>
      <c r="H53" s="103">
        <v>0</v>
      </c>
      <c r="I53" s="94">
        <v>242</v>
      </c>
      <c r="J53" s="94">
        <v>1181</v>
      </c>
      <c r="K53" s="94">
        <v>1370</v>
      </c>
      <c r="L53" s="94">
        <v>1336</v>
      </c>
      <c r="M53" s="94">
        <v>1454</v>
      </c>
      <c r="N53" s="94">
        <v>840</v>
      </c>
      <c r="O53" s="95">
        <v>1085</v>
      </c>
      <c r="P53" s="95">
        <v>1292</v>
      </c>
      <c r="Q53" s="95">
        <v>1588</v>
      </c>
      <c r="R53" s="95">
        <v>1309</v>
      </c>
      <c r="S53" s="95">
        <v>1440</v>
      </c>
      <c r="T53" s="95">
        <v>1481</v>
      </c>
      <c r="U53" s="95">
        <v>1451</v>
      </c>
      <c r="V53" s="165">
        <v>17064</v>
      </c>
      <c r="W53" s="172">
        <v>4444</v>
      </c>
      <c r="X53" s="173">
        <v>3.5925626515763947</v>
      </c>
      <c r="Z53" s="64"/>
    </row>
    <row r="54" spans="1:26" ht="12.75">
      <c r="A54" s="12" t="s">
        <v>92</v>
      </c>
      <c r="B54" s="48" t="s">
        <v>414</v>
      </c>
      <c r="C54" s="11" t="s">
        <v>93</v>
      </c>
      <c r="D54" s="11" t="s">
        <v>30</v>
      </c>
      <c r="E54" s="11" t="s">
        <v>16</v>
      </c>
      <c r="F54" s="94">
        <v>8486</v>
      </c>
      <c r="G54" s="94">
        <v>9210</v>
      </c>
      <c r="H54" s="94">
        <v>10350</v>
      </c>
      <c r="I54" s="94">
        <v>12440</v>
      </c>
      <c r="J54" s="94">
        <v>10649</v>
      </c>
      <c r="K54" s="94">
        <v>11354</v>
      </c>
      <c r="L54" s="94">
        <v>11527</v>
      </c>
      <c r="M54" s="94">
        <v>11335</v>
      </c>
      <c r="N54" s="94">
        <v>8003</v>
      </c>
      <c r="O54" s="95">
        <v>8159</v>
      </c>
      <c r="P54" s="95">
        <v>10151</v>
      </c>
      <c r="Q54" s="95">
        <v>11036</v>
      </c>
      <c r="R54" s="95">
        <v>8953</v>
      </c>
      <c r="S54" s="95">
        <v>8378</v>
      </c>
      <c r="T54" s="95">
        <v>10438</v>
      </c>
      <c r="U54" s="95">
        <v>10651</v>
      </c>
      <c r="V54" s="165">
        <v>161120</v>
      </c>
      <c r="W54" s="172">
        <v>-2066</v>
      </c>
      <c r="X54" s="173">
        <v>-0.05102998567406017</v>
      </c>
      <c r="Z54" s="64"/>
    </row>
    <row r="55" spans="1:26" ht="12.75">
      <c r="A55" s="2" t="s">
        <v>94</v>
      </c>
      <c r="B55" s="44" t="s">
        <v>470</v>
      </c>
      <c r="C55" s="1" t="s">
        <v>95</v>
      </c>
      <c r="D55" s="1" t="s">
        <v>30</v>
      </c>
      <c r="E55" s="1" t="s">
        <v>16</v>
      </c>
      <c r="F55" s="94">
        <v>981</v>
      </c>
      <c r="G55" s="94">
        <v>1169</v>
      </c>
      <c r="H55" s="94">
        <v>1300</v>
      </c>
      <c r="I55" s="94">
        <v>1339</v>
      </c>
      <c r="J55" s="94">
        <v>1506</v>
      </c>
      <c r="K55" s="94">
        <v>1397</v>
      </c>
      <c r="L55" s="94">
        <v>1010</v>
      </c>
      <c r="M55" s="94">
        <v>772</v>
      </c>
      <c r="N55" s="94">
        <v>1213</v>
      </c>
      <c r="O55" s="95">
        <v>1098</v>
      </c>
      <c r="P55" s="95">
        <v>1525</v>
      </c>
      <c r="Q55" s="95">
        <v>1753</v>
      </c>
      <c r="R55" s="95">
        <v>1659</v>
      </c>
      <c r="S55" s="95">
        <v>1564</v>
      </c>
      <c r="T55" s="95">
        <v>1642</v>
      </c>
      <c r="U55" s="95">
        <v>1777</v>
      </c>
      <c r="V55" s="165">
        <v>21705</v>
      </c>
      <c r="W55" s="172">
        <v>1853</v>
      </c>
      <c r="X55" s="173">
        <v>0.3869283775318438</v>
      </c>
      <c r="Z55" s="64"/>
    </row>
    <row r="56" spans="1:26" ht="12.75">
      <c r="A56" s="2" t="s">
        <v>96</v>
      </c>
      <c r="B56" s="44" t="s">
        <v>471</v>
      </c>
      <c r="C56" s="1" t="s">
        <v>97</v>
      </c>
      <c r="D56" s="1" t="s">
        <v>36</v>
      </c>
      <c r="E56" s="1" t="s">
        <v>7</v>
      </c>
      <c r="F56" s="94">
        <v>2469</v>
      </c>
      <c r="G56" s="94">
        <v>2960</v>
      </c>
      <c r="H56" s="94">
        <v>3076</v>
      </c>
      <c r="I56" s="94">
        <v>3248</v>
      </c>
      <c r="J56" s="94">
        <v>3488</v>
      </c>
      <c r="K56" s="94">
        <v>3145</v>
      </c>
      <c r="L56" s="94">
        <v>3492</v>
      </c>
      <c r="M56" s="94">
        <v>3010</v>
      </c>
      <c r="N56" s="94">
        <v>2295</v>
      </c>
      <c r="O56" s="95">
        <v>2230</v>
      </c>
      <c r="P56" s="95">
        <v>3026</v>
      </c>
      <c r="Q56" s="95">
        <v>3860</v>
      </c>
      <c r="R56" s="95">
        <v>2387</v>
      </c>
      <c r="S56" s="95">
        <v>3162</v>
      </c>
      <c r="T56" s="95">
        <v>4357</v>
      </c>
      <c r="U56" s="95">
        <v>3675</v>
      </c>
      <c r="V56" s="165">
        <v>49880</v>
      </c>
      <c r="W56" s="172">
        <v>1828</v>
      </c>
      <c r="X56" s="173">
        <v>0.1555347570832979</v>
      </c>
      <c r="Z56" s="64"/>
    </row>
    <row r="57" spans="1:26" ht="12.75">
      <c r="A57" s="2" t="s">
        <v>98</v>
      </c>
      <c r="B57" s="44" t="s">
        <v>472</v>
      </c>
      <c r="C57" s="1" t="s">
        <v>99</v>
      </c>
      <c r="D57" s="1" t="s">
        <v>25</v>
      </c>
      <c r="E57" s="1" t="s">
        <v>16</v>
      </c>
      <c r="F57" s="94">
        <v>822</v>
      </c>
      <c r="G57" s="94">
        <v>894</v>
      </c>
      <c r="H57" s="94">
        <v>1146</v>
      </c>
      <c r="I57" s="94">
        <v>1178</v>
      </c>
      <c r="J57" s="94">
        <v>1022</v>
      </c>
      <c r="K57" s="94">
        <v>987</v>
      </c>
      <c r="L57" s="94">
        <v>893</v>
      </c>
      <c r="M57" s="94">
        <v>930</v>
      </c>
      <c r="N57" s="94">
        <v>685</v>
      </c>
      <c r="O57" s="95">
        <v>798</v>
      </c>
      <c r="P57" s="95">
        <v>912</v>
      </c>
      <c r="Q57" s="95">
        <v>1108</v>
      </c>
      <c r="R57" s="95">
        <v>888</v>
      </c>
      <c r="S57" s="95">
        <v>758</v>
      </c>
      <c r="T57" s="95">
        <v>869</v>
      </c>
      <c r="U57" s="95">
        <v>982</v>
      </c>
      <c r="V57" s="165">
        <v>14872</v>
      </c>
      <c r="W57" s="172">
        <v>-543</v>
      </c>
      <c r="X57" s="173">
        <v>-0.13440594059405941</v>
      </c>
      <c r="Z57" s="64"/>
    </row>
    <row r="58" spans="1:26" ht="12.75">
      <c r="A58" s="2" t="s">
        <v>750</v>
      </c>
      <c r="B58" s="44" t="s">
        <v>473</v>
      </c>
      <c r="C58" s="1" t="s">
        <v>21</v>
      </c>
      <c r="D58" s="1" t="s">
        <v>22</v>
      </c>
      <c r="E58" s="1" t="s">
        <v>7</v>
      </c>
      <c r="F58" s="94">
        <v>2967</v>
      </c>
      <c r="G58" s="94">
        <v>2805</v>
      </c>
      <c r="H58" s="94">
        <v>3154</v>
      </c>
      <c r="I58" s="94">
        <v>3463</v>
      </c>
      <c r="J58" s="94">
        <v>3132</v>
      </c>
      <c r="K58" s="94">
        <v>3333</v>
      </c>
      <c r="L58" s="94">
        <v>3536</v>
      </c>
      <c r="M58" s="94">
        <v>3490</v>
      </c>
      <c r="N58" s="94">
        <v>2272</v>
      </c>
      <c r="O58" s="95">
        <v>2713</v>
      </c>
      <c r="P58" s="95">
        <v>3298</v>
      </c>
      <c r="Q58" s="95">
        <v>4065</v>
      </c>
      <c r="R58" s="95">
        <v>3134</v>
      </c>
      <c r="S58" s="95">
        <v>3261</v>
      </c>
      <c r="T58" s="95">
        <v>3207</v>
      </c>
      <c r="U58" s="95">
        <v>3559</v>
      </c>
      <c r="V58" s="165">
        <v>51389</v>
      </c>
      <c r="W58" s="172">
        <v>772</v>
      </c>
      <c r="X58" s="173">
        <v>0.06231334248123335</v>
      </c>
      <c r="Z58" s="64"/>
    </row>
    <row r="59" spans="1:26" ht="12.75">
      <c r="A59" s="2" t="s">
        <v>100</v>
      </c>
      <c r="B59" s="44" t="s">
        <v>474</v>
      </c>
      <c r="C59" s="1" t="s">
        <v>101</v>
      </c>
      <c r="D59" s="1" t="s">
        <v>102</v>
      </c>
      <c r="E59" s="1" t="s">
        <v>16</v>
      </c>
      <c r="F59" s="94">
        <v>1369</v>
      </c>
      <c r="G59" s="94">
        <v>1493</v>
      </c>
      <c r="H59" s="94">
        <v>2080</v>
      </c>
      <c r="I59" s="94">
        <v>2171</v>
      </c>
      <c r="J59" s="94">
        <v>1335</v>
      </c>
      <c r="K59" s="94">
        <v>1906</v>
      </c>
      <c r="L59" s="94">
        <v>1885</v>
      </c>
      <c r="M59" s="94">
        <v>1495</v>
      </c>
      <c r="N59" s="94">
        <v>1364</v>
      </c>
      <c r="O59" s="95">
        <v>1537</v>
      </c>
      <c r="P59" s="95">
        <v>1788</v>
      </c>
      <c r="Q59" s="95">
        <v>2071</v>
      </c>
      <c r="R59" s="95">
        <v>1734</v>
      </c>
      <c r="S59" s="95">
        <v>1793</v>
      </c>
      <c r="T59" s="95">
        <v>1973</v>
      </c>
      <c r="U59" s="95">
        <v>2022</v>
      </c>
      <c r="V59" s="165">
        <v>28016</v>
      </c>
      <c r="W59" s="172">
        <v>409</v>
      </c>
      <c r="X59" s="173">
        <v>0.05750035146914101</v>
      </c>
      <c r="Z59" s="64"/>
    </row>
    <row r="60" spans="1:26" ht="12.75">
      <c r="A60" s="2" t="s">
        <v>103</v>
      </c>
      <c r="B60" s="44" t="s">
        <v>475</v>
      </c>
      <c r="C60" s="1" t="s">
        <v>91</v>
      </c>
      <c r="D60" s="1" t="s">
        <v>10</v>
      </c>
      <c r="E60" s="1" t="s">
        <v>7</v>
      </c>
      <c r="F60" s="94">
        <v>369</v>
      </c>
      <c r="G60" s="94">
        <v>383</v>
      </c>
      <c r="H60" s="94">
        <v>361</v>
      </c>
      <c r="I60" s="94">
        <v>457</v>
      </c>
      <c r="J60" s="94">
        <v>628</v>
      </c>
      <c r="K60" s="94">
        <v>549</v>
      </c>
      <c r="L60" s="94">
        <v>572</v>
      </c>
      <c r="M60" s="94">
        <v>602</v>
      </c>
      <c r="N60" s="94">
        <v>387</v>
      </c>
      <c r="O60" s="95">
        <v>543</v>
      </c>
      <c r="P60" s="95">
        <v>641</v>
      </c>
      <c r="Q60" s="95">
        <v>676</v>
      </c>
      <c r="R60" s="95">
        <v>833</v>
      </c>
      <c r="S60" s="95">
        <v>761</v>
      </c>
      <c r="T60" s="95">
        <v>779</v>
      </c>
      <c r="U60" s="95">
        <v>966</v>
      </c>
      <c r="V60" s="165">
        <v>9507</v>
      </c>
      <c r="W60" s="172">
        <v>1769</v>
      </c>
      <c r="X60" s="173">
        <v>1.126751592356688</v>
      </c>
      <c r="Z60" s="64"/>
    </row>
    <row r="61" spans="1:26" ht="12.75">
      <c r="A61" s="2" t="s">
        <v>104</v>
      </c>
      <c r="B61" s="44" t="s">
        <v>476</v>
      </c>
      <c r="C61" s="1" t="s">
        <v>105</v>
      </c>
      <c r="D61" s="1" t="s">
        <v>10</v>
      </c>
      <c r="E61" s="1" t="s">
        <v>7</v>
      </c>
      <c r="F61" s="94">
        <v>1928</v>
      </c>
      <c r="G61" s="94">
        <v>2008</v>
      </c>
      <c r="H61" s="94">
        <v>1998</v>
      </c>
      <c r="I61" s="94">
        <v>2097</v>
      </c>
      <c r="J61" s="94">
        <v>2802</v>
      </c>
      <c r="K61" s="94">
        <v>1784</v>
      </c>
      <c r="L61" s="94">
        <v>1658</v>
      </c>
      <c r="M61" s="94">
        <v>1400</v>
      </c>
      <c r="N61" s="94">
        <v>963</v>
      </c>
      <c r="O61" s="95">
        <v>1283</v>
      </c>
      <c r="P61" s="95">
        <v>1875</v>
      </c>
      <c r="Q61" s="95">
        <v>1691</v>
      </c>
      <c r="R61" s="95">
        <v>1997</v>
      </c>
      <c r="S61" s="95">
        <v>1803</v>
      </c>
      <c r="T61" s="95">
        <v>1971</v>
      </c>
      <c r="U61" s="95">
        <v>1885</v>
      </c>
      <c r="V61" s="165">
        <v>29143</v>
      </c>
      <c r="W61" s="172">
        <v>-375</v>
      </c>
      <c r="X61" s="173">
        <v>-0.04669406051550243</v>
      </c>
      <c r="Z61" s="64"/>
    </row>
    <row r="62" spans="1:26" ht="12.75">
      <c r="A62" s="2" t="s">
        <v>106</v>
      </c>
      <c r="B62" s="44" t="s">
        <v>477</v>
      </c>
      <c r="C62" s="1" t="s">
        <v>9</v>
      </c>
      <c r="D62" s="1" t="s">
        <v>10</v>
      </c>
      <c r="E62" s="1" t="s">
        <v>7</v>
      </c>
      <c r="F62" s="94">
        <v>949</v>
      </c>
      <c r="G62" s="94">
        <v>1587</v>
      </c>
      <c r="H62" s="94">
        <v>2297</v>
      </c>
      <c r="I62" s="94">
        <v>2586</v>
      </c>
      <c r="J62" s="94">
        <v>1749</v>
      </c>
      <c r="K62" s="94">
        <v>1871</v>
      </c>
      <c r="L62" s="94">
        <v>2190</v>
      </c>
      <c r="M62" s="94">
        <v>2297</v>
      </c>
      <c r="N62" s="94">
        <v>1808</v>
      </c>
      <c r="O62" s="95">
        <v>1585</v>
      </c>
      <c r="P62" s="95">
        <v>2214</v>
      </c>
      <c r="Q62" s="95">
        <v>2736</v>
      </c>
      <c r="R62" s="95">
        <v>2287</v>
      </c>
      <c r="S62" s="95">
        <v>2461</v>
      </c>
      <c r="T62" s="95">
        <v>2393</v>
      </c>
      <c r="U62" s="95">
        <v>1347</v>
      </c>
      <c r="V62" s="165">
        <v>32357</v>
      </c>
      <c r="W62" s="172">
        <v>1069</v>
      </c>
      <c r="X62" s="173">
        <v>0.14408949993260547</v>
      </c>
      <c r="Z62" s="64"/>
    </row>
    <row r="63" spans="1:26" ht="12.75">
      <c r="A63" s="2" t="s">
        <v>107</v>
      </c>
      <c r="B63" s="44" t="s">
        <v>478</v>
      </c>
      <c r="C63" s="1" t="s">
        <v>108</v>
      </c>
      <c r="D63" s="1" t="s">
        <v>25</v>
      </c>
      <c r="E63" s="1" t="s">
        <v>7</v>
      </c>
      <c r="F63" s="94">
        <v>5399</v>
      </c>
      <c r="G63" s="94">
        <v>5032</v>
      </c>
      <c r="H63" s="94">
        <v>5760</v>
      </c>
      <c r="I63" s="94">
        <v>6713</v>
      </c>
      <c r="J63" s="94">
        <v>5942</v>
      </c>
      <c r="K63" s="94">
        <v>5606</v>
      </c>
      <c r="L63" s="94">
        <v>5482</v>
      </c>
      <c r="M63" s="94">
        <v>5538</v>
      </c>
      <c r="N63" s="94">
        <v>3689</v>
      </c>
      <c r="O63" s="95">
        <v>4414</v>
      </c>
      <c r="P63" s="95">
        <v>4991</v>
      </c>
      <c r="Q63" s="95">
        <v>6072</v>
      </c>
      <c r="R63" s="95">
        <v>5254</v>
      </c>
      <c r="S63" s="95">
        <v>4610</v>
      </c>
      <c r="T63" s="95">
        <v>5359</v>
      </c>
      <c r="U63" s="95">
        <v>5871</v>
      </c>
      <c r="V63" s="165">
        <v>85732</v>
      </c>
      <c r="W63" s="172">
        <v>-1810</v>
      </c>
      <c r="X63" s="173">
        <v>-0.07902549772965421</v>
      </c>
      <c r="Z63" s="64"/>
    </row>
    <row r="64" spans="1:26" ht="12.75">
      <c r="A64" s="2" t="s">
        <v>109</v>
      </c>
      <c r="B64" s="44" t="s">
        <v>479</v>
      </c>
      <c r="C64" s="1" t="s">
        <v>74</v>
      </c>
      <c r="D64" s="1" t="s">
        <v>15</v>
      </c>
      <c r="E64" s="1" t="s">
        <v>16</v>
      </c>
      <c r="F64" s="94">
        <v>1197</v>
      </c>
      <c r="G64" s="94">
        <v>1546</v>
      </c>
      <c r="H64" s="94">
        <v>1759</v>
      </c>
      <c r="I64" s="94">
        <v>1802</v>
      </c>
      <c r="J64" s="94">
        <v>1833</v>
      </c>
      <c r="K64" s="94">
        <v>1718</v>
      </c>
      <c r="L64" s="94">
        <v>1798</v>
      </c>
      <c r="M64" s="94">
        <v>1727</v>
      </c>
      <c r="N64" s="94">
        <v>1121</v>
      </c>
      <c r="O64" s="95">
        <v>1312</v>
      </c>
      <c r="P64" s="95">
        <v>1360</v>
      </c>
      <c r="Q64" s="95">
        <v>1971</v>
      </c>
      <c r="R64" s="95">
        <v>1776</v>
      </c>
      <c r="S64" s="95">
        <v>1794</v>
      </c>
      <c r="T64" s="95">
        <v>1891</v>
      </c>
      <c r="U64" s="95">
        <v>1795</v>
      </c>
      <c r="V64" s="165">
        <v>26400</v>
      </c>
      <c r="W64" s="172">
        <v>952</v>
      </c>
      <c r="X64" s="173">
        <v>0.15101522842639595</v>
      </c>
      <c r="Z64" s="64"/>
    </row>
    <row r="65" spans="1:26" ht="12.75">
      <c r="A65" s="2" t="s">
        <v>110</v>
      </c>
      <c r="B65" s="44" t="s">
        <v>480</v>
      </c>
      <c r="C65" s="1" t="s">
        <v>111</v>
      </c>
      <c r="D65" s="1" t="s">
        <v>36</v>
      </c>
      <c r="E65" s="1" t="s">
        <v>7</v>
      </c>
      <c r="F65" s="94">
        <v>3211</v>
      </c>
      <c r="G65" s="94">
        <v>3524</v>
      </c>
      <c r="H65" s="94">
        <v>4319</v>
      </c>
      <c r="I65" s="94">
        <v>4615</v>
      </c>
      <c r="J65" s="94">
        <v>4164</v>
      </c>
      <c r="K65" s="94">
        <v>3415</v>
      </c>
      <c r="L65" s="94">
        <v>3452</v>
      </c>
      <c r="M65" s="94">
        <v>3534</v>
      </c>
      <c r="N65" s="94">
        <v>1988</v>
      </c>
      <c r="O65" s="95">
        <v>2565</v>
      </c>
      <c r="P65" s="95">
        <v>3009</v>
      </c>
      <c r="Q65" s="95">
        <v>3847</v>
      </c>
      <c r="R65" s="95">
        <v>3248</v>
      </c>
      <c r="S65" s="95">
        <v>3422</v>
      </c>
      <c r="T65" s="95">
        <v>3558</v>
      </c>
      <c r="U65" s="95">
        <v>3681</v>
      </c>
      <c r="V65" s="165">
        <v>55552</v>
      </c>
      <c r="W65" s="172">
        <v>-1760</v>
      </c>
      <c r="X65" s="173">
        <v>-0.11232369647073841</v>
      </c>
      <c r="Z65" s="64"/>
    </row>
    <row r="66" spans="1:26" ht="12.75">
      <c r="A66" s="2" t="s">
        <v>112</v>
      </c>
      <c r="B66" s="44" t="s">
        <v>415</v>
      </c>
      <c r="C66" s="1" t="s">
        <v>113</v>
      </c>
      <c r="D66" s="1" t="s">
        <v>102</v>
      </c>
      <c r="E66" s="1" t="s">
        <v>7</v>
      </c>
      <c r="F66" s="94">
        <v>5375</v>
      </c>
      <c r="G66" s="94">
        <v>6077</v>
      </c>
      <c r="H66" s="94">
        <v>7164</v>
      </c>
      <c r="I66" s="94">
        <v>7326</v>
      </c>
      <c r="J66" s="94">
        <v>6008</v>
      </c>
      <c r="K66" s="94">
        <v>6801</v>
      </c>
      <c r="L66" s="94">
        <v>6804</v>
      </c>
      <c r="M66" s="94">
        <v>6942</v>
      </c>
      <c r="N66" s="94">
        <v>4447</v>
      </c>
      <c r="O66" s="95">
        <v>4894</v>
      </c>
      <c r="P66" s="95">
        <v>4303</v>
      </c>
      <c r="Q66" s="95">
        <v>7823</v>
      </c>
      <c r="R66" s="95">
        <v>6118</v>
      </c>
      <c r="S66" s="95">
        <v>6112</v>
      </c>
      <c r="T66" s="95">
        <v>6548</v>
      </c>
      <c r="U66" s="95">
        <v>5986</v>
      </c>
      <c r="V66" s="165">
        <v>98728</v>
      </c>
      <c r="W66" s="172">
        <v>-1178</v>
      </c>
      <c r="X66" s="173">
        <v>-0.04540898928378691</v>
      </c>
      <c r="Z66" s="64"/>
    </row>
    <row r="67" spans="1:26" ht="12.75">
      <c r="A67" s="2" t="s">
        <v>114</v>
      </c>
      <c r="B67" s="44" t="s">
        <v>481</v>
      </c>
      <c r="C67" s="1" t="s">
        <v>21</v>
      </c>
      <c r="D67" s="1" t="s">
        <v>22</v>
      </c>
      <c r="E67" s="1" t="s">
        <v>7</v>
      </c>
      <c r="F67" s="94">
        <v>1120</v>
      </c>
      <c r="G67" s="94">
        <v>1579</v>
      </c>
      <c r="H67" s="94">
        <v>2714</v>
      </c>
      <c r="I67" s="94">
        <v>3408</v>
      </c>
      <c r="J67" s="94">
        <v>2732</v>
      </c>
      <c r="K67" s="94">
        <v>2508</v>
      </c>
      <c r="L67" s="94">
        <v>2537</v>
      </c>
      <c r="M67" s="94">
        <v>2779</v>
      </c>
      <c r="N67" s="94">
        <v>1198</v>
      </c>
      <c r="O67" s="95">
        <v>2387</v>
      </c>
      <c r="P67" s="95">
        <v>4915</v>
      </c>
      <c r="Q67" s="103">
        <v>5515</v>
      </c>
      <c r="R67" s="103">
        <v>4625</v>
      </c>
      <c r="S67" s="103">
        <v>4572</v>
      </c>
      <c r="T67" s="103">
        <v>5909</v>
      </c>
      <c r="U67" s="103">
        <v>7344</v>
      </c>
      <c r="V67" s="165">
        <f>SUM(F67:U67)</f>
        <v>55842</v>
      </c>
      <c r="W67" s="172">
        <v>13629</v>
      </c>
      <c r="X67" s="173">
        <v>1.5450629180365039</v>
      </c>
      <c r="Z67" s="64"/>
    </row>
    <row r="68" spans="1:26" ht="12.75">
      <c r="A68" s="2" t="s">
        <v>115</v>
      </c>
      <c r="B68" s="44" t="s">
        <v>482</v>
      </c>
      <c r="C68" s="1" t="s">
        <v>69</v>
      </c>
      <c r="D68" s="1" t="s">
        <v>19</v>
      </c>
      <c r="E68" s="1" t="s">
        <v>7</v>
      </c>
      <c r="F68" s="94">
        <v>722</v>
      </c>
      <c r="G68" s="94">
        <v>900</v>
      </c>
      <c r="H68" s="94">
        <v>752</v>
      </c>
      <c r="I68" s="94">
        <v>986</v>
      </c>
      <c r="J68" s="94">
        <v>700</v>
      </c>
      <c r="K68" s="94">
        <v>787</v>
      </c>
      <c r="L68" s="94">
        <v>877</v>
      </c>
      <c r="M68" s="94">
        <v>669</v>
      </c>
      <c r="N68" s="94">
        <v>336</v>
      </c>
      <c r="O68" s="95">
        <v>376</v>
      </c>
      <c r="P68" s="95">
        <v>761</v>
      </c>
      <c r="Q68" s="95">
        <v>786</v>
      </c>
      <c r="R68" s="95">
        <v>860</v>
      </c>
      <c r="S68" s="95">
        <v>990</v>
      </c>
      <c r="T68" s="95">
        <v>1116</v>
      </c>
      <c r="U68" s="95">
        <v>1300</v>
      </c>
      <c r="V68" s="165">
        <v>12918</v>
      </c>
      <c r="W68" s="172">
        <v>906</v>
      </c>
      <c r="X68" s="173">
        <v>0.26964285714285713</v>
      </c>
      <c r="Z68" s="64"/>
    </row>
    <row r="69" spans="1:26" ht="12.75">
      <c r="A69" s="2" t="s">
        <v>368</v>
      </c>
      <c r="B69" s="44" t="s">
        <v>483</v>
      </c>
      <c r="C69" s="1" t="s">
        <v>116</v>
      </c>
      <c r="D69" s="1" t="s">
        <v>15</v>
      </c>
      <c r="E69" s="1" t="s">
        <v>7</v>
      </c>
      <c r="F69" s="94">
        <v>1076</v>
      </c>
      <c r="G69" s="94">
        <v>1090</v>
      </c>
      <c r="H69" s="94">
        <v>1541</v>
      </c>
      <c r="I69" s="94">
        <v>1740</v>
      </c>
      <c r="J69" s="94">
        <v>1753</v>
      </c>
      <c r="K69" s="94">
        <v>1658</v>
      </c>
      <c r="L69" s="94">
        <v>1990</v>
      </c>
      <c r="M69" s="94">
        <v>1800</v>
      </c>
      <c r="N69" s="94">
        <v>1030</v>
      </c>
      <c r="O69" s="95">
        <v>1074</v>
      </c>
      <c r="P69" s="95">
        <v>1707</v>
      </c>
      <c r="Q69" s="95">
        <v>1923</v>
      </c>
      <c r="R69" s="95">
        <v>1698</v>
      </c>
      <c r="S69" s="95">
        <v>1664</v>
      </c>
      <c r="T69" s="95">
        <v>1943</v>
      </c>
      <c r="U69" s="95">
        <v>1908</v>
      </c>
      <c r="V69" s="165">
        <v>25595</v>
      </c>
      <c r="W69" s="172">
        <v>1766</v>
      </c>
      <c r="X69" s="173">
        <v>0.3242151643106297</v>
      </c>
      <c r="Z69" s="64"/>
    </row>
    <row r="70" spans="1:26" ht="12.75">
      <c r="A70" s="12" t="s">
        <v>117</v>
      </c>
      <c r="B70" s="48" t="s">
        <v>484</v>
      </c>
      <c r="C70" s="11" t="s">
        <v>61</v>
      </c>
      <c r="D70" s="11" t="s">
        <v>19</v>
      </c>
      <c r="E70" s="11" t="s">
        <v>16</v>
      </c>
      <c r="F70" s="94">
        <v>2313</v>
      </c>
      <c r="G70" s="94">
        <v>2615</v>
      </c>
      <c r="H70" s="94">
        <v>2849</v>
      </c>
      <c r="I70" s="94">
        <v>3074</v>
      </c>
      <c r="J70" s="94">
        <v>2987</v>
      </c>
      <c r="K70" s="94">
        <v>2808</v>
      </c>
      <c r="L70" s="94">
        <v>2913</v>
      </c>
      <c r="M70" s="94">
        <v>2981</v>
      </c>
      <c r="N70" s="94">
        <v>1895</v>
      </c>
      <c r="O70" s="95">
        <v>2376</v>
      </c>
      <c r="P70" s="95">
        <v>4632</v>
      </c>
      <c r="Q70" s="95">
        <v>3363</v>
      </c>
      <c r="R70" s="95">
        <v>2770</v>
      </c>
      <c r="S70" s="95">
        <v>2584</v>
      </c>
      <c r="T70" s="95">
        <v>2530</v>
      </c>
      <c r="U70" s="95">
        <v>2835</v>
      </c>
      <c r="V70" s="165">
        <v>45525</v>
      </c>
      <c r="W70" s="172">
        <v>-132</v>
      </c>
      <c r="X70" s="173">
        <v>-0.012164777439867294</v>
      </c>
      <c r="Z70" s="64"/>
    </row>
    <row r="71" spans="1:26" ht="12.75">
      <c r="A71" s="2" t="s">
        <v>118</v>
      </c>
      <c r="B71" s="44" t="s">
        <v>485</v>
      </c>
      <c r="C71" s="1" t="s">
        <v>46</v>
      </c>
      <c r="D71" s="1" t="s">
        <v>10</v>
      </c>
      <c r="E71" s="1" t="s">
        <v>7</v>
      </c>
      <c r="F71" s="94">
        <v>1346</v>
      </c>
      <c r="G71" s="94">
        <v>2509</v>
      </c>
      <c r="H71" s="94">
        <v>1412</v>
      </c>
      <c r="I71" s="94">
        <v>2170</v>
      </c>
      <c r="J71" s="94">
        <v>3180</v>
      </c>
      <c r="K71" s="94">
        <v>1742</v>
      </c>
      <c r="L71" s="94">
        <v>1486</v>
      </c>
      <c r="M71" s="94">
        <v>1353</v>
      </c>
      <c r="N71" s="94">
        <v>756</v>
      </c>
      <c r="O71" s="95">
        <v>755</v>
      </c>
      <c r="P71" s="95">
        <v>2518</v>
      </c>
      <c r="Q71" s="95">
        <v>2289</v>
      </c>
      <c r="R71" s="95">
        <v>1869</v>
      </c>
      <c r="S71" s="95">
        <v>2281</v>
      </c>
      <c r="T71" s="95">
        <v>3311</v>
      </c>
      <c r="U71" s="95">
        <v>4670</v>
      </c>
      <c r="V71" s="165">
        <v>33647</v>
      </c>
      <c r="W71" s="172">
        <v>4694</v>
      </c>
      <c r="X71" s="173">
        <v>0.6311684819147506</v>
      </c>
      <c r="Z71" s="64"/>
    </row>
    <row r="72" spans="1:26" ht="12.75">
      <c r="A72" s="2" t="s">
        <v>119</v>
      </c>
      <c r="B72" s="44" t="s">
        <v>486</v>
      </c>
      <c r="C72" s="1" t="s">
        <v>72</v>
      </c>
      <c r="D72" s="1" t="s">
        <v>36</v>
      </c>
      <c r="E72" s="1" t="s">
        <v>7</v>
      </c>
      <c r="F72" s="94">
        <v>1475</v>
      </c>
      <c r="G72" s="94">
        <v>1492</v>
      </c>
      <c r="H72" s="94">
        <v>1713</v>
      </c>
      <c r="I72" s="94">
        <v>1357</v>
      </c>
      <c r="J72" s="94">
        <v>1365</v>
      </c>
      <c r="K72" s="94">
        <v>1437</v>
      </c>
      <c r="L72" s="94">
        <v>917</v>
      </c>
      <c r="M72" s="94">
        <v>716</v>
      </c>
      <c r="N72" s="94">
        <v>537</v>
      </c>
      <c r="O72" s="95">
        <v>588</v>
      </c>
      <c r="P72" s="95">
        <v>810</v>
      </c>
      <c r="Q72" s="95">
        <v>902</v>
      </c>
      <c r="R72" s="95">
        <v>687</v>
      </c>
      <c r="S72" s="95">
        <v>689</v>
      </c>
      <c r="T72" s="95">
        <v>788</v>
      </c>
      <c r="U72" s="95">
        <v>743</v>
      </c>
      <c r="V72" s="165">
        <v>16216</v>
      </c>
      <c r="W72" s="172">
        <v>-3130</v>
      </c>
      <c r="X72" s="173">
        <v>-0.5184694384628127</v>
      </c>
      <c r="Z72" s="64"/>
    </row>
    <row r="73" spans="1:26" ht="12.75">
      <c r="A73" s="2" t="s">
        <v>120</v>
      </c>
      <c r="B73" s="44" t="s">
        <v>487</v>
      </c>
      <c r="C73" s="1" t="s">
        <v>121</v>
      </c>
      <c r="D73" s="1" t="s">
        <v>15</v>
      </c>
      <c r="E73" s="1" t="s">
        <v>16</v>
      </c>
      <c r="F73" s="94">
        <v>1290</v>
      </c>
      <c r="G73" s="94">
        <v>1698</v>
      </c>
      <c r="H73" s="94">
        <v>1414</v>
      </c>
      <c r="I73" s="94">
        <v>2434</v>
      </c>
      <c r="J73" s="94">
        <v>2095</v>
      </c>
      <c r="K73" s="94">
        <v>1892</v>
      </c>
      <c r="L73" s="94">
        <v>1954</v>
      </c>
      <c r="M73" s="94">
        <v>2655</v>
      </c>
      <c r="N73" s="94">
        <v>1529</v>
      </c>
      <c r="O73" s="95">
        <v>1969</v>
      </c>
      <c r="P73" s="95">
        <v>2278</v>
      </c>
      <c r="Q73" s="95">
        <v>2407</v>
      </c>
      <c r="R73" s="95">
        <v>2440</v>
      </c>
      <c r="S73" s="95">
        <v>1561</v>
      </c>
      <c r="T73" s="95">
        <v>1641</v>
      </c>
      <c r="U73" s="95">
        <v>1934</v>
      </c>
      <c r="V73" s="165">
        <v>31191</v>
      </c>
      <c r="W73" s="172">
        <v>740</v>
      </c>
      <c r="X73" s="173">
        <v>0.10825043885313049</v>
      </c>
      <c r="Z73" s="64"/>
    </row>
    <row r="74" spans="1:26" ht="12.75">
      <c r="A74" s="2" t="s">
        <v>122</v>
      </c>
      <c r="B74" s="44" t="s">
        <v>488</v>
      </c>
      <c r="C74" s="1" t="s">
        <v>116</v>
      </c>
      <c r="D74" s="1" t="s">
        <v>15</v>
      </c>
      <c r="E74" s="1" t="s">
        <v>7</v>
      </c>
      <c r="F74" s="94">
        <v>1605</v>
      </c>
      <c r="G74" s="94">
        <v>2027</v>
      </c>
      <c r="H74" s="94">
        <v>2237</v>
      </c>
      <c r="I74" s="94">
        <v>2426</v>
      </c>
      <c r="J74" s="94">
        <v>2220</v>
      </c>
      <c r="K74" s="94">
        <v>2080</v>
      </c>
      <c r="L74" s="94">
        <v>2254</v>
      </c>
      <c r="M74" s="94">
        <v>2221</v>
      </c>
      <c r="N74" s="94">
        <v>1745</v>
      </c>
      <c r="O74" s="95">
        <v>1843</v>
      </c>
      <c r="P74" s="95">
        <v>2166</v>
      </c>
      <c r="Q74" s="95">
        <v>2437</v>
      </c>
      <c r="R74" s="95">
        <v>2101</v>
      </c>
      <c r="S74" s="95">
        <v>2205</v>
      </c>
      <c r="T74" s="95">
        <v>2319</v>
      </c>
      <c r="U74" s="95">
        <v>2577</v>
      </c>
      <c r="V74" s="165">
        <v>34463</v>
      </c>
      <c r="W74" s="172">
        <v>907</v>
      </c>
      <c r="X74" s="173">
        <v>0.10934297769740808</v>
      </c>
      <c r="Z74" s="64"/>
    </row>
    <row r="75" spans="1:26" ht="12.75">
      <c r="A75" s="2" t="s">
        <v>749</v>
      </c>
      <c r="B75" s="44" t="s">
        <v>489</v>
      </c>
      <c r="C75" s="1" t="s">
        <v>5</v>
      </c>
      <c r="D75" s="1" t="s">
        <v>6</v>
      </c>
      <c r="E75" s="1" t="s">
        <v>7</v>
      </c>
      <c r="F75" s="94">
        <v>839</v>
      </c>
      <c r="G75" s="94">
        <v>783</v>
      </c>
      <c r="H75" s="94">
        <v>488</v>
      </c>
      <c r="I75" s="94">
        <v>723</v>
      </c>
      <c r="J75" s="94">
        <v>1194</v>
      </c>
      <c r="K75" s="94">
        <v>1100</v>
      </c>
      <c r="L75" s="94">
        <v>1118</v>
      </c>
      <c r="M75" s="94">
        <v>1211</v>
      </c>
      <c r="N75" s="94">
        <v>744</v>
      </c>
      <c r="O75" s="95">
        <v>865</v>
      </c>
      <c r="P75" s="95">
        <v>1012</v>
      </c>
      <c r="Q75" s="95">
        <v>1126</v>
      </c>
      <c r="R75" s="95">
        <v>909</v>
      </c>
      <c r="S75" s="95">
        <v>903</v>
      </c>
      <c r="T75" s="95">
        <v>769</v>
      </c>
      <c r="U75" s="95">
        <v>1096</v>
      </c>
      <c r="V75" s="165">
        <v>14880</v>
      </c>
      <c r="W75" s="172">
        <v>844</v>
      </c>
      <c r="X75" s="173">
        <v>0.29791740204729966</v>
      </c>
      <c r="Z75" s="64"/>
    </row>
    <row r="76" spans="1:26" ht="12.75">
      <c r="A76" s="2" t="s">
        <v>123</v>
      </c>
      <c r="B76" s="44" t="s">
        <v>490</v>
      </c>
      <c r="C76" s="1" t="s">
        <v>124</v>
      </c>
      <c r="D76" s="1" t="s">
        <v>15</v>
      </c>
      <c r="E76" s="1" t="s">
        <v>7</v>
      </c>
      <c r="F76" s="94">
        <v>1342</v>
      </c>
      <c r="G76" s="94">
        <v>1228</v>
      </c>
      <c r="H76" s="94">
        <v>1979</v>
      </c>
      <c r="I76" s="94">
        <v>2102</v>
      </c>
      <c r="J76" s="94">
        <v>2011</v>
      </c>
      <c r="K76" s="94">
        <v>1644</v>
      </c>
      <c r="L76" s="94">
        <v>1646</v>
      </c>
      <c r="M76" s="94">
        <v>1470</v>
      </c>
      <c r="N76" s="94">
        <v>1087</v>
      </c>
      <c r="O76" s="95">
        <v>1314</v>
      </c>
      <c r="P76" s="95">
        <v>1485</v>
      </c>
      <c r="Q76" s="95">
        <v>2386</v>
      </c>
      <c r="R76" s="95">
        <v>1836</v>
      </c>
      <c r="S76" s="95">
        <v>1749</v>
      </c>
      <c r="T76" s="95">
        <v>1990</v>
      </c>
      <c r="U76" s="95">
        <v>2144</v>
      </c>
      <c r="V76" s="165">
        <v>27413</v>
      </c>
      <c r="W76" s="172">
        <v>1068</v>
      </c>
      <c r="X76" s="173">
        <v>0.16057735678845286</v>
      </c>
      <c r="Z76" s="64"/>
    </row>
    <row r="77" spans="1:26" ht="12.75">
      <c r="A77" s="2" t="s">
        <v>125</v>
      </c>
      <c r="B77" s="44" t="s">
        <v>491</v>
      </c>
      <c r="C77" s="1" t="s">
        <v>21</v>
      </c>
      <c r="D77" s="1" t="s">
        <v>22</v>
      </c>
      <c r="E77" s="1" t="s">
        <v>7</v>
      </c>
      <c r="F77" s="94">
        <v>2573</v>
      </c>
      <c r="G77" s="94">
        <v>3336</v>
      </c>
      <c r="H77" s="94">
        <v>4348</v>
      </c>
      <c r="I77" s="94">
        <v>4217</v>
      </c>
      <c r="J77" s="94">
        <v>4307</v>
      </c>
      <c r="K77" s="94">
        <v>4554</v>
      </c>
      <c r="L77" s="94">
        <v>4210</v>
      </c>
      <c r="M77" s="94">
        <v>4559</v>
      </c>
      <c r="N77" s="94">
        <v>2517</v>
      </c>
      <c r="O77" s="95">
        <v>2970</v>
      </c>
      <c r="P77" s="95">
        <v>3575</v>
      </c>
      <c r="Q77" s="95">
        <v>4347</v>
      </c>
      <c r="R77" s="95">
        <v>4110</v>
      </c>
      <c r="S77" s="95">
        <v>4339</v>
      </c>
      <c r="T77" s="95">
        <v>4536</v>
      </c>
      <c r="U77" s="95">
        <v>4521</v>
      </c>
      <c r="V77" s="165">
        <v>63019</v>
      </c>
      <c r="W77" s="172">
        <v>3032</v>
      </c>
      <c r="X77" s="173">
        <v>0.2094790659112892</v>
      </c>
      <c r="Z77" s="64"/>
    </row>
    <row r="78" spans="1:26" ht="12.75">
      <c r="A78" s="2" t="s">
        <v>126</v>
      </c>
      <c r="B78" s="44" t="s">
        <v>492</v>
      </c>
      <c r="C78" s="1" t="s">
        <v>50</v>
      </c>
      <c r="D78" s="1" t="s">
        <v>19</v>
      </c>
      <c r="E78" s="1" t="s">
        <v>16</v>
      </c>
      <c r="F78" s="94">
        <v>1952</v>
      </c>
      <c r="G78" s="94">
        <v>2266</v>
      </c>
      <c r="H78" s="94">
        <v>2560</v>
      </c>
      <c r="I78" s="94">
        <v>3009</v>
      </c>
      <c r="J78" s="94">
        <v>2650</v>
      </c>
      <c r="K78" s="94">
        <v>2531</v>
      </c>
      <c r="L78" s="94">
        <v>2901</v>
      </c>
      <c r="M78" s="94">
        <v>3073</v>
      </c>
      <c r="N78" s="94">
        <v>1703</v>
      </c>
      <c r="O78" s="95">
        <v>4626</v>
      </c>
      <c r="P78" s="95">
        <v>6859</v>
      </c>
      <c r="Q78" s="95">
        <v>4443</v>
      </c>
      <c r="R78" s="95">
        <v>2786</v>
      </c>
      <c r="S78" s="95">
        <v>3547</v>
      </c>
      <c r="T78" s="95">
        <v>3317</v>
      </c>
      <c r="U78" s="95">
        <v>3387</v>
      </c>
      <c r="V78" s="165">
        <v>51610</v>
      </c>
      <c r="W78" s="172">
        <v>3250</v>
      </c>
      <c r="X78" s="173">
        <v>0.33207315827117606</v>
      </c>
      <c r="Z78" s="64"/>
    </row>
    <row r="79" spans="1:26" ht="12.75">
      <c r="A79" s="2" t="s">
        <v>127</v>
      </c>
      <c r="B79" s="44" t="s">
        <v>493</v>
      </c>
      <c r="C79" s="1" t="s">
        <v>9</v>
      </c>
      <c r="D79" s="1" t="s">
        <v>10</v>
      </c>
      <c r="E79" s="1" t="s">
        <v>7</v>
      </c>
      <c r="F79" s="94">
        <v>2350</v>
      </c>
      <c r="G79" s="94">
        <v>2528</v>
      </c>
      <c r="H79" s="94">
        <v>3074</v>
      </c>
      <c r="I79" s="94">
        <v>3234</v>
      </c>
      <c r="J79" s="94">
        <v>2882</v>
      </c>
      <c r="K79" s="94">
        <v>2935</v>
      </c>
      <c r="L79" s="94">
        <v>2875</v>
      </c>
      <c r="M79" s="94">
        <v>2494</v>
      </c>
      <c r="N79" s="94">
        <v>1123</v>
      </c>
      <c r="O79" s="95">
        <v>1776</v>
      </c>
      <c r="P79" s="95">
        <v>2214</v>
      </c>
      <c r="Q79" s="95">
        <v>2529</v>
      </c>
      <c r="R79" s="95">
        <v>2107</v>
      </c>
      <c r="S79" s="95">
        <v>2140</v>
      </c>
      <c r="T79" s="95">
        <v>2659</v>
      </c>
      <c r="U79" s="95">
        <v>2850</v>
      </c>
      <c r="V79" s="165">
        <v>39770</v>
      </c>
      <c r="W79" s="172">
        <v>-1430</v>
      </c>
      <c r="X79" s="173">
        <v>-0.12783836939030932</v>
      </c>
      <c r="Z79" s="64"/>
    </row>
    <row r="80" spans="1:26" ht="12.75">
      <c r="A80" s="2" t="s">
        <v>128</v>
      </c>
      <c r="B80" s="44" t="s">
        <v>494</v>
      </c>
      <c r="C80" s="1" t="s">
        <v>129</v>
      </c>
      <c r="D80" s="1" t="s">
        <v>30</v>
      </c>
      <c r="E80" s="1" t="s">
        <v>16</v>
      </c>
      <c r="F80" s="94">
        <v>1638</v>
      </c>
      <c r="G80" s="94">
        <v>1914</v>
      </c>
      <c r="H80" s="94">
        <v>2253</v>
      </c>
      <c r="I80" s="94">
        <v>2132</v>
      </c>
      <c r="J80" s="94">
        <v>1509</v>
      </c>
      <c r="K80" s="94">
        <v>1948</v>
      </c>
      <c r="L80" s="94">
        <v>1929</v>
      </c>
      <c r="M80" s="94">
        <v>2216</v>
      </c>
      <c r="N80" s="94">
        <v>1490</v>
      </c>
      <c r="O80" s="95">
        <v>1630</v>
      </c>
      <c r="P80" s="95">
        <v>1735</v>
      </c>
      <c r="Q80" s="95">
        <v>2005</v>
      </c>
      <c r="R80" s="95">
        <v>1582</v>
      </c>
      <c r="S80" s="95">
        <v>1567</v>
      </c>
      <c r="T80" s="95">
        <v>1484</v>
      </c>
      <c r="U80" s="95">
        <v>1793</v>
      </c>
      <c r="V80" s="165">
        <v>28825</v>
      </c>
      <c r="W80" s="172">
        <v>-1511</v>
      </c>
      <c r="X80" s="173">
        <v>-0.19037419679979842</v>
      </c>
      <c r="Z80" s="64"/>
    </row>
    <row r="81" spans="1:26" ht="12.75">
      <c r="A81" s="2" t="s">
        <v>130</v>
      </c>
      <c r="B81" s="44" t="s">
        <v>495</v>
      </c>
      <c r="C81" s="1" t="s">
        <v>69</v>
      </c>
      <c r="D81" s="1" t="s">
        <v>19</v>
      </c>
      <c r="E81" s="1" t="s">
        <v>7</v>
      </c>
      <c r="F81" s="94">
        <v>2081</v>
      </c>
      <c r="G81" s="94">
        <v>1984</v>
      </c>
      <c r="H81" s="94">
        <v>2057</v>
      </c>
      <c r="I81" s="94">
        <v>2053</v>
      </c>
      <c r="J81" s="94">
        <v>1909</v>
      </c>
      <c r="K81" s="94">
        <v>1578</v>
      </c>
      <c r="L81" s="94">
        <v>1610</v>
      </c>
      <c r="M81" s="94">
        <v>1771</v>
      </c>
      <c r="N81" s="94">
        <v>1071</v>
      </c>
      <c r="O81" s="95">
        <v>1316</v>
      </c>
      <c r="P81" s="95">
        <v>1498</v>
      </c>
      <c r="Q81" s="95">
        <v>1707</v>
      </c>
      <c r="R81" s="95">
        <v>1585</v>
      </c>
      <c r="S81" s="95">
        <v>1587</v>
      </c>
      <c r="T81" s="95">
        <v>1777</v>
      </c>
      <c r="U81" s="95">
        <v>2066</v>
      </c>
      <c r="V81" s="165">
        <v>27650</v>
      </c>
      <c r="W81" s="172">
        <v>-1160</v>
      </c>
      <c r="X81" s="173">
        <v>-0.1418960244648318</v>
      </c>
      <c r="Z81" s="64"/>
    </row>
    <row r="82" spans="1:26" ht="12.75">
      <c r="A82" s="2" t="s">
        <v>131</v>
      </c>
      <c r="B82" s="44" t="s">
        <v>496</v>
      </c>
      <c r="C82" s="1" t="s">
        <v>18</v>
      </c>
      <c r="D82" s="1" t="s">
        <v>19</v>
      </c>
      <c r="E82" s="1" t="s">
        <v>7</v>
      </c>
      <c r="F82" s="94">
        <v>1139</v>
      </c>
      <c r="G82" s="94">
        <v>1260</v>
      </c>
      <c r="H82" s="94">
        <v>1450</v>
      </c>
      <c r="I82" s="94">
        <v>1649</v>
      </c>
      <c r="J82" s="94">
        <v>1574</v>
      </c>
      <c r="K82" s="94">
        <v>1524</v>
      </c>
      <c r="L82" s="94">
        <v>1428</v>
      </c>
      <c r="M82" s="94">
        <v>1489</v>
      </c>
      <c r="N82" s="94">
        <v>1151</v>
      </c>
      <c r="O82" s="95">
        <v>1324</v>
      </c>
      <c r="P82" s="95">
        <v>1304</v>
      </c>
      <c r="Q82" s="95">
        <v>1679</v>
      </c>
      <c r="R82" s="95">
        <v>1424</v>
      </c>
      <c r="S82" s="95">
        <v>1426</v>
      </c>
      <c r="T82" s="95">
        <v>1755</v>
      </c>
      <c r="U82" s="95">
        <v>1794</v>
      </c>
      <c r="V82" s="165">
        <v>23370</v>
      </c>
      <c r="W82" s="172">
        <v>901</v>
      </c>
      <c r="X82" s="173">
        <v>0.16387777373590395</v>
      </c>
      <c r="Z82" s="64"/>
    </row>
    <row r="83" spans="1:26" ht="12.75">
      <c r="A83" s="2" t="s">
        <v>132</v>
      </c>
      <c r="B83" s="44" t="s">
        <v>497</v>
      </c>
      <c r="C83" s="1" t="s">
        <v>63</v>
      </c>
      <c r="D83" s="1" t="s">
        <v>6</v>
      </c>
      <c r="E83" s="1" t="s">
        <v>7</v>
      </c>
      <c r="F83" s="94">
        <v>113</v>
      </c>
      <c r="G83" s="94">
        <v>158</v>
      </c>
      <c r="H83" s="94">
        <v>174</v>
      </c>
      <c r="I83" s="94">
        <v>237</v>
      </c>
      <c r="J83" s="94">
        <v>231</v>
      </c>
      <c r="K83" s="94">
        <v>245</v>
      </c>
      <c r="L83" s="94">
        <v>319</v>
      </c>
      <c r="M83" s="94">
        <v>266</v>
      </c>
      <c r="N83" s="94">
        <v>167</v>
      </c>
      <c r="O83" s="95">
        <v>182</v>
      </c>
      <c r="P83" s="95">
        <v>187</v>
      </c>
      <c r="Q83" s="95">
        <v>253</v>
      </c>
      <c r="R83" s="95">
        <v>210</v>
      </c>
      <c r="S83" s="95">
        <v>211</v>
      </c>
      <c r="T83" s="95">
        <v>234</v>
      </c>
      <c r="U83" s="95">
        <v>276</v>
      </c>
      <c r="V83" s="165">
        <v>3463</v>
      </c>
      <c r="W83" s="172">
        <v>249</v>
      </c>
      <c r="X83" s="173">
        <v>0.3651026392961877</v>
      </c>
      <c r="Z83" s="64"/>
    </row>
    <row r="84" spans="1:26" ht="12.75">
      <c r="A84" s="2" t="s">
        <v>133</v>
      </c>
      <c r="B84" s="44" t="s">
        <v>498</v>
      </c>
      <c r="C84" s="1" t="s">
        <v>134</v>
      </c>
      <c r="D84" s="1" t="s">
        <v>102</v>
      </c>
      <c r="E84" s="1" t="s">
        <v>7</v>
      </c>
      <c r="F84" s="94">
        <v>2948</v>
      </c>
      <c r="G84" s="94">
        <v>3057</v>
      </c>
      <c r="H84" s="94">
        <v>3684</v>
      </c>
      <c r="I84" s="94">
        <v>3534</v>
      </c>
      <c r="J84" s="94">
        <v>2856</v>
      </c>
      <c r="K84" s="94">
        <v>3190</v>
      </c>
      <c r="L84" s="94">
        <v>3362</v>
      </c>
      <c r="M84" s="94">
        <v>3268</v>
      </c>
      <c r="N84" s="94">
        <v>1987</v>
      </c>
      <c r="O84" s="95">
        <v>2296</v>
      </c>
      <c r="P84" s="95">
        <v>3094</v>
      </c>
      <c r="Q84" s="95">
        <v>3205</v>
      </c>
      <c r="R84" s="95">
        <v>2615</v>
      </c>
      <c r="S84" s="95">
        <v>3157</v>
      </c>
      <c r="T84" s="95">
        <v>3389</v>
      </c>
      <c r="U84" s="95">
        <v>3397</v>
      </c>
      <c r="V84" s="165">
        <v>49039</v>
      </c>
      <c r="W84" s="172">
        <v>-665</v>
      </c>
      <c r="X84" s="173">
        <v>-0.05029115934356802</v>
      </c>
      <c r="Z84" s="64"/>
    </row>
    <row r="85" spans="1:26" ht="12.75">
      <c r="A85" s="2" t="s">
        <v>135</v>
      </c>
      <c r="B85" s="44" t="s">
        <v>499</v>
      </c>
      <c r="C85" s="1" t="s">
        <v>12</v>
      </c>
      <c r="D85" s="1" t="s">
        <v>10</v>
      </c>
      <c r="E85" s="1" t="s">
        <v>16</v>
      </c>
      <c r="F85" s="94">
        <v>2250</v>
      </c>
      <c r="G85" s="94">
        <v>2173</v>
      </c>
      <c r="H85" s="94">
        <v>2379</v>
      </c>
      <c r="I85" s="94">
        <v>2698</v>
      </c>
      <c r="J85" s="94">
        <v>2501</v>
      </c>
      <c r="K85" s="94">
        <v>2398</v>
      </c>
      <c r="L85" s="94">
        <v>2451</v>
      </c>
      <c r="M85" s="94">
        <v>2391</v>
      </c>
      <c r="N85" s="94">
        <v>1740</v>
      </c>
      <c r="O85" s="95">
        <v>2044</v>
      </c>
      <c r="P85" s="95">
        <v>2395</v>
      </c>
      <c r="Q85" s="95">
        <v>2898</v>
      </c>
      <c r="R85" s="95">
        <v>2719</v>
      </c>
      <c r="S85" s="95">
        <v>2458</v>
      </c>
      <c r="T85" s="95">
        <v>2628</v>
      </c>
      <c r="U85" s="95">
        <v>2908</v>
      </c>
      <c r="V85" s="165">
        <v>39031</v>
      </c>
      <c r="W85" s="172">
        <v>1213</v>
      </c>
      <c r="X85" s="173">
        <v>0.1276842105263158</v>
      </c>
      <c r="Z85" s="64"/>
    </row>
    <row r="86" spans="1:26" ht="12.75">
      <c r="A86" s="2" t="s">
        <v>406</v>
      </c>
      <c r="B86" s="44" t="s">
        <v>500</v>
      </c>
      <c r="C86" s="1" t="s">
        <v>95</v>
      </c>
      <c r="D86" s="1" t="s">
        <v>30</v>
      </c>
      <c r="E86" s="1" t="s">
        <v>7</v>
      </c>
      <c r="F86" s="94">
        <v>1020</v>
      </c>
      <c r="G86" s="94">
        <v>1404</v>
      </c>
      <c r="H86" s="94">
        <v>1559</v>
      </c>
      <c r="I86" s="94">
        <v>1822</v>
      </c>
      <c r="J86" s="94">
        <v>1758</v>
      </c>
      <c r="K86" s="94">
        <v>1728</v>
      </c>
      <c r="L86" s="94">
        <v>1750</v>
      </c>
      <c r="M86" s="94">
        <v>1768</v>
      </c>
      <c r="N86" s="94">
        <v>997</v>
      </c>
      <c r="O86" s="95">
        <v>1369</v>
      </c>
      <c r="P86" s="95">
        <v>1600</v>
      </c>
      <c r="Q86" s="95">
        <v>1855</v>
      </c>
      <c r="R86" s="95">
        <v>1453</v>
      </c>
      <c r="S86" s="95">
        <v>1517</v>
      </c>
      <c r="T86" s="95">
        <v>1825</v>
      </c>
      <c r="U86" s="95">
        <v>1909</v>
      </c>
      <c r="V86" s="165">
        <v>25334</v>
      </c>
      <c r="W86" s="172">
        <v>899</v>
      </c>
      <c r="X86" s="173">
        <v>0.15486649440137812</v>
      </c>
      <c r="Z86" s="64"/>
    </row>
    <row r="87" spans="1:26" ht="12.75">
      <c r="A87" s="2" t="s">
        <v>136</v>
      </c>
      <c r="B87" s="44" t="s">
        <v>501</v>
      </c>
      <c r="C87" s="1" t="s">
        <v>116</v>
      </c>
      <c r="D87" s="1" t="s">
        <v>15</v>
      </c>
      <c r="E87" s="1" t="s">
        <v>7</v>
      </c>
      <c r="F87" s="94">
        <v>1424</v>
      </c>
      <c r="G87" s="94">
        <v>1510</v>
      </c>
      <c r="H87" s="94">
        <v>1604</v>
      </c>
      <c r="I87" s="94">
        <v>1675</v>
      </c>
      <c r="J87" s="94">
        <v>1374</v>
      </c>
      <c r="K87" s="94">
        <v>1388</v>
      </c>
      <c r="L87" s="94">
        <v>1458</v>
      </c>
      <c r="M87" s="94">
        <v>1224</v>
      </c>
      <c r="N87" s="94">
        <v>1098</v>
      </c>
      <c r="O87" s="95">
        <v>1245</v>
      </c>
      <c r="P87" s="95">
        <v>1313</v>
      </c>
      <c r="Q87" s="95">
        <v>1797</v>
      </c>
      <c r="R87" s="95">
        <v>1332</v>
      </c>
      <c r="S87" s="95">
        <v>1495</v>
      </c>
      <c r="T87" s="95">
        <v>1557</v>
      </c>
      <c r="U87" s="95">
        <v>1411</v>
      </c>
      <c r="V87" s="165">
        <v>22905</v>
      </c>
      <c r="W87" s="172">
        <v>-418</v>
      </c>
      <c r="X87" s="173">
        <v>-0.0672782874617737</v>
      </c>
      <c r="Z87" s="64"/>
    </row>
    <row r="88" spans="1:26" ht="12.75">
      <c r="A88" s="2" t="s">
        <v>137</v>
      </c>
      <c r="B88" s="44" t="s">
        <v>502</v>
      </c>
      <c r="C88" s="1" t="s">
        <v>74</v>
      </c>
      <c r="D88" s="1" t="s">
        <v>15</v>
      </c>
      <c r="E88" s="1" t="s">
        <v>16</v>
      </c>
      <c r="F88" s="94">
        <v>1504</v>
      </c>
      <c r="G88" s="94">
        <v>1840</v>
      </c>
      <c r="H88" s="94">
        <v>2295</v>
      </c>
      <c r="I88" s="94">
        <v>2285</v>
      </c>
      <c r="J88" s="94">
        <v>2188</v>
      </c>
      <c r="K88" s="94">
        <v>2370</v>
      </c>
      <c r="L88" s="94">
        <v>2202</v>
      </c>
      <c r="M88" s="94">
        <v>2259</v>
      </c>
      <c r="N88" s="94">
        <v>1417</v>
      </c>
      <c r="O88" s="95">
        <v>1591</v>
      </c>
      <c r="P88" s="95">
        <v>2051</v>
      </c>
      <c r="Q88" s="95">
        <v>2625</v>
      </c>
      <c r="R88" s="95">
        <v>2076</v>
      </c>
      <c r="S88" s="95">
        <v>2193</v>
      </c>
      <c r="T88" s="95">
        <v>2470</v>
      </c>
      <c r="U88" s="95">
        <v>2623</v>
      </c>
      <c r="V88" s="165">
        <v>33989</v>
      </c>
      <c r="W88" s="172">
        <v>1438</v>
      </c>
      <c r="X88" s="173">
        <v>0.18147400302877334</v>
      </c>
      <c r="Z88" s="64"/>
    </row>
    <row r="89" spans="1:26" ht="12.75">
      <c r="A89" s="2" t="s">
        <v>138</v>
      </c>
      <c r="B89" s="44" t="s">
        <v>503</v>
      </c>
      <c r="C89" s="1" t="s">
        <v>52</v>
      </c>
      <c r="D89" s="1" t="s">
        <v>19</v>
      </c>
      <c r="E89" s="1" t="s">
        <v>7</v>
      </c>
      <c r="F89" s="94">
        <v>1765</v>
      </c>
      <c r="G89" s="94">
        <v>1596</v>
      </c>
      <c r="H89" s="94">
        <v>2212</v>
      </c>
      <c r="I89" s="94">
        <v>2150</v>
      </c>
      <c r="J89" s="94">
        <v>2051</v>
      </c>
      <c r="K89" s="94">
        <v>1854</v>
      </c>
      <c r="L89" s="94">
        <v>1736</v>
      </c>
      <c r="M89" s="94">
        <v>1357</v>
      </c>
      <c r="N89" s="94">
        <v>470</v>
      </c>
      <c r="O89" s="95">
        <v>1269</v>
      </c>
      <c r="P89" s="95">
        <v>2550</v>
      </c>
      <c r="Q89" s="95">
        <v>1917</v>
      </c>
      <c r="R89" s="95">
        <v>1723</v>
      </c>
      <c r="S89" s="95">
        <v>1858</v>
      </c>
      <c r="T89" s="95">
        <v>1962</v>
      </c>
      <c r="U89" s="95">
        <v>1950</v>
      </c>
      <c r="V89" s="165">
        <v>28420</v>
      </c>
      <c r="W89" s="172">
        <v>-230</v>
      </c>
      <c r="X89" s="173">
        <v>-0.029781173119254177</v>
      </c>
      <c r="Z89" s="64"/>
    </row>
    <row r="90" spans="1:26" ht="12.75">
      <c r="A90" s="2" t="s">
        <v>139</v>
      </c>
      <c r="B90" s="44" t="s">
        <v>504</v>
      </c>
      <c r="C90" s="1" t="s">
        <v>21</v>
      </c>
      <c r="D90" s="1" t="s">
        <v>22</v>
      </c>
      <c r="E90" s="1" t="s">
        <v>7</v>
      </c>
      <c r="F90" s="94">
        <v>1128</v>
      </c>
      <c r="G90" s="94">
        <v>1375</v>
      </c>
      <c r="H90" s="94">
        <v>1882</v>
      </c>
      <c r="I90" s="94">
        <v>1937</v>
      </c>
      <c r="J90" s="94">
        <v>2039</v>
      </c>
      <c r="K90" s="94">
        <v>1691</v>
      </c>
      <c r="L90" s="94">
        <v>2058</v>
      </c>
      <c r="M90" s="94">
        <v>1769</v>
      </c>
      <c r="N90" s="94">
        <v>1146</v>
      </c>
      <c r="O90" s="95">
        <v>2020</v>
      </c>
      <c r="P90" s="95">
        <v>1423</v>
      </c>
      <c r="Q90" s="95">
        <v>1310</v>
      </c>
      <c r="R90" s="95">
        <v>1399</v>
      </c>
      <c r="S90" s="95">
        <v>1510</v>
      </c>
      <c r="T90" s="95">
        <v>2179</v>
      </c>
      <c r="U90" s="95">
        <v>2585</v>
      </c>
      <c r="V90" s="165">
        <v>27451</v>
      </c>
      <c r="W90" s="172">
        <v>1351</v>
      </c>
      <c r="X90" s="173">
        <v>0.21369819677317306</v>
      </c>
      <c r="Z90" s="64"/>
    </row>
    <row r="91" spans="1:26" ht="12.75">
      <c r="A91" s="2" t="s">
        <v>140</v>
      </c>
      <c r="B91" s="44" t="s">
        <v>505</v>
      </c>
      <c r="C91" s="1" t="s">
        <v>124</v>
      </c>
      <c r="D91" s="1" t="s">
        <v>15</v>
      </c>
      <c r="E91" s="1" t="s">
        <v>16</v>
      </c>
      <c r="F91" s="94">
        <v>245</v>
      </c>
      <c r="G91" s="94">
        <v>763</v>
      </c>
      <c r="H91" s="94">
        <v>852</v>
      </c>
      <c r="I91" s="94">
        <v>930</v>
      </c>
      <c r="J91" s="94">
        <v>2120</v>
      </c>
      <c r="K91" s="94">
        <v>763</v>
      </c>
      <c r="L91" s="94">
        <v>2180</v>
      </c>
      <c r="M91" s="94">
        <v>567</v>
      </c>
      <c r="N91" s="94">
        <v>389</v>
      </c>
      <c r="O91" s="95">
        <v>455</v>
      </c>
      <c r="P91" s="95">
        <v>654</v>
      </c>
      <c r="Q91" s="95">
        <v>615</v>
      </c>
      <c r="R91" s="95">
        <v>616</v>
      </c>
      <c r="S91" s="95">
        <v>1418</v>
      </c>
      <c r="T91" s="95">
        <v>2186</v>
      </c>
      <c r="U91" s="95">
        <v>1776</v>
      </c>
      <c r="V91" s="165">
        <v>16529</v>
      </c>
      <c r="W91" s="172">
        <v>3206</v>
      </c>
      <c r="X91" s="173">
        <v>1.1491039426523297</v>
      </c>
      <c r="Z91" s="64"/>
    </row>
    <row r="92" spans="1:26" ht="12.75">
      <c r="A92" s="2" t="s">
        <v>141</v>
      </c>
      <c r="B92" s="44" t="s">
        <v>506</v>
      </c>
      <c r="C92" s="1" t="s">
        <v>21</v>
      </c>
      <c r="D92" s="1" t="s">
        <v>22</v>
      </c>
      <c r="E92" s="1" t="s">
        <v>7</v>
      </c>
      <c r="F92" s="94">
        <v>448</v>
      </c>
      <c r="G92" s="94">
        <v>768</v>
      </c>
      <c r="H92" s="94">
        <v>1016</v>
      </c>
      <c r="I92" s="94">
        <v>735</v>
      </c>
      <c r="J92" s="94">
        <v>644</v>
      </c>
      <c r="K92" s="94">
        <v>641</v>
      </c>
      <c r="L92" s="94">
        <v>509</v>
      </c>
      <c r="M92" s="94">
        <v>456</v>
      </c>
      <c r="N92" s="94">
        <v>351</v>
      </c>
      <c r="O92" s="95">
        <v>407</v>
      </c>
      <c r="P92" s="95">
        <v>345</v>
      </c>
      <c r="Q92" s="95">
        <v>936</v>
      </c>
      <c r="R92" s="95">
        <v>503</v>
      </c>
      <c r="S92" s="95">
        <v>385</v>
      </c>
      <c r="T92" s="95">
        <v>816</v>
      </c>
      <c r="U92" s="95">
        <v>711</v>
      </c>
      <c r="V92" s="165">
        <v>9671</v>
      </c>
      <c r="W92" s="172">
        <v>-552</v>
      </c>
      <c r="X92" s="173">
        <v>-0.18604651162790697</v>
      </c>
      <c r="Z92" s="64"/>
    </row>
    <row r="93" spans="1:26" ht="12.75">
      <c r="A93" s="2" t="s">
        <v>142</v>
      </c>
      <c r="B93" s="44" t="s">
        <v>507</v>
      </c>
      <c r="C93" s="1" t="s">
        <v>143</v>
      </c>
      <c r="D93" s="1" t="s">
        <v>6</v>
      </c>
      <c r="E93" s="1" t="s">
        <v>7</v>
      </c>
      <c r="F93" s="94">
        <v>990</v>
      </c>
      <c r="G93" s="94">
        <v>1316</v>
      </c>
      <c r="H93" s="94">
        <v>1674</v>
      </c>
      <c r="I93" s="94">
        <v>2090</v>
      </c>
      <c r="J93" s="94">
        <v>1707</v>
      </c>
      <c r="K93" s="94">
        <v>1618</v>
      </c>
      <c r="L93" s="94">
        <v>1666</v>
      </c>
      <c r="M93" s="94">
        <v>1569</v>
      </c>
      <c r="N93" s="94">
        <v>0</v>
      </c>
      <c r="O93" s="95">
        <v>1020</v>
      </c>
      <c r="P93" s="95">
        <v>1348</v>
      </c>
      <c r="Q93" s="95">
        <v>1494</v>
      </c>
      <c r="R93" s="95">
        <v>1440</v>
      </c>
      <c r="S93" s="95">
        <v>1621</v>
      </c>
      <c r="T93" s="95">
        <v>1521</v>
      </c>
      <c r="U93" s="95">
        <v>1756</v>
      </c>
      <c r="V93" s="165">
        <v>22830</v>
      </c>
      <c r="W93" s="172">
        <v>268</v>
      </c>
      <c r="X93" s="173">
        <v>0.04415156507413509</v>
      </c>
      <c r="Z93" s="64"/>
    </row>
    <row r="94" spans="1:26" ht="12.75">
      <c r="A94" s="2" t="s">
        <v>144</v>
      </c>
      <c r="B94" s="44" t="s">
        <v>508</v>
      </c>
      <c r="C94" s="1" t="s">
        <v>21</v>
      </c>
      <c r="D94" s="1" t="s">
        <v>22</v>
      </c>
      <c r="E94" s="1" t="s">
        <v>16</v>
      </c>
      <c r="F94" s="94">
        <v>240</v>
      </c>
      <c r="G94" s="94">
        <v>498</v>
      </c>
      <c r="H94" s="94">
        <v>553</v>
      </c>
      <c r="I94" s="94">
        <v>510</v>
      </c>
      <c r="J94" s="94">
        <v>533</v>
      </c>
      <c r="K94" s="94">
        <v>589</v>
      </c>
      <c r="L94" s="94">
        <v>598</v>
      </c>
      <c r="M94" s="94">
        <v>542</v>
      </c>
      <c r="N94" s="94">
        <v>400</v>
      </c>
      <c r="O94" s="95">
        <v>305</v>
      </c>
      <c r="P94" s="95">
        <v>344</v>
      </c>
      <c r="Q94" s="95">
        <v>488</v>
      </c>
      <c r="R94" s="95">
        <v>601</v>
      </c>
      <c r="S94" s="95">
        <v>632</v>
      </c>
      <c r="T94" s="95">
        <v>705</v>
      </c>
      <c r="U94" s="95">
        <v>67</v>
      </c>
      <c r="V94" s="165">
        <v>7605</v>
      </c>
      <c r="W94" s="172">
        <v>204</v>
      </c>
      <c r="X94" s="173">
        <v>0.11327040533037201</v>
      </c>
      <c r="Z94" s="64"/>
    </row>
    <row r="95" spans="1:26" ht="12.75">
      <c r="A95" s="2" t="s">
        <v>145</v>
      </c>
      <c r="B95" s="44" t="s">
        <v>509</v>
      </c>
      <c r="C95" s="1" t="s">
        <v>38</v>
      </c>
      <c r="D95" s="1" t="s">
        <v>10</v>
      </c>
      <c r="E95" s="1" t="s">
        <v>7</v>
      </c>
      <c r="F95" s="94">
        <v>1231</v>
      </c>
      <c r="G95" s="94">
        <v>1174</v>
      </c>
      <c r="H95" s="94">
        <v>1492</v>
      </c>
      <c r="I95" s="94">
        <v>2053</v>
      </c>
      <c r="J95" s="94">
        <v>3326</v>
      </c>
      <c r="K95" s="94">
        <v>1931</v>
      </c>
      <c r="L95" s="94">
        <v>1965</v>
      </c>
      <c r="M95" s="94">
        <v>3772</v>
      </c>
      <c r="N95" s="94">
        <v>3467</v>
      </c>
      <c r="O95" s="95">
        <v>1720</v>
      </c>
      <c r="P95" s="95">
        <v>1383</v>
      </c>
      <c r="Q95" s="95">
        <v>2195</v>
      </c>
      <c r="R95" s="95">
        <v>1677</v>
      </c>
      <c r="S95" s="95">
        <v>1700</v>
      </c>
      <c r="T95" s="95">
        <v>1689</v>
      </c>
      <c r="U95" s="95">
        <v>1381</v>
      </c>
      <c r="V95" s="165">
        <v>32156</v>
      </c>
      <c r="W95" s="172">
        <v>497</v>
      </c>
      <c r="X95" s="173">
        <v>0.08352941176470588</v>
      </c>
      <c r="Z95" s="64"/>
    </row>
    <row r="96" spans="1:26" ht="12.75">
      <c r="A96" s="2" t="s">
        <v>146</v>
      </c>
      <c r="B96" s="44" t="s">
        <v>510</v>
      </c>
      <c r="C96" s="1" t="s">
        <v>21</v>
      </c>
      <c r="D96" s="1" t="s">
        <v>22</v>
      </c>
      <c r="E96" s="1" t="s">
        <v>7</v>
      </c>
      <c r="F96" s="94">
        <v>1251</v>
      </c>
      <c r="G96" s="94">
        <v>1510</v>
      </c>
      <c r="H96" s="94">
        <v>1779</v>
      </c>
      <c r="I96" s="94">
        <v>2009</v>
      </c>
      <c r="J96" s="94">
        <v>2323</v>
      </c>
      <c r="K96" s="94">
        <v>2077</v>
      </c>
      <c r="L96" s="94">
        <v>2079</v>
      </c>
      <c r="M96" s="94">
        <v>2120</v>
      </c>
      <c r="N96" s="94">
        <v>1537</v>
      </c>
      <c r="O96" s="95">
        <v>1492</v>
      </c>
      <c r="P96" s="95">
        <v>1853</v>
      </c>
      <c r="Q96" s="95">
        <v>2094</v>
      </c>
      <c r="R96" s="95">
        <v>2008</v>
      </c>
      <c r="S96" s="95">
        <v>2122</v>
      </c>
      <c r="T96" s="95">
        <v>2535</v>
      </c>
      <c r="U96" s="95">
        <v>2535</v>
      </c>
      <c r="V96" s="165">
        <v>31324</v>
      </c>
      <c r="W96" s="172">
        <v>2651</v>
      </c>
      <c r="X96" s="173">
        <v>0.4047946251336082</v>
      </c>
      <c r="Z96" s="64"/>
    </row>
    <row r="97" spans="1:26" ht="12.75">
      <c r="A97" s="2" t="s">
        <v>147</v>
      </c>
      <c r="B97" s="44" t="s">
        <v>511</v>
      </c>
      <c r="C97" s="1" t="s">
        <v>21</v>
      </c>
      <c r="D97" s="1" t="s">
        <v>22</v>
      </c>
      <c r="E97" s="1" t="s">
        <v>7</v>
      </c>
      <c r="F97" s="94">
        <v>5837</v>
      </c>
      <c r="G97" s="94">
        <v>2865</v>
      </c>
      <c r="H97" s="94">
        <v>3912</v>
      </c>
      <c r="I97" s="94">
        <v>3673</v>
      </c>
      <c r="J97" s="94">
        <v>2917</v>
      </c>
      <c r="K97" s="94">
        <v>3703</v>
      </c>
      <c r="L97" s="94">
        <v>4051</v>
      </c>
      <c r="M97" s="94">
        <v>2826</v>
      </c>
      <c r="N97" s="94">
        <v>1590</v>
      </c>
      <c r="O97" s="95">
        <v>1389</v>
      </c>
      <c r="P97" s="95">
        <v>1887</v>
      </c>
      <c r="Q97" s="95">
        <v>2281</v>
      </c>
      <c r="R97" s="95">
        <v>1274</v>
      </c>
      <c r="S97" s="95">
        <v>2020</v>
      </c>
      <c r="T97" s="95">
        <v>3144</v>
      </c>
      <c r="U97" s="95">
        <v>3436</v>
      </c>
      <c r="V97" s="165">
        <v>46805</v>
      </c>
      <c r="W97" s="172">
        <v>-6413</v>
      </c>
      <c r="X97" s="173">
        <v>-0.3937496162583656</v>
      </c>
      <c r="Z97" s="64"/>
    </row>
    <row r="98" spans="1:26" ht="12.75">
      <c r="A98" s="2" t="s">
        <v>148</v>
      </c>
      <c r="B98" s="44" t="s">
        <v>512</v>
      </c>
      <c r="C98" s="1" t="s">
        <v>116</v>
      </c>
      <c r="D98" s="1" t="s">
        <v>15</v>
      </c>
      <c r="E98" s="1" t="s">
        <v>7</v>
      </c>
      <c r="F98" s="94">
        <v>355</v>
      </c>
      <c r="G98" s="94">
        <v>588</v>
      </c>
      <c r="H98" s="94">
        <v>718</v>
      </c>
      <c r="I98" s="94">
        <v>844</v>
      </c>
      <c r="J98" s="94">
        <v>789</v>
      </c>
      <c r="K98" s="94">
        <v>853</v>
      </c>
      <c r="L98" s="94">
        <v>752</v>
      </c>
      <c r="M98" s="94">
        <v>856</v>
      </c>
      <c r="N98" s="94">
        <v>379</v>
      </c>
      <c r="O98" s="95">
        <v>536</v>
      </c>
      <c r="P98" s="95">
        <v>786</v>
      </c>
      <c r="Q98" s="95">
        <v>848</v>
      </c>
      <c r="R98" s="95">
        <v>723</v>
      </c>
      <c r="S98" s="95">
        <v>804</v>
      </c>
      <c r="T98" s="95">
        <v>770</v>
      </c>
      <c r="U98" s="95">
        <v>970</v>
      </c>
      <c r="V98" s="165">
        <v>11571</v>
      </c>
      <c r="W98" s="172">
        <v>762</v>
      </c>
      <c r="X98" s="173">
        <v>0.30419161676646705</v>
      </c>
      <c r="Z98" s="64"/>
    </row>
    <row r="99" spans="1:26" ht="12.75">
      <c r="A99" s="2" t="s">
        <v>149</v>
      </c>
      <c r="B99" s="44" t="s">
        <v>513</v>
      </c>
      <c r="C99" s="1" t="s">
        <v>150</v>
      </c>
      <c r="D99" s="1" t="s">
        <v>102</v>
      </c>
      <c r="E99" s="1" t="s">
        <v>7</v>
      </c>
      <c r="F99" s="94">
        <v>1492</v>
      </c>
      <c r="G99" s="94">
        <v>1312</v>
      </c>
      <c r="H99" s="94">
        <v>1886</v>
      </c>
      <c r="I99" s="94">
        <v>1581</v>
      </c>
      <c r="J99" s="94">
        <v>1682</v>
      </c>
      <c r="K99" s="94">
        <v>2083</v>
      </c>
      <c r="L99" s="94">
        <v>2019</v>
      </c>
      <c r="M99" s="94">
        <v>1886</v>
      </c>
      <c r="N99" s="94">
        <v>1335</v>
      </c>
      <c r="O99" s="95">
        <v>1483</v>
      </c>
      <c r="P99" s="95">
        <v>1757</v>
      </c>
      <c r="Q99" s="95">
        <v>1320</v>
      </c>
      <c r="R99" s="95">
        <v>1764</v>
      </c>
      <c r="S99" s="95">
        <v>1834</v>
      </c>
      <c r="T99" s="95">
        <v>2178</v>
      </c>
      <c r="U99" s="95">
        <v>2281</v>
      </c>
      <c r="V99" s="165">
        <v>27893</v>
      </c>
      <c r="W99" s="172">
        <v>1786</v>
      </c>
      <c r="X99" s="173">
        <v>0.2848030617126455</v>
      </c>
      <c r="Z99" s="64"/>
    </row>
    <row r="100" spans="1:26" ht="12.75">
      <c r="A100" s="2" t="s">
        <v>151</v>
      </c>
      <c r="B100" s="44" t="s">
        <v>514</v>
      </c>
      <c r="C100" s="1" t="s">
        <v>121</v>
      </c>
      <c r="D100" s="1" t="s">
        <v>15</v>
      </c>
      <c r="E100" s="1" t="s">
        <v>16</v>
      </c>
      <c r="F100" s="94">
        <v>924</v>
      </c>
      <c r="G100" s="94">
        <v>1014</v>
      </c>
      <c r="H100" s="94">
        <v>1238</v>
      </c>
      <c r="I100" s="94">
        <v>1456</v>
      </c>
      <c r="J100" s="94">
        <v>1335</v>
      </c>
      <c r="K100" s="94">
        <v>1399</v>
      </c>
      <c r="L100" s="94">
        <v>1384</v>
      </c>
      <c r="M100" s="94">
        <v>1436</v>
      </c>
      <c r="N100" s="94">
        <v>994</v>
      </c>
      <c r="O100" s="95">
        <v>868</v>
      </c>
      <c r="P100" s="95">
        <v>1050</v>
      </c>
      <c r="Q100" s="95">
        <v>1401</v>
      </c>
      <c r="R100" s="95">
        <v>1203</v>
      </c>
      <c r="S100" s="95">
        <v>1482</v>
      </c>
      <c r="T100" s="95">
        <v>1579</v>
      </c>
      <c r="U100" s="95">
        <v>1606</v>
      </c>
      <c r="V100" s="165">
        <v>20369</v>
      </c>
      <c r="W100" s="172">
        <v>1238</v>
      </c>
      <c r="X100" s="173">
        <v>0.26727115716753025</v>
      </c>
      <c r="Z100" s="64"/>
    </row>
    <row r="101" spans="1:26" ht="12.75">
      <c r="A101" s="2" t="s">
        <v>152</v>
      </c>
      <c r="B101" s="44" t="s">
        <v>515</v>
      </c>
      <c r="C101" s="1" t="s">
        <v>21</v>
      </c>
      <c r="D101" s="1" t="s">
        <v>22</v>
      </c>
      <c r="E101" s="1" t="s">
        <v>7</v>
      </c>
      <c r="F101" s="94">
        <v>3753</v>
      </c>
      <c r="G101" s="94">
        <v>4066</v>
      </c>
      <c r="H101" s="94">
        <v>4639</v>
      </c>
      <c r="I101" s="94">
        <v>4774</v>
      </c>
      <c r="J101" s="94">
        <v>4218</v>
      </c>
      <c r="K101" s="94">
        <v>4485</v>
      </c>
      <c r="L101" s="94">
        <v>4322</v>
      </c>
      <c r="M101" s="94">
        <v>3947</v>
      </c>
      <c r="N101" s="94">
        <v>2581</v>
      </c>
      <c r="O101" s="95">
        <v>5969</v>
      </c>
      <c r="P101" s="95">
        <v>6877</v>
      </c>
      <c r="Q101" s="95">
        <v>4530</v>
      </c>
      <c r="R101" s="95">
        <v>3662</v>
      </c>
      <c r="S101" s="95">
        <v>3655</v>
      </c>
      <c r="T101" s="95">
        <v>3763</v>
      </c>
      <c r="U101" s="95">
        <v>4495</v>
      </c>
      <c r="V101" s="165">
        <v>69736</v>
      </c>
      <c r="W101" s="172">
        <v>-1657</v>
      </c>
      <c r="X101" s="173">
        <v>-0.09615831012070566</v>
      </c>
      <c r="Z101" s="64"/>
    </row>
    <row r="102" spans="1:26" ht="12.75">
      <c r="A102" s="2" t="s">
        <v>153</v>
      </c>
      <c r="B102" s="44" t="s">
        <v>516</v>
      </c>
      <c r="C102" s="1" t="s">
        <v>154</v>
      </c>
      <c r="D102" s="1" t="s">
        <v>36</v>
      </c>
      <c r="E102" s="1" t="s">
        <v>7</v>
      </c>
      <c r="F102" s="94">
        <v>3225</v>
      </c>
      <c r="G102" s="94">
        <v>3654</v>
      </c>
      <c r="H102" s="94">
        <v>4301</v>
      </c>
      <c r="I102" s="94">
        <v>4732</v>
      </c>
      <c r="J102" s="94">
        <v>4169</v>
      </c>
      <c r="K102" s="94">
        <v>4086</v>
      </c>
      <c r="L102" s="94">
        <v>4245</v>
      </c>
      <c r="M102" s="94">
        <v>4365</v>
      </c>
      <c r="N102" s="94">
        <v>2690</v>
      </c>
      <c r="O102" s="95">
        <v>2280</v>
      </c>
      <c r="P102" s="95">
        <v>3832</v>
      </c>
      <c r="Q102" s="95">
        <v>4640</v>
      </c>
      <c r="R102" s="95">
        <v>3879</v>
      </c>
      <c r="S102" s="95">
        <v>3799</v>
      </c>
      <c r="T102" s="95">
        <v>4320</v>
      </c>
      <c r="U102" s="95">
        <v>4636</v>
      </c>
      <c r="V102" s="165">
        <v>62853</v>
      </c>
      <c r="W102" s="172">
        <v>722</v>
      </c>
      <c r="X102" s="173">
        <v>0.04537456008044243</v>
      </c>
      <c r="Z102" s="64"/>
    </row>
    <row r="103" spans="1:26" ht="12.75">
      <c r="A103" s="2" t="s">
        <v>155</v>
      </c>
      <c r="B103" s="44" t="s">
        <v>517</v>
      </c>
      <c r="C103" s="1" t="s">
        <v>9</v>
      </c>
      <c r="D103" s="1" t="s">
        <v>10</v>
      </c>
      <c r="E103" s="1" t="s">
        <v>7</v>
      </c>
      <c r="F103" s="94">
        <v>2022</v>
      </c>
      <c r="G103" s="94">
        <v>2026</v>
      </c>
      <c r="H103" s="94">
        <v>5021</v>
      </c>
      <c r="I103" s="94">
        <v>2309</v>
      </c>
      <c r="J103" s="94">
        <v>2066</v>
      </c>
      <c r="K103" s="94">
        <v>2019</v>
      </c>
      <c r="L103" s="94">
        <v>1851</v>
      </c>
      <c r="M103" s="94">
        <v>1616</v>
      </c>
      <c r="N103" s="94">
        <v>892</v>
      </c>
      <c r="O103" s="95">
        <v>1090</v>
      </c>
      <c r="P103" s="95">
        <v>1696</v>
      </c>
      <c r="Q103" s="95">
        <v>1683</v>
      </c>
      <c r="R103" s="95">
        <v>1301</v>
      </c>
      <c r="S103" s="95">
        <v>1700</v>
      </c>
      <c r="T103" s="95">
        <v>1510</v>
      </c>
      <c r="U103" s="95">
        <v>1772</v>
      </c>
      <c r="V103" s="165">
        <v>30574</v>
      </c>
      <c r="W103" s="172">
        <v>-5095</v>
      </c>
      <c r="X103" s="173">
        <v>-0.4477939883986641</v>
      </c>
      <c r="Z103" s="64"/>
    </row>
    <row r="104" spans="1:26" ht="12.75">
      <c r="A104" s="2" t="s">
        <v>156</v>
      </c>
      <c r="B104" s="44" t="s">
        <v>518</v>
      </c>
      <c r="C104" s="1" t="s">
        <v>21</v>
      </c>
      <c r="D104" s="1" t="s">
        <v>22</v>
      </c>
      <c r="E104" s="1" t="s">
        <v>16</v>
      </c>
      <c r="F104" s="94">
        <v>1958</v>
      </c>
      <c r="G104" s="94">
        <v>2036</v>
      </c>
      <c r="H104" s="94">
        <v>2456</v>
      </c>
      <c r="I104" s="94">
        <v>2723</v>
      </c>
      <c r="J104" s="94">
        <v>2756</v>
      </c>
      <c r="K104" s="94">
        <v>2656</v>
      </c>
      <c r="L104" s="94">
        <v>2688</v>
      </c>
      <c r="M104" s="94">
        <v>2663</v>
      </c>
      <c r="N104" s="94">
        <v>1841</v>
      </c>
      <c r="O104" s="95">
        <v>2015</v>
      </c>
      <c r="P104" s="95">
        <v>2054</v>
      </c>
      <c r="Q104" s="95">
        <v>3232</v>
      </c>
      <c r="R104" s="95">
        <v>2609</v>
      </c>
      <c r="S104" s="95">
        <v>2632</v>
      </c>
      <c r="T104" s="95">
        <v>2962</v>
      </c>
      <c r="U104" s="95">
        <v>2911</v>
      </c>
      <c r="V104" s="165">
        <v>40192</v>
      </c>
      <c r="W104" s="172">
        <v>1941</v>
      </c>
      <c r="X104" s="173">
        <v>0.21159925869399324</v>
      </c>
      <c r="Z104" s="64"/>
    </row>
    <row r="105" spans="1:26" ht="12.75">
      <c r="A105" s="2" t="s">
        <v>157</v>
      </c>
      <c r="B105" s="44" t="s">
        <v>519</v>
      </c>
      <c r="C105" s="1" t="s">
        <v>38</v>
      </c>
      <c r="D105" s="1" t="s">
        <v>10</v>
      </c>
      <c r="E105" s="1" t="s">
        <v>7</v>
      </c>
      <c r="F105" s="94">
        <v>2156</v>
      </c>
      <c r="G105" s="94">
        <v>1979</v>
      </c>
      <c r="H105" s="94">
        <v>2291</v>
      </c>
      <c r="I105" s="94">
        <v>2524</v>
      </c>
      <c r="J105" s="94">
        <v>2347</v>
      </c>
      <c r="K105" s="94">
        <v>2561</v>
      </c>
      <c r="L105" s="94">
        <v>2629</v>
      </c>
      <c r="M105" s="94">
        <v>2013</v>
      </c>
      <c r="N105" s="94">
        <v>1513</v>
      </c>
      <c r="O105" s="95">
        <v>2153</v>
      </c>
      <c r="P105" s="95">
        <v>3060</v>
      </c>
      <c r="Q105" s="95">
        <v>1959</v>
      </c>
      <c r="R105" s="95">
        <v>1890</v>
      </c>
      <c r="S105" s="95">
        <v>1931</v>
      </c>
      <c r="T105" s="95">
        <v>1878</v>
      </c>
      <c r="U105" s="95">
        <v>2040</v>
      </c>
      <c r="V105" s="165">
        <v>34924</v>
      </c>
      <c r="W105" s="172">
        <v>-1211</v>
      </c>
      <c r="X105" s="173">
        <v>-0.13530726256983241</v>
      </c>
      <c r="Z105" s="64"/>
    </row>
    <row r="106" spans="1:26" ht="12.75">
      <c r="A106" s="2" t="s">
        <v>158</v>
      </c>
      <c r="B106" s="44" t="s">
        <v>520</v>
      </c>
      <c r="C106" s="1" t="s">
        <v>21</v>
      </c>
      <c r="D106" s="1" t="s">
        <v>22</v>
      </c>
      <c r="E106" s="1" t="s">
        <v>16</v>
      </c>
      <c r="F106" s="94">
        <v>3496</v>
      </c>
      <c r="G106" s="94">
        <v>3836</v>
      </c>
      <c r="H106" s="94">
        <v>4278</v>
      </c>
      <c r="I106" s="94">
        <v>4356</v>
      </c>
      <c r="J106" s="94">
        <v>4075</v>
      </c>
      <c r="K106" s="94">
        <v>4442</v>
      </c>
      <c r="L106" s="94">
        <v>4399</v>
      </c>
      <c r="M106" s="94">
        <v>3454</v>
      </c>
      <c r="N106" s="94">
        <v>2579</v>
      </c>
      <c r="O106" s="95">
        <v>2571</v>
      </c>
      <c r="P106" s="95">
        <v>3027</v>
      </c>
      <c r="Q106" s="95">
        <v>3719</v>
      </c>
      <c r="R106" s="95">
        <v>3690</v>
      </c>
      <c r="S106" s="95">
        <v>3147</v>
      </c>
      <c r="T106" s="95">
        <v>3754</v>
      </c>
      <c r="U106" s="95">
        <v>3565</v>
      </c>
      <c r="V106" s="165">
        <v>58388</v>
      </c>
      <c r="W106" s="172">
        <v>-1810</v>
      </c>
      <c r="X106" s="173">
        <v>-0.11336590254290367</v>
      </c>
      <c r="Z106" s="64"/>
    </row>
    <row r="107" spans="1:26" ht="12.75">
      <c r="A107" s="2" t="s">
        <v>159</v>
      </c>
      <c r="B107" s="44" t="s">
        <v>521</v>
      </c>
      <c r="C107" s="1" t="s">
        <v>69</v>
      </c>
      <c r="D107" s="1" t="s">
        <v>19</v>
      </c>
      <c r="E107" s="1" t="s">
        <v>16</v>
      </c>
      <c r="F107" s="94">
        <v>1769</v>
      </c>
      <c r="G107" s="94">
        <v>2049</v>
      </c>
      <c r="H107" s="94">
        <v>2303</v>
      </c>
      <c r="I107" s="94">
        <v>2506</v>
      </c>
      <c r="J107" s="94">
        <v>2039</v>
      </c>
      <c r="K107" s="94">
        <v>2459</v>
      </c>
      <c r="L107" s="94">
        <v>2548</v>
      </c>
      <c r="M107" s="94">
        <v>2655</v>
      </c>
      <c r="N107" s="94">
        <v>1851</v>
      </c>
      <c r="O107" s="95">
        <v>2401</v>
      </c>
      <c r="P107" s="95">
        <v>2575</v>
      </c>
      <c r="Q107" s="95">
        <v>2860</v>
      </c>
      <c r="R107" s="95">
        <v>2624</v>
      </c>
      <c r="S107" s="95">
        <v>2673</v>
      </c>
      <c r="T107" s="95">
        <v>2720</v>
      </c>
      <c r="U107" s="95">
        <v>3160</v>
      </c>
      <c r="V107" s="165">
        <v>39192</v>
      </c>
      <c r="W107" s="172">
        <v>2550</v>
      </c>
      <c r="X107" s="173">
        <v>0.29558363278080446</v>
      </c>
      <c r="Z107" s="64"/>
    </row>
    <row r="108" spans="1:26" ht="12.75">
      <c r="A108" s="2" t="s">
        <v>160</v>
      </c>
      <c r="B108" s="44" t="s">
        <v>522</v>
      </c>
      <c r="C108" s="1" t="s">
        <v>63</v>
      </c>
      <c r="D108" s="1" t="s">
        <v>6</v>
      </c>
      <c r="E108" s="1" t="s">
        <v>7</v>
      </c>
      <c r="F108" s="94">
        <v>797</v>
      </c>
      <c r="G108" s="94">
        <v>602</v>
      </c>
      <c r="H108" s="94">
        <v>705</v>
      </c>
      <c r="I108" s="94">
        <v>725</v>
      </c>
      <c r="J108" s="94">
        <v>638</v>
      </c>
      <c r="K108" s="94">
        <v>650</v>
      </c>
      <c r="L108" s="94">
        <v>1039</v>
      </c>
      <c r="M108" s="94">
        <v>643</v>
      </c>
      <c r="N108" s="94">
        <v>392</v>
      </c>
      <c r="O108" s="95">
        <v>663</v>
      </c>
      <c r="P108" s="95">
        <v>774</v>
      </c>
      <c r="Q108" s="95">
        <v>952</v>
      </c>
      <c r="R108" s="95">
        <v>859</v>
      </c>
      <c r="S108" s="95">
        <v>794</v>
      </c>
      <c r="T108" s="95">
        <v>854</v>
      </c>
      <c r="U108" s="95">
        <v>980</v>
      </c>
      <c r="V108" s="165">
        <v>12067</v>
      </c>
      <c r="W108" s="172">
        <v>658</v>
      </c>
      <c r="X108" s="173">
        <v>0.23259102156238953</v>
      </c>
      <c r="Z108" s="64"/>
    </row>
    <row r="109" spans="1:26" ht="12.75">
      <c r="A109" s="2" t="s">
        <v>161</v>
      </c>
      <c r="B109" s="44" t="s">
        <v>416</v>
      </c>
      <c r="C109" s="1" t="s">
        <v>93</v>
      </c>
      <c r="D109" s="1" t="s">
        <v>30</v>
      </c>
      <c r="E109" s="1" t="s">
        <v>7</v>
      </c>
      <c r="F109" s="94">
        <v>36</v>
      </c>
      <c r="G109" s="94">
        <v>43</v>
      </c>
      <c r="H109" s="94">
        <v>74</v>
      </c>
      <c r="I109" s="94">
        <v>94</v>
      </c>
      <c r="J109" s="94">
        <v>101</v>
      </c>
      <c r="K109" s="94">
        <v>0</v>
      </c>
      <c r="L109" s="94">
        <v>0</v>
      </c>
      <c r="M109" s="94">
        <v>0</v>
      </c>
      <c r="N109" s="94">
        <v>0</v>
      </c>
      <c r="O109" s="95">
        <v>0</v>
      </c>
      <c r="P109" s="95">
        <v>0</v>
      </c>
      <c r="Q109" s="95">
        <v>0</v>
      </c>
      <c r="R109" s="95">
        <v>0</v>
      </c>
      <c r="S109" s="95">
        <v>0</v>
      </c>
      <c r="T109" s="95">
        <v>0</v>
      </c>
      <c r="U109" s="95">
        <v>19</v>
      </c>
      <c r="V109" s="165">
        <v>367</v>
      </c>
      <c r="W109" s="172">
        <v>-228</v>
      </c>
      <c r="X109" s="173">
        <v>-0.9230769230769231</v>
      </c>
      <c r="Z109" s="64"/>
    </row>
    <row r="110" spans="1:26" ht="12.75">
      <c r="A110" s="2" t="s">
        <v>162</v>
      </c>
      <c r="B110" s="44" t="s">
        <v>523</v>
      </c>
      <c r="C110" s="1" t="s">
        <v>21</v>
      </c>
      <c r="D110" s="1" t="s">
        <v>22</v>
      </c>
      <c r="E110" s="1" t="s">
        <v>7</v>
      </c>
      <c r="F110" s="94">
        <v>2717</v>
      </c>
      <c r="G110" s="94">
        <v>2992</v>
      </c>
      <c r="H110" s="94">
        <v>3031</v>
      </c>
      <c r="I110" s="94">
        <v>3013</v>
      </c>
      <c r="J110" s="94">
        <v>2894</v>
      </c>
      <c r="K110" s="94">
        <v>3001</v>
      </c>
      <c r="L110" s="94">
        <v>3010</v>
      </c>
      <c r="M110" s="94">
        <v>3020</v>
      </c>
      <c r="N110" s="94">
        <v>2425</v>
      </c>
      <c r="O110" s="95">
        <v>2333</v>
      </c>
      <c r="P110" s="95">
        <v>2356</v>
      </c>
      <c r="Q110" s="95">
        <v>2980</v>
      </c>
      <c r="R110" s="95">
        <v>2744</v>
      </c>
      <c r="S110" s="95">
        <v>2646</v>
      </c>
      <c r="T110" s="95">
        <v>2695</v>
      </c>
      <c r="U110" s="95">
        <v>2624</v>
      </c>
      <c r="V110" s="165">
        <v>44481</v>
      </c>
      <c r="W110" s="172">
        <v>-1044</v>
      </c>
      <c r="X110" s="173">
        <v>-0.0888283842423211</v>
      </c>
      <c r="Z110" s="64"/>
    </row>
    <row r="111" spans="1:26" ht="12.75">
      <c r="A111" s="2" t="s">
        <v>163</v>
      </c>
      <c r="B111" s="44" t="s">
        <v>524</v>
      </c>
      <c r="C111" s="1" t="s">
        <v>21</v>
      </c>
      <c r="D111" s="1" t="s">
        <v>22</v>
      </c>
      <c r="E111" s="1" t="s">
        <v>7</v>
      </c>
      <c r="F111" s="94">
        <v>1102</v>
      </c>
      <c r="G111" s="94">
        <v>1647</v>
      </c>
      <c r="H111" s="94">
        <v>2090</v>
      </c>
      <c r="I111" s="94">
        <v>2150</v>
      </c>
      <c r="J111" s="94">
        <v>2221</v>
      </c>
      <c r="K111" s="94">
        <v>2142</v>
      </c>
      <c r="L111" s="94">
        <v>2239</v>
      </c>
      <c r="M111" s="94">
        <v>2161</v>
      </c>
      <c r="N111" s="94">
        <v>1412</v>
      </c>
      <c r="O111" s="95">
        <v>1581</v>
      </c>
      <c r="P111" s="95">
        <v>1801</v>
      </c>
      <c r="Q111" s="95">
        <v>2126</v>
      </c>
      <c r="R111" s="95">
        <v>1412</v>
      </c>
      <c r="S111" s="95">
        <v>1999</v>
      </c>
      <c r="T111" s="95">
        <v>2227</v>
      </c>
      <c r="U111" s="95">
        <v>1806</v>
      </c>
      <c r="V111" s="165">
        <v>30116</v>
      </c>
      <c r="W111" s="172">
        <v>455</v>
      </c>
      <c r="X111" s="173">
        <v>0.06510230361997424</v>
      </c>
      <c r="Z111" s="64"/>
    </row>
    <row r="112" spans="1:26" ht="12.75">
      <c r="A112" s="2" t="s">
        <v>164</v>
      </c>
      <c r="B112" s="44" t="s">
        <v>525</v>
      </c>
      <c r="C112" s="1" t="s">
        <v>91</v>
      </c>
      <c r="D112" s="1" t="s">
        <v>10</v>
      </c>
      <c r="E112" s="1" t="s">
        <v>7</v>
      </c>
      <c r="F112" s="94">
        <v>979</v>
      </c>
      <c r="G112" s="94">
        <v>666</v>
      </c>
      <c r="H112" s="94">
        <v>723</v>
      </c>
      <c r="I112" s="94">
        <v>1569</v>
      </c>
      <c r="J112" s="94">
        <v>1144</v>
      </c>
      <c r="K112" s="94">
        <v>1095</v>
      </c>
      <c r="L112" s="94">
        <v>1518</v>
      </c>
      <c r="M112" s="94">
        <v>1218</v>
      </c>
      <c r="N112" s="94">
        <v>1016</v>
      </c>
      <c r="O112" s="95">
        <v>1311</v>
      </c>
      <c r="P112" s="95">
        <v>1262</v>
      </c>
      <c r="Q112" s="95">
        <v>1536</v>
      </c>
      <c r="R112" s="95">
        <v>1411</v>
      </c>
      <c r="S112" s="95">
        <v>1118</v>
      </c>
      <c r="T112" s="95">
        <v>1120</v>
      </c>
      <c r="U112" s="95">
        <v>977</v>
      </c>
      <c r="V112" s="165">
        <v>18663</v>
      </c>
      <c r="W112" s="172">
        <v>689</v>
      </c>
      <c r="X112" s="173">
        <v>0.1750063500127</v>
      </c>
      <c r="Z112" s="64"/>
    </row>
    <row r="113" spans="1:26" ht="12.75">
      <c r="A113" s="2" t="s">
        <v>165</v>
      </c>
      <c r="B113" s="44" t="s">
        <v>421</v>
      </c>
      <c r="C113" s="1" t="s">
        <v>52</v>
      </c>
      <c r="D113" s="1" t="s">
        <v>19</v>
      </c>
      <c r="E113" s="1" t="s">
        <v>7</v>
      </c>
      <c r="F113" s="94">
        <v>2221</v>
      </c>
      <c r="G113" s="94">
        <v>1865</v>
      </c>
      <c r="H113" s="94">
        <v>2836</v>
      </c>
      <c r="I113" s="94">
        <v>2746</v>
      </c>
      <c r="J113" s="94">
        <v>2569</v>
      </c>
      <c r="K113" s="94">
        <v>2273</v>
      </c>
      <c r="L113" s="94">
        <v>2364</v>
      </c>
      <c r="M113" s="94">
        <v>2129</v>
      </c>
      <c r="N113" s="94">
        <v>1104</v>
      </c>
      <c r="O113" s="95">
        <v>1734</v>
      </c>
      <c r="P113" s="95">
        <v>2091</v>
      </c>
      <c r="Q113" s="95">
        <v>2358</v>
      </c>
      <c r="R113" s="95">
        <v>2096</v>
      </c>
      <c r="S113" s="95">
        <v>1770</v>
      </c>
      <c r="T113" s="95">
        <v>2351</v>
      </c>
      <c r="U113" s="95">
        <v>2197</v>
      </c>
      <c r="V113" s="165">
        <v>34704</v>
      </c>
      <c r="W113" s="172">
        <v>-1254</v>
      </c>
      <c r="X113" s="173">
        <v>-0.12970624741414977</v>
      </c>
      <c r="Z113" s="64"/>
    </row>
    <row r="114" spans="1:26" ht="12.75">
      <c r="A114" s="2" t="s">
        <v>166</v>
      </c>
      <c r="B114" s="44" t="s">
        <v>526</v>
      </c>
      <c r="C114" s="1" t="s">
        <v>21</v>
      </c>
      <c r="D114" s="1" t="s">
        <v>22</v>
      </c>
      <c r="E114" s="1" t="s">
        <v>7</v>
      </c>
      <c r="F114" s="94">
        <v>807</v>
      </c>
      <c r="G114" s="94">
        <v>1008</v>
      </c>
      <c r="H114" s="94">
        <v>1476</v>
      </c>
      <c r="I114" s="94">
        <v>1671</v>
      </c>
      <c r="J114" s="94">
        <v>1351</v>
      </c>
      <c r="K114" s="94">
        <v>1324</v>
      </c>
      <c r="L114" s="94">
        <v>1233</v>
      </c>
      <c r="M114" s="94">
        <v>1320</v>
      </c>
      <c r="N114" s="94">
        <v>466</v>
      </c>
      <c r="O114" s="95">
        <v>961</v>
      </c>
      <c r="P114" s="95">
        <v>1316</v>
      </c>
      <c r="Q114" s="95">
        <v>1514</v>
      </c>
      <c r="R114" s="95">
        <v>952</v>
      </c>
      <c r="S114" s="95">
        <v>1286</v>
      </c>
      <c r="T114" s="95">
        <v>1847</v>
      </c>
      <c r="U114" s="95">
        <v>1304</v>
      </c>
      <c r="V114" s="165">
        <v>19836</v>
      </c>
      <c r="W114" s="172">
        <v>427</v>
      </c>
      <c r="X114" s="173">
        <v>0.08605401047964531</v>
      </c>
      <c r="Z114" s="64"/>
    </row>
    <row r="115" spans="1:26" ht="12.75">
      <c r="A115" s="2" t="s">
        <v>167</v>
      </c>
      <c r="B115" s="44" t="s">
        <v>527</v>
      </c>
      <c r="C115" s="1" t="s">
        <v>168</v>
      </c>
      <c r="D115" s="1" t="s">
        <v>25</v>
      </c>
      <c r="E115" s="1" t="s">
        <v>7</v>
      </c>
      <c r="F115" s="94">
        <v>1738</v>
      </c>
      <c r="G115" s="94">
        <v>1791</v>
      </c>
      <c r="H115" s="94">
        <v>2416</v>
      </c>
      <c r="I115" s="94">
        <v>2644</v>
      </c>
      <c r="J115" s="94">
        <v>2140</v>
      </c>
      <c r="K115" s="94">
        <v>2174</v>
      </c>
      <c r="L115" s="94">
        <v>2314</v>
      </c>
      <c r="M115" s="94">
        <v>2368</v>
      </c>
      <c r="N115" s="94">
        <v>1469</v>
      </c>
      <c r="O115" s="95">
        <v>1531</v>
      </c>
      <c r="P115" s="95">
        <v>2103</v>
      </c>
      <c r="Q115" s="95">
        <v>2780</v>
      </c>
      <c r="R115" s="95">
        <v>2232</v>
      </c>
      <c r="S115" s="95">
        <v>2174</v>
      </c>
      <c r="T115" s="95">
        <v>2405</v>
      </c>
      <c r="U115" s="95">
        <v>2390</v>
      </c>
      <c r="V115" s="165">
        <v>34669</v>
      </c>
      <c r="W115" s="172">
        <v>612</v>
      </c>
      <c r="X115" s="173">
        <v>0.07125392944463849</v>
      </c>
      <c r="Z115" s="64"/>
    </row>
    <row r="116" spans="1:26" ht="12.75">
      <c r="A116" s="2" t="s">
        <v>169</v>
      </c>
      <c r="B116" s="44" t="s">
        <v>528</v>
      </c>
      <c r="C116" s="1" t="s">
        <v>170</v>
      </c>
      <c r="D116" s="1" t="s">
        <v>6</v>
      </c>
      <c r="E116" s="1" t="s">
        <v>7</v>
      </c>
      <c r="F116" s="94">
        <v>1725</v>
      </c>
      <c r="G116" s="94">
        <v>2084</v>
      </c>
      <c r="H116" s="94">
        <v>2697</v>
      </c>
      <c r="I116" s="94">
        <v>3092</v>
      </c>
      <c r="J116" s="94">
        <v>2435</v>
      </c>
      <c r="K116" s="94">
        <v>2714</v>
      </c>
      <c r="L116" s="94">
        <v>2374</v>
      </c>
      <c r="M116" s="94">
        <v>2701</v>
      </c>
      <c r="N116" s="94">
        <v>1800</v>
      </c>
      <c r="O116" s="95">
        <v>1506</v>
      </c>
      <c r="P116" s="95">
        <v>2028</v>
      </c>
      <c r="Q116" s="95">
        <v>2636</v>
      </c>
      <c r="R116" s="95">
        <v>2334</v>
      </c>
      <c r="S116" s="95">
        <v>2303</v>
      </c>
      <c r="T116" s="95">
        <v>2638</v>
      </c>
      <c r="U116" s="95">
        <v>2929</v>
      </c>
      <c r="V116" s="165">
        <v>37996</v>
      </c>
      <c r="W116" s="172">
        <v>606</v>
      </c>
      <c r="X116" s="173">
        <v>0.06313815378203792</v>
      </c>
      <c r="Z116" s="64"/>
    </row>
    <row r="117" spans="1:26" ht="12.75">
      <c r="A117" s="2" t="s">
        <v>171</v>
      </c>
      <c r="B117" s="44" t="s">
        <v>529</v>
      </c>
      <c r="C117" s="1" t="s">
        <v>21</v>
      </c>
      <c r="D117" s="1" t="s">
        <v>22</v>
      </c>
      <c r="E117" s="1" t="s">
        <v>7</v>
      </c>
      <c r="F117" s="94">
        <v>474</v>
      </c>
      <c r="G117" s="94">
        <v>1381</v>
      </c>
      <c r="H117" s="94">
        <v>3135</v>
      </c>
      <c r="I117" s="94">
        <v>3255</v>
      </c>
      <c r="J117" s="94">
        <v>6975</v>
      </c>
      <c r="K117" s="94">
        <v>6384</v>
      </c>
      <c r="L117" s="94">
        <v>4699</v>
      </c>
      <c r="M117" s="94">
        <v>3505</v>
      </c>
      <c r="N117" s="94">
        <v>1532</v>
      </c>
      <c r="O117" s="95">
        <v>1166</v>
      </c>
      <c r="P117" s="95">
        <v>2181</v>
      </c>
      <c r="Q117" s="95">
        <v>988</v>
      </c>
      <c r="R117" s="95">
        <v>969</v>
      </c>
      <c r="S117" s="95">
        <v>2008</v>
      </c>
      <c r="T117" s="95">
        <v>1934</v>
      </c>
      <c r="U117" s="95">
        <v>2308</v>
      </c>
      <c r="V117" s="165">
        <v>42894</v>
      </c>
      <c r="W117" s="172">
        <v>-1026</v>
      </c>
      <c r="X117" s="173">
        <v>-0.12443905397210431</v>
      </c>
      <c r="Z117" s="64"/>
    </row>
    <row r="118" spans="1:26" ht="12.75">
      <c r="A118" s="2" t="s">
        <v>172</v>
      </c>
      <c r="B118" s="44" t="s">
        <v>530</v>
      </c>
      <c r="C118" s="1" t="s">
        <v>63</v>
      </c>
      <c r="D118" s="1" t="s">
        <v>6</v>
      </c>
      <c r="E118" s="1" t="s">
        <v>16</v>
      </c>
      <c r="F118" s="94">
        <v>1416</v>
      </c>
      <c r="G118" s="94">
        <v>1605</v>
      </c>
      <c r="H118" s="94">
        <v>1965</v>
      </c>
      <c r="I118" s="94">
        <v>2401</v>
      </c>
      <c r="J118" s="94">
        <v>2220</v>
      </c>
      <c r="K118" s="94">
        <v>1815</v>
      </c>
      <c r="L118" s="94">
        <v>1775</v>
      </c>
      <c r="M118" s="94">
        <v>1854</v>
      </c>
      <c r="N118" s="94">
        <v>1102</v>
      </c>
      <c r="O118" s="95">
        <v>1143</v>
      </c>
      <c r="P118" s="95">
        <v>1588</v>
      </c>
      <c r="Q118" s="95">
        <v>2002</v>
      </c>
      <c r="R118" s="95">
        <v>1579</v>
      </c>
      <c r="S118" s="95">
        <v>1708</v>
      </c>
      <c r="T118" s="95">
        <v>1916</v>
      </c>
      <c r="U118" s="95">
        <v>1967</v>
      </c>
      <c r="V118" s="165">
        <v>28056</v>
      </c>
      <c r="W118" s="172">
        <v>-217</v>
      </c>
      <c r="X118" s="173">
        <v>-0.029375930689048327</v>
      </c>
      <c r="Z118" s="64"/>
    </row>
    <row r="119" spans="1:26" ht="12.75">
      <c r="A119" s="2" t="s">
        <v>173</v>
      </c>
      <c r="B119" s="44" t="s">
        <v>531</v>
      </c>
      <c r="C119" s="1" t="s">
        <v>174</v>
      </c>
      <c r="D119" s="1" t="s">
        <v>25</v>
      </c>
      <c r="E119" s="1" t="s">
        <v>7</v>
      </c>
      <c r="F119" s="94">
        <v>9219</v>
      </c>
      <c r="G119" s="94">
        <v>9593</v>
      </c>
      <c r="H119" s="94">
        <v>11291</v>
      </c>
      <c r="I119" s="94">
        <v>12277</v>
      </c>
      <c r="J119" s="94">
        <v>11133</v>
      </c>
      <c r="K119" s="94">
        <v>10965</v>
      </c>
      <c r="L119" s="94">
        <v>10958</v>
      </c>
      <c r="M119" s="94">
        <v>10246</v>
      </c>
      <c r="N119" s="94">
        <v>6838</v>
      </c>
      <c r="O119" s="95">
        <v>6908</v>
      </c>
      <c r="P119" s="95">
        <v>8985</v>
      </c>
      <c r="Q119" s="95">
        <v>11713</v>
      </c>
      <c r="R119" s="95">
        <v>9776</v>
      </c>
      <c r="S119" s="95">
        <v>10521</v>
      </c>
      <c r="T119" s="95">
        <v>11619</v>
      </c>
      <c r="U119" s="95">
        <v>13018</v>
      </c>
      <c r="V119" s="165">
        <v>165060</v>
      </c>
      <c r="W119" s="172">
        <v>2554</v>
      </c>
      <c r="X119" s="173">
        <v>0.06026427560169891</v>
      </c>
      <c r="Z119" s="64"/>
    </row>
    <row r="120" spans="1:26" ht="12.75">
      <c r="A120" s="2" t="s">
        <v>175</v>
      </c>
      <c r="B120" s="44" t="s">
        <v>532</v>
      </c>
      <c r="C120" s="1" t="s">
        <v>176</v>
      </c>
      <c r="D120" s="1" t="s">
        <v>10</v>
      </c>
      <c r="E120" s="1" t="s">
        <v>7</v>
      </c>
      <c r="F120" s="94">
        <v>6187</v>
      </c>
      <c r="G120" s="94">
        <v>5130</v>
      </c>
      <c r="H120" s="94">
        <v>6348</v>
      </c>
      <c r="I120" s="94">
        <v>5136</v>
      </c>
      <c r="J120" s="94">
        <v>4977</v>
      </c>
      <c r="K120" s="94">
        <v>5154</v>
      </c>
      <c r="L120" s="94">
        <v>4994</v>
      </c>
      <c r="M120" s="94">
        <v>5766</v>
      </c>
      <c r="N120" s="94">
        <v>3195</v>
      </c>
      <c r="O120" s="95">
        <v>4445</v>
      </c>
      <c r="P120" s="95">
        <v>5074</v>
      </c>
      <c r="Q120" s="95">
        <v>6115</v>
      </c>
      <c r="R120" s="95">
        <v>5689</v>
      </c>
      <c r="S120" s="95">
        <v>6114</v>
      </c>
      <c r="T120" s="95">
        <v>6956</v>
      </c>
      <c r="U120" s="95">
        <v>8735</v>
      </c>
      <c r="V120" s="165">
        <v>90015</v>
      </c>
      <c r="W120" s="172">
        <v>4693</v>
      </c>
      <c r="X120" s="173">
        <v>0.20582430595149337</v>
      </c>
      <c r="Z120" s="64"/>
    </row>
    <row r="121" spans="1:26" ht="12.75">
      <c r="A121" s="2" t="s">
        <v>177</v>
      </c>
      <c r="B121" s="44" t="s">
        <v>533</v>
      </c>
      <c r="C121" s="1" t="s">
        <v>21</v>
      </c>
      <c r="D121" s="1" t="s">
        <v>22</v>
      </c>
      <c r="E121" s="1" t="s">
        <v>7</v>
      </c>
      <c r="F121" s="94">
        <v>988</v>
      </c>
      <c r="G121" s="94">
        <v>1346</v>
      </c>
      <c r="H121" s="94">
        <v>1716</v>
      </c>
      <c r="I121" s="94">
        <v>1740</v>
      </c>
      <c r="J121" s="94">
        <v>1837</v>
      </c>
      <c r="K121" s="94">
        <v>1821</v>
      </c>
      <c r="L121" s="94">
        <v>1643</v>
      </c>
      <c r="M121" s="94">
        <v>2140</v>
      </c>
      <c r="N121" s="94">
        <v>1250</v>
      </c>
      <c r="O121" s="95">
        <v>1248</v>
      </c>
      <c r="P121" s="95">
        <v>1445</v>
      </c>
      <c r="Q121" s="95">
        <v>1901</v>
      </c>
      <c r="R121" s="95">
        <v>1992</v>
      </c>
      <c r="S121" s="95">
        <v>1908</v>
      </c>
      <c r="T121" s="95">
        <v>2334</v>
      </c>
      <c r="U121" s="95">
        <v>2358</v>
      </c>
      <c r="V121" s="165">
        <v>27667</v>
      </c>
      <c r="W121" s="172">
        <v>2802</v>
      </c>
      <c r="X121" s="173">
        <v>0.48393782383419687</v>
      </c>
      <c r="Z121" s="64"/>
    </row>
    <row r="122" spans="1:26" ht="12.75">
      <c r="A122" s="2" t="s">
        <v>178</v>
      </c>
      <c r="B122" s="44" t="s">
        <v>534</v>
      </c>
      <c r="C122" s="1" t="s">
        <v>46</v>
      </c>
      <c r="D122" s="1" t="s">
        <v>10</v>
      </c>
      <c r="E122" s="1" t="s">
        <v>7</v>
      </c>
      <c r="F122" s="94">
        <v>364</v>
      </c>
      <c r="G122" s="94">
        <v>544</v>
      </c>
      <c r="H122" s="94">
        <v>533</v>
      </c>
      <c r="I122" s="94">
        <v>545</v>
      </c>
      <c r="J122" s="94">
        <v>443</v>
      </c>
      <c r="K122" s="94">
        <v>503</v>
      </c>
      <c r="L122" s="94">
        <v>478</v>
      </c>
      <c r="M122" s="94">
        <v>511</v>
      </c>
      <c r="N122" s="94">
        <v>369</v>
      </c>
      <c r="O122" s="95">
        <v>473</v>
      </c>
      <c r="P122" s="95">
        <v>558</v>
      </c>
      <c r="Q122" s="95">
        <v>753</v>
      </c>
      <c r="R122" s="95">
        <v>532</v>
      </c>
      <c r="S122" s="95">
        <v>565</v>
      </c>
      <c r="T122" s="95">
        <v>581</v>
      </c>
      <c r="U122" s="95">
        <v>539</v>
      </c>
      <c r="V122" s="165">
        <v>8291</v>
      </c>
      <c r="W122" s="172">
        <v>231</v>
      </c>
      <c r="X122" s="173">
        <v>0.1163141993957704</v>
      </c>
      <c r="Z122" s="64"/>
    </row>
    <row r="123" spans="1:26" ht="12.75">
      <c r="A123" s="2" t="s">
        <v>179</v>
      </c>
      <c r="B123" s="44" t="s">
        <v>535</v>
      </c>
      <c r="C123" s="1" t="s">
        <v>180</v>
      </c>
      <c r="D123" s="1" t="s">
        <v>6</v>
      </c>
      <c r="E123" s="1" t="s">
        <v>7</v>
      </c>
      <c r="F123" s="94">
        <v>4406</v>
      </c>
      <c r="G123" s="94">
        <v>3728</v>
      </c>
      <c r="H123" s="94">
        <v>5789</v>
      </c>
      <c r="I123" s="94">
        <v>4759</v>
      </c>
      <c r="J123" s="94">
        <v>3642</v>
      </c>
      <c r="K123" s="94">
        <v>6114</v>
      </c>
      <c r="L123" s="94">
        <v>7271</v>
      </c>
      <c r="M123" s="94">
        <v>6572</v>
      </c>
      <c r="N123" s="94">
        <v>3991</v>
      </c>
      <c r="O123" s="95">
        <v>5048</v>
      </c>
      <c r="P123" s="95">
        <v>10631</v>
      </c>
      <c r="Q123" s="95">
        <v>7914</v>
      </c>
      <c r="R123" s="95">
        <v>12535</v>
      </c>
      <c r="S123" s="95">
        <v>11748</v>
      </c>
      <c r="T123" s="95">
        <v>13856</v>
      </c>
      <c r="U123" s="95">
        <v>14238</v>
      </c>
      <c r="V123" s="165">
        <v>122242</v>
      </c>
      <c r="W123" s="172">
        <v>33695</v>
      </c>
      <c r="X123" s="173">
        <v>1.803607750776148</v>
      </c>
      <c r="Z123" s="64"/>
    </row>
    <row r="124" spans="1:26" ht="12.75">
      <c r="A124" s="2" t="s">
        <v>181</v>
      </c>
      <c r="B124" s="44" t="s">
        <v>536</v>
      </c>
      <c r="C124" s="1" t="s">
        <v>182</v>
      </c>
      <c r="D124" s="1" t="s">
        <v>19</v>
      </c>
      <c r="E124" s="1" t="s">
        <v>7</v>
      </c>
      <c r="F124" s="94">
        <v>2085</v>
      </c>
      <c r="G124" s="94">
        <v>2471</v>
      </c>
      <c r="H124" s="94">
        <v>2842</v>
      </c>
      <c r="I124" s="94">
        <v>3120</v>
      </c>
      <c r="J124" s="94">
        <v>1896</v>
      </c>
      <c r="K124" s="94">
        <v>2610</v>
      </c>
      <c r="L124" s="94">
        <v>2762</v>
      </c>
      <c r="M124" s="94">
        <v>2772</v>
      </c>
      <c r="N124" s="94">
        <v>1632</v>
      </c>
      <c r="O124" s="95">
        <v>2274</v>
      </c>
      <c r="P124" s="95">
        <v>2235</v>
      </c>
      <c r="Q124" s="95">
        <v>2812</v>
      </c>
      <c r="R124" s="95">
        <v>2461</v>
      </c>
      <c r="S124" s="95">
        <v>2561</v>
      </c>
      <c r="T124" s="95">
        <v>2985</v>
      </c>
      <c r="U124" s="95">
        <v>3238</v>
      </c>
      <c r="V124" s="165">
        <v>40756</v>
      </c>
      <c r="W124" s="172">
        <v>727</v>
      </c>
      <c r="X124" s="173">
        <v>0.06911960448754516</v>
      </c>
      <c r="Z124" s="64"/>
    </row>
    <row r="125" spans="1:26" ht="12.75">
      <c r="A125" s="2" t="s">
        <v>183</v>
      </c>
      <c r="B125" s="44" t="s">
        <v>537</v>
      </c>
      <c r="C125" s="1" t="s">
        <v>59</v>
      </c>
      <c r="D125" s="1" t="s">
        <v>36</v>
      </c>
      <c r="E125" s="1" t="s">
        <v>16</v>
      </c>
      <c r="F125" s="94">
        <v>892</v>
      </c>
      <c r="G125" s="94">
        <v>674</v>
      </c>
      <c r="H125" s="94">
        <v>1082</v>
      </c>
      <c r="I125" s="94">
        <v>1793</v>
      </c>
      <c r="J125" s="94">
        <v>1799</v>
      </c>
      <c r="K125" s="94">
        <v>2011</v>
      </c>
      <c r="L125" s="94">
        <v>2196</v>
      </c>
      <c r="M125" s="94">
        <v>2087</v>
      </c>
      <c r="N125" s="94">
        <v>871</v>
      </c>
      <c r="O125" s="95">
        <v>1726</v>
      </c>
      <c r="P125" s="95">
        <v>3072</v>
      </c>
      <c r="Q125" s="95">
        <v>2560</v>
      </c>
      <c r="R125" s="95">
        <v>1340</v>
      </c>
      <c r="S125" s="95">
        <v>1843</v>
      </c>
      <c r="T125" s="95">
        <v>1979</v>
      </c>
      <c r="U125" s="95">
        <v>2067</v>
      </c>
      <c r="V125" s="165">
        <v>27992</v>
      </c>
      <c r="W125" s="172">
        <v>2788</v>
      </c>
      <c r="X125" s="173">
        <v>0.6277865345642873</v>
      </c>
      <c r="Z125" s="64"/>
    </row>
    <row r="126" spans="1:26" ht="12.75">
      <c r="A126" s="2" t="s">
        <v>184</v>
      </c>
      <c r="B126" s="44" t="s">
        <v>538</v>
      </c>
      <c r="C126" s="1" t="s">
        <v>185</v>
      </c>
      <c r="D126" s="1" t="s">
        <v>6</v>
      </c>
      <c r="E126" s="1" t="s">
        <v>7</v>
      </c>
      <c r="F126" s="94">
        <v>3139</v>
      </c>
      <c r="G126" s="94">
        <v>3371</v>
      </c>
      <c r="H126" s="94">
        <v>3321</v>
      </c>
      <c r="I126" s="94">
        <v>3948</v>
      </c>
      <c r="J126" s="94">
        <v>4300</v>
      </c>
      <c r="K126" s="94">
        <v>3318</v>
      </c>
      <c r="L126" s="94">
        <v>4183</v>
      </c>
      <c r="M126" s="94">
        <v>4954</v>
      </c>
      <c r="N126" s="94">
        <v>2919</v>
      </c>
      <c r="O126" s="95">
        <v>3161</v>
      </c>
      <c r="P126" s="95">
        <v>4124</v>
      </c>
      <c r="Q126" s="95">
        <v>5025</v>
      </c>
      <c r="R126" s="95">
        <v>4371</v>
      </c>
      <c r="S126" s="95">
        <v>4163</v>
      </c>
      <c r="T126" s="95">
        <v>4621</v>
      </c>
      <c r="U126" s="95">
        <v>5347</v>
      </c>
      <c r="V126" s="165">
        <v>64265</v>
      </c>
      <c r="W126" s="172">
        <v>4723</v>
      </c>
      <c r="X126" s="173">
        <v>0.34276798025981564</v>
      </c>
      <c r="Z126" s="64"/>
    </row>
    <row r="127" spans="1:26" s="8" customFormat="1" ht="12.75">
      <c r="A127" s="12" t="s">
        <v>369</v>
      </c>
      <c r="B127" s="48" t="s">
        <v>539</v>
      </c>
      <c r="C127" s="11" t="s">
        <v>12</v>
      </c>
      <c r="D127" s="11" t="s">
        <v>10</v>
      </c>
      <c r="E127" s="11" t="s">
        <v>7</v>
      </c>
      <c r="F127" s="94">
        <v>1453</v>
      </c>
      <c r="G127" s="94">
        <v>1521</v>
      </c>
      <c r="H127" s="94">
        <v>1636</v>
      </c>
      <c r="I127" s="94">
        <v>1778</v>
      </c>
      <c r="J127" s="94">
        <v>1579</v>
      </c>
      <c r="K127" s="94">
        <v>1595</v>
      </c>
      <c r="L127" s="94">
        <v>1012</v>
      </c>
      <c r="M127" s="94">
        <v>996</v>
      </c>
      <c r="N127" s="94">
        <v>1039</v>
      </c>
      <c r="O127" s="95">
        <v>1431</v>
      </c>
      <c r="P127" s="95">
        <v>1903</v>
      </c>
      <c r="Q127" s="95">
        <v>2254</v>
      </c>
      <c r="R127" s="95">
        <v>2096</v>
      </c>
      <c r="S127" s="95">
        <v>1760</v>
      </c>
      <c r="T127" s="95">
        <v>1948</v>
      </c>
      <c r="U127" s="95">
        <v>2265</v>
      </c>
      <c r="V127" s="165">
        <v>26266</v>
      </c>
      <c r="W127" s="172">
        <v>1681</v>
      </c>
      <c r="X127" s="173">
        <v>0.26314965560425796</v>
      </c>
      <c r="Z127" s="67"/>
    </row>
    <row r="128" spans="1:26" ht="12.75">
      <c r="A128" s="2" t="s">
        <v>186</v>
      </c>
      <c r="B128" s="44" t="s">
        <v>540</v>
      </c>
      <c r="C128" s="1" t="s">
        <v>187</v>
      </c>
      <c r="D128" s="1" t="s">
        <v>15</v>
      </c>
      <c r="E128" s="1" t="s">
        <v>7</v>
      </c>
      <c r="F128" s="94">
        <v>2174</v>
      </c>
      <c r="G128" s="94">
        <v>2453</v>
      </c>
      <c r="H128" s="94">
        <v>2752</v>
      </c>
      <c r="I128" s="94">
        <v>3306</v>
      </c>
      <c r="J128" s="94">
        <v>3175</v>
      </c>
      <c r="K128" s="94">
        <v>2962</v>
      </c>
      <c r="L128" s="94">
        <v>2717</v>
      </c>
      <c r="M128" s="94">
        <v>2395</v>
      </c>
      <c r="N128" s="94">
        <v>944</v>
      </c>
      <c r="O128" s="95">
        <v>1505</v>
      </c>
      <c r="P128" s="95">
        <v>2016</v>
      </c>
      <c r="Q128" s="95">
        <v>2392</v>
      </c>
      <c r="R128" s="95">
        <v>2142</v>
      </c>
      <c r="S128" s="95">
        <v>2302</v>
      </c>
      <c r="T128" s="95">
        <v>2720</v>
      </c>
      <c r="U128" s="95">
        <v>4143</v>
      </c>
      <c r="V128" s="165">
        <v>40098</v>
      </c>
      <c r="W128" s="172">
        <v>622</v>
      </c>
      <c r="X128" s="173">
        <v>0.05821244735610669</v>
      </c>
      <c r="Z128" s="64"/>
    </row>
    <row r="129" spans="1:26" ht="12.75">
      <c r="A129" s="2" t="s">
        <v>188</v>
      </c>
      <c r="B129" s="44" t="s">
        <v>541</v>
      </c>
      <c r="C129" s="1" t="s">
        <v>38</v>
      </c>
      <c r="D129" s="1" t="s">
        <v>10</v>
      </c>
      <c r="E129" s="1" t="s">
        <v>7</v>
      </c>
      <c r="F129" s="94">
        <v>782</v>
      </c>
      <c r="G129" s="94">
        <v>690</v>
      </c>
      <c r="H129" s="94">
        <v>853</v>
      </c>
      <c r="I129" s="94">
        <v>882</v>
      </c>
      <c r="J129" s="94">
        <v>933</v>
      </c>
      <c r="K129" s="94">
        <v>829</v>
      </c>
      <c r="L129" s="94">
        <v>878</v>
      </c>
      <c r="M129" s="94">
        <v>892</v>
      </c>
      <c r="N129" s="94">
        <v>678</v>
      </c>
      <c r="O129" s="95">
        <v>1025</v>
      </c>
      <c r="P129" s="95">
        <v>1182</v>
      </c>
      <c r="Q129" s="95">
        <v>734</v>
      </c>
      <c r="R129" s="95">
        <v>782</v>
      </c>
      <c r="S129" s="95">
        <v>644</v>
      </c>
      <c r="T129" s="95">
        <v>672</v>
      </c>
      <c r="U129" s="95">
        <v>812</v>
      </c>
      <c r="V129" s="165">
        <v>13268</v>
      </c>
      <c r="W129" s="172">
        <v>-297</v>
      </c>
      <c r="X129" s="173">
        <v>-0.09260991580916744</v>
      </c>
      <c r="Z129" s="64"/>
    </row>
    <row r="130" spans="1:26" ht="12.75">
      <c r="A130" s="2" t="s">
        <v>189</v>
      </c>
      <c r="B130" s="44" t="s">
        <v>542</v>
      </c>
      <c r="C130" s="1" t="s">
        <v>21</v>
      </c>
      <c r="D130" s="1" t="s">
        <v>22</v>
      </c>
      <c r="E130" s="1" t="s">
        <v>7</v>
      </c>
      <c r="F130" s="94">
        <v>1194</v>
      </c>
      <c r="G130" s="94">
        <v>1261</v>
      </c>
      <c r="H130" s="94">
        <v>1198</v>
      </c>
      <c r="I130" s="94">
        <v>2105</v>
      </c>
      <c r="J130" s="94">
        <v>1501</v>
      </c>
      <c r="K130" s="94">
        <v>644</v>
      </c>
      <c r="L130" s="94">
        <v>905</v>
      </c>
      <c r="M130" s="94">
        <v>800</v>
      </c>
      <c r="N130" s="94">
        <v>345</v>
      </c>
      <c r="O130" s="95">
        <v>921</v>
      </c>
      <c r="P130" s="95">
        <v>473</v>
      </c>
      <c r="Q130" s="95">
        <v>900</v>
      </c>
      <c r="R130" s="95">
        <v>892</v>
      </c>
      <c r="S130" s="95">
        <v>1162</v>
      </c>
      <c r="T130" s="95">
        <v>1327</v>
      </c>
      <c r="U130" s="95">
        <v>1202</v>
      </c>
      <c r="V130" s="165">
        <v>16830</v>
      </c>
      <c r="W130" s="172">
        <v>-1175</v>
      </c>
      <c r="X130" s="173">
        <v>-0.2040639110802362</v>
      </c>
      <c r="Z130" s="64"/>
    </row>
    <row r="131" spans="1:26" ht="12.75">
      <c r="A131" s="2" t="s">
        <v>190</v>
      </c>
      <c r="B131" s="44" t="s">
        <v>543</v>
      </c>
      <c r="C131" s="1" t="s">
        <v>129</v>
      </c>
      <c r="D131" s="1" t="s">
        <v>30</v>
      </c>
      <c r="E131" s="1" t="s">
        <v>16</v>
      </c>
      <c r="F131" s="94">
        <v>1048</v>
      </c>
      <c r="G131" s="94">
        <v>1104</v>
      </c>
      <c r="H131" s="94">
        <v>1488</v>
      </c>
      <c r="I131" s="94">
        <v>1631</v>
      </c>
      <c r="J131" s="94">
        <v>1527</v>
      </c>
      <c r="K131" s="94">
        <v>1351</v>
      </c>
      <c r="L131" s="94">
        <v>1305</v>
      </c>
      <c r="M131" s="94">
        <v>1409</v>
      </c>
      <c r="N131" s="94">
        <v>894</v>
      </c>
      <c r="O131" s="95">
        <v>996</v>
      </c>
      <c r="P131" s="95">
        <v>1509</v>
      </c>
      <c r="Q131" s="95">
        <v>1636</v>
      </c>
      <c r="R131" s="95">
        <v>1426</v>
      </c>
      <c r="S131" s="95">
        <v>1245</v>
      </c>
      <c r="T131" s="95">
        <v>1672</v>
      </c>
      <c r="U131" s="95">
        <v>1789</v>
      </c>
      <c r="V131" s="165">
        <v>22030</v>
      </c>
      <c r="W131" s="172">
        <v>861</v>
      </c>
      <c r="X131" s="173">
        <v>0.16334661354581673</v>
      </c>
      <c r="Z131" s="64"/>
    </row>
    <row r="132" spans="1:26" ht="12.75">
      <c r="A132" s="12" t="s">
        <v>191</v>
      </c>
      <c r="B132" s="48" t="s">
        <v>544</v>
      </c>
      <c r="C132" s="11" t="s">
        <v>18</v>
      </c>
      <c r="D132" s="11" t="s">
        <v>19</v>
      </c>
      <c r="E132" s="11" t="s">
        <v>7</v>
      </c>
      <c r="F132" s="94">
        <v>2782</v>
      </c>
      <c r="G132" s="94">
        <v>2387</v>
      </c>
      <c r="H132" s="94">
        <v>2776</v>
      </c>
      <c r="I132" s="94">
        <v>2813</v>
      </c>
      <c r="J132" s="94">
        <v>2546</v>
      </c>
      <c r="K132" s="94">
        <v>2802</v>
      </c>
      <c r="L132" s="94">
        <v>3839</v>
      </c>
      <c r="M132" s="94">
        <v>3319</v>
      </c>
      <c r="N132" s="94">
        <v>2234</v>
      </c>
      <c r="O132" s="95">
        <v>2804</v>
      </c>
      <c r="P132" s="95">
        <v>3256</v>
      </c>
      <c r="Q132" s="95">
        <v>1942</v>
      </c>
      <c r="R132" s="95">
        <v>2449</v>
      </c>
      <c r="S132" s="95">
        <v>2446</v>
      </c>
      <c r="T132" s="95">
        <v>3649</v>
      </c>
      <c r="U132" s="95">
        <v>2228</v>
      </c>
      <c r="V132" s="165">
        <v>44272</v>
      </c>
      <c r="W132" s="172">
        <v>14</v>
      </c>
      <c r="X132" s="173">
        <v>0.0013013571295779885</v>
      </c>
      <c r="Z132" s="64"/>
    </row>
    <row r="133" spans="1:26" ht="12.75">
      <c r="A133" s="2" t="s">
        <v>192</v>
      </c>
      <c r="B133" s="44" t="s">
        <v>545</v>
      </c>
      <c r="C133" s="1" t="s">
        <v>193</v>
      </c>
      <c r="D133" s="1" t="s">
        <v>102</v>
      </c>
      <c r="E133" s="1" t="s">
        <v>7</v>
      </c>
      <c r="F133" s="94">
        <v>2281</v>
      </c>
      <c r="G133" s="94">
        <v>2285</v>
      </c>
      <c r="H133" s="94">
        <v>2734</v>
      </c>
      <c r="I133" s="94">
        <v>3209</v>
      </c>
      <c r="J133" s="94">
        <v>10183</v>
      </c>
      <c r="K133" s="94">
        <v>3026</v>
      </c>
      <c r="L133" s="94">
        <v>2612</v>
      </c>
      <c r="M133" s="94">
        <v>2450</v>
      </c>
      <c r="N133" s="94">
        <v>1694</v>
      </c>
      <c r="O133" s="95">
        <v>2061</v>
      </c>
      <c r="P133" s="95">
        <v>2142</v>
      </c>
      <c r="Q133" s="95">
        <v>2438</v>
      </c>
      <c r="R133" s="95">
        <v>737</v>
      </c>
      <c r="S133" s="95">
        <v>2189</v>
      </c>
      <c r="T133" s="95">
        <v>2412</v>
      </c>
      <c r="U133" s="95">
        <v>1883</v>
      </c>
      <c r="V133" s="165">
        <v>44336</v>
      </c>
      <c r="W133" s="172">
        <v>-3288</v>
      </c>
      <c r="X133" s="173">
        <v>-0.31287467884670284</v>
      </c>
      <c r="Z133" s="64"/>
    </row>
    <row r="134" spans="1:26" ht="12.75">
      <c r="A134" s="2" t="s">
        <v>194</v>
      </c>
      <c r="B134" s="44" t="s">
        <v>546</v>
      </c>
      <c r="C134" s="1" t="s">
        <v>195</v>
      </c>
      <c r="D134" s="1" t="s">
        <v>15</v>
      </c>
      <c r="E134" s="1" t="s">
        <v>7</v>
      </c>
      <c r="F134" s="94">
        <v>1193</v>
      </c>
      <c r="G134" s="94">
        <v>1113</v>
      </c>
      <c r="H134" s="94">
        <v>2015</v>
      </c>
      <c r="I134" s="94">
        <v>1914</v>
      </c>
      <c r="J134" s="94">
        <v>1577</v>
      </c>
      <c r="K134" s="94">
        <v>1477</v>
      </c>
      <c r="L134" s="94">
        <v>1748</v>
      </c>
      <c r="M134" s="94">
        <v>1773</v>
      </c>
      <c r="N134" s="94">
        <v>878</v>
      </c>
      <c r="O134" s="95">
        <v>3113</v>
      </c>
      <c r="P134" s="95">
        <v>3038</v>
      </c>
      <c r="Q134" s="95">
        <v>3668</v>
      </c>
      <c r="R134" s="95">
        <v>2376</v>
      </c>
      <c r="S134" s="95">
        <v>2685</v>
      </c>
      <c r="T134" s="95">
        <v>3525</v>
      </c>
      <c r="U134" s="95">
        <v>3286</v>
      </c>
      <c r="V134" s="165">
        <v>35379</v>
      </c>
      <c r="W134" s="172">
        <v>5637</v>
      </c>
      <c r="X134" s="173">
        <v>0.9040898155573376</v>
      </c>
      <c r="Z134" s="64"/>
    </row>
    <row r="135" spans="1:26" ht="12.75">
      <c r="A135" s="2" t="s">
        <v>407</v>
      </c>
      <c r="B135" s="44" t="s">
        <v>547</v>
      </c>
      <c r="C135" s="1" t="s">
        <v>124</v>
      </c>
      <c r="D135" s="1" t="s">
        <v>15</v>
      </c>
      <c r="E135" s="1" t="s">
        <v>7</v>
      </c>
      <c r="F135" s="94">
        <v>1673</v>
      </c>
      <c r="G135" s="94">
        <v>1755</v>
      </c>
      <c r="H135" s="94">
        <v>2219</v>
      </c>
      <c r="I135" s="94">
        <v>2259</v>
      </c>
      <c r="J135" s="94">
        <v>1651</v>
      </c>
      <c r="K135" s="94">
        <v>2203</v>
      </c>
      <c r="L135" s="94">
        <v>2408</v>
      </c>
      <c r="M135" s="94">
        <v>2526</v>
      </c>
      <c r="N135" s="94">
        <v>1807</v>
      </c>
      <c r="O135" s="95">
        <v>1819</v>
      </c>
      <c r="P135" s="95">
        <v>2220</v>
      </c>
      <c r="Q135" s="95">
        <v>2447</v>
      </c>
      <c r="R135" s="95">
        <v>2232</v>
      </c>
      <c r="S135" s="95">
        <v>1353</v>
      </c>
      <c r="T135" s="95">
        <v>1257</v>
      </c>
      <c r="U135" s="95">
        <v>1437</v>
      </c>
      <c r="V135" s="165">
        <v>31266</v>
      </c>
      <c r="W135" s="172">
        <v>-1627</v>
      </c>
      <c r="X135" s="173">
        <v>-0.20579306855552745</v>
      </c>
      <c r="Z135" s="64"/>
    </row>
    <row r="136" spans="1:26" ht="12.75">
      <c r="A136" s="2" t="s">
        <v>196</v>
      </c>
      <c r="B136" s="44" t="s">
        <v>548</v>
      </c>
      <c r="C136" s="1" t="s">
        <v>116</v>
      </c>
      <c r="D136" s="1" t="s">
        <v>15</v>
      </c>
      <c r="E136" s="1" t="s">
        <v>7</v>
      </c>
      <c r="F136" s="94">
        <v>4337</v>
      </c>
      <c r="G136" s="94">
        <v>4830</v>
      </c>
      <c r="H136" s="94">
        <v>5502</v>
      </c>
      <c r="I136" s="94">
        <v>5853</v>
      </c>
      <c r="J136" s="94">
        <v>4387</v>
      </c>
      <c r="K136" s="94">
        <v>4951</v>
      </c>
      <c r="L136" s="94">
        <v>5155</v>
      </c>
      <c r="M136" s="94">
        <v>5624</v>
      </c>
      <c r="N136" s="94">
        <v>3865</v>
      </c>
      <c r="O136" s="95">
        <v>3877</v>
      </c>
      <c r="P136" s="95">
        <v>5199</v>
      </c>
      <c r="Q136" s="95">
        <v>5917</v>
      </c>
      <c r="R136" s="95">
        <v>4865</v>
      </c>
      <c r="S136" s="95">
        <v>4894</v>
      </c>
      <c r="T136" s="95">
        <v>6112</v>
      </c>
      <c r="U136" s="95">
        <v>4565</v>
      </c>
      <c r="V136" s="165">
        <v>79933</v>
      </c>
      <c r="W136" s="172">
        <v>-86</v>
      </c>
      <c r="X136" s="173">
        <v>-0.004190624695448787</v>
      </c>
      <c r="Z136" s="64"/>
    </row>
    <row r="137" spans="1:26" ht="12.75">
      <c r="A137" s="2" t="s">
        <v>197</v>
      </c>
      <c r="B137" s="44" t="s">
        <v>549</v>
      </c>
      <c r="C137" s="1" t="s">
        <v>12</v>
      </c>
      <c r="D137" s="1" t="s">
        <v>10</v>
      </c>
      <c r="E137" s="1" t="s">
        <v>7</v>
      </c>
      <c r="F137" s="94">
        <v>420</v>
      </c>
      <c r="G137" s="94">
        <v>431</v>
      </c>
      <c r="H137" s="94">
        <v>539</v>
      </c>
      <c r="I137" s="94">
        <v>640</v>
      </c>
      <c r="J137" s="94">
        <v>697</v>
      </c>
      <c r="K137" s="94">
        <v>590</v>
      </c>
      <c r="L137" s="94">
        <v>568</v>
      </c>
      <c r="M137" s="94">
        <v>455</v>
      </c>
      <c r="N137" s="94">
        <v>305</v>
      </c>
      <c r="O137" s="95">
        <v>305</v>
      </c>
      <c r="P137" s="95">
        <v>391</v>
      </c>
      <c r="Q137" s="95">
        <v>412</v>
      </c>
      <c r="R137" s="95">
        <v>456</v>
      </c>
      <c r="S137" s="95">
        <v>639</v>
      </c>
      <c r="T137" s="95">
        <v>593</v>
      </c>
      <c r="U137" s="95">
        <v>606</v>
      </c>
      <c r="V137" s="165">
        <v>8047</v>
      </c>
      <c r="W137" s="172">
        <v>264</v>
      </c>
      <c r="X137" s="173">
        <v>0.13004926108374384</v>
      </c>
      <c r="Z137" s="64"/>
    </row>
    <row r="138" spans="1:26" ht="12.75">
      <c r="A138" s="2" t="s">
        <v>198</v>
      </c>
      <c r="B138" s="44" t="s">
        <v>550</v>
      </c>
      <c r="C138" s="1" t="s">
        <v>199</v>
      </c>
      <c r="D138" s="1" t="s">
        <v>102</v>
      </c>
      <c r="E138" s="1" t="s">
        <v>7</v>
      </c>
      <c r="F138" s="94">
        <v>3441</v>
      </c>
      <c r="G138" s="94">
        <v>3441</v>
      </c>
      <c r="H138" s="94">
        <v>4365</v>
      </c>
      <c r="I138" s="94">
        <v>4791</v>
      </c>
      <c r="J138" s="94">
        <v>4194</v>
      </c>
      <c r="K138" s="94">
        <v>4601</v>
      </c>
      <c r="L138" s="94">
        <v>4368</v>
      </c>
      <c r="M138" s="94">
        <v>4202</v>
      </c>
      <c r="N138" s="94">
        <v>2896</v>
      </c>
      <c r="O138" s="95">
        <v>3309</v>
      </c>
      <c r="P138" s="95">
        <v>7452</v>
      </c>
      <c r="Q138" s="95">
        <v>6672</v>
      </c>
      <c r="R138" s="95">
        <v>1879</v>
      </c>
      <c r="S138" s="95">
        <v>4267</v>
      </c>
      <c r="T138" s="95">
        <v>4730</v>
      </c>
      <c r="U138" s="103" t="s">
        <v>746</v>
      </c>
      <c r="V138" s="165">
        <f>SUM(F138:U138)</f>
        <v>64608</v>
      </c>
      <c r="W138" s="172" t="s">
        <v>756</v>
      </c>
      <c r="X138" s="173" t="s">
        <v>756</v>
      </c>
      <c r="Z138" s="64"/>
    </row>
    <row r="139" spans="1:26" ht="12.75">
      <c r="A139" s="2" t="s">
        <v>200</v>
      </c>
      <c r="B139" s="44" t="s">
        <v>551</v>
      </c>
      <c r="C139" s="1" t="s">
        <v>72</v>
      </c>
      <c r="D139" s="1" t="s">
        <v>36</v>
      </c>
      <c r="E139" s="1" t="s">
        <v>7</v>
      </c>
      <c r="F139" s="94">
        <v>600</v>
      </c>
      <c r="G139" s="94">
        <v>735</v>
      </c>
      <c r="H139" s="94">
        <v>1235</v>
      </c>
      <c r="I139" s="94">
        <v>1559</v>
      </c>
      <c r="J139" s="94">
        <v>1495</v>
      </c>
      <c r="K139" s="94">
        <v>1267</v>
      </c>
      <c r="L139" s="94">
        <v>1417</v>
      </c>
      <c r="M139" s="94">
        <v>1342</v>
      </c>
      <c r="N139" s="94">
        <v>791</v>
      </c>
      <c r="O139" s="95">
        <v>791</v>
      </c>
      <c r="P139" s="95">
        <v>1202</v>
      </c>
      <c r="Q139" s="95">
        <v>1356</v>
      </c>
      <c r="R139" s="95">
        <v>980</v>
      </c>
      <c r="S139" s="95">
        <v>1102</v>
      </c>
      <c r="T139" s="95">
        <v>974</v>
      </c>
      <c r="U139" s="95">
        <v>1326</v>
      </c>
      <c r="V139" s="165">
        <v>18172</v>
      </c>
      <c r="W139" s="172">
        <v>253</v>
      </c>
      <c r="X139" s="173">
        <v>0.06127391620247033</v>
      </c>
      <c r="Z139" s="64"/>
    </row>
    <row r="140" spans="1:26" ht="12.75">
      <c r="A140" s="2" t="s">
        <v>201</v>
      </c>
      <c r="B140" s="44" t="s">
        <v>552</v>
      </c>
      <c r="C140" s="1" t="s">
        <v>21</v>
      </c>
      <c r="D140" s="1" t="s">
        <v>22</v>
      </c>
      <c r="E140" s="1" t="s">
        <v>7</v>
      </c>
      <c r="F140" s="94">
        <v>3637</v>
      </c>
      <c r="G140" s="94">
        <v>1826</v>
      </c>
      <c r="H140" s="94">
        <v>3024</v>
      </c>
      <c r="I140" s="94">
        <v>1710</v>
      </c>
      <c r="J140" s="94">
        <v>2527</v>
      </c>
      <c r="K140" s="94">
        <v>2263</v>
      </c>
      <c r="L140" s="94">
        <v>2708</v>
      </c>
      <c r="M140" s="94">
        <v>2299</v>
      </c>
      <c r="N140" s="94">
        <v>1549</v>
      </c>
      <c r="O140" s="95">
        <v>2579</v>
      </c>
      <c r="P140" s="95">
        <v>2491</v>
      </c>
      <c r="Q140" s="95">
        <v>1956</v>
      </c>
      <c r="R140" s="95">
        <v>3899</v>
      </c>
      <c r="S140" s="95">
        <v>2646</v>
      </c>
      <c r="T140" s="95">
        <v>2935</v>
      </c>
      <c r="U140" s="95">
        <v>3018</v>
      </c>
      <c r="V140" s="165">
        <v>41067</v>
      </c>
      <c r="W140" s="172">
        <v>2301</v>
      </c>
      <c r="X140" s="173">
        <v>0.225654604295381</v>
      </c>
      <c r="Z140" s="64"/>
    </row>
    <row r="141" spans="1:26" ht="12.75">
      <c r="A141" s="2" t="s">
        <v>202</v>
      </c>
      <c r="B141" s="44" t="s">
        <v>553</v>
      </c>
      <c r="C141" s="1" t="s">
        <v>129</v>
      </c>
      <c r="D141" s="1" t="s">
        <v>30</v>
      </c>
      <c r="E141" s="1" t="s">
        <v>16</v>
      </c>
      <c r="F141" s="94">
        <v>929</v>
      </c>
      <c r="G141" s="94">
        <v>937</v>
      </c>
      <c r="H141" s="94">
        <v>897</v>
      </c>
      <c r="I141" s="94">
        <v>1005</v>
      </c>
      <c r="J141" s="94">
        <v>977</v>
      </c>
      <c r="K141" s="94">
        <v>1227</v>
      </c>
      <c r="L141" s="94">
        <v>1042</v>
      </c>
      <c r="M141" s="94">
        <v>1003</v>
      </c>
      <c r="N141" s="94">
        <v>732</v>
      </c>
      <c r="O141" s="95">
        <v>423</v>
      </c>
      <c r="P141" s="95">
        <v>535</v>
      </c>
      <c r="Q141" s="95">
        <v>606</v>
      </c>
      <c r="R141" s="95">
        <v>868</v>
      </c>
      <c r="S141" s="95">
        <v>1002</v>
      </c>
      <c r="T141" s="95">
        <v>1105</v>
      </c>
      <c r="U141" s="95">
        <v>1168</v>
      </c>
      <c r="V141" s="165">
        <v>14456</v>
      </c>
      <c r="W141" s="172">
        <v>375</v>
      </c>
      <c r="X141" s="173">
        <v>0.09952229299363058</v>
      </c>
      <c r="Z141" s="64"/>
    </row>
    <row r="142" spans="1:26" ht="12.75">
      <c r="A142" s="2" t="s">
        <v>203</v>
      </c>
      <c r="B142" s="44" t="s">
        <v>554</v>
      </c>
      <c r="C142" s="1" t="s">
        <v>204</v>
      </c>
      <c r="D142" s="1" t="s">
        <v>30</v>
      </c>
      <c r="E142" s="1" t="s">
        <v>7</v>
      </c>
      <c r="F142" s="94">
        <v>552</v>
      </c>
      <c r="G142" s="94">
        <v>553</v>
      </c>
      <c r="H142" s="94">
        <v>735</v>
      </c>
      <c r="I142" s="94">
        <v>736</v>
      </c>
      <c r="J142" s="94">
        <v>737</v>
      </c>
      <c r="K142" s="94">
        <v>595</v>
      </c>
      <c r="L142" s="94">
        <v>671</v>
      </c>
      <c r="M142" s="94">
        <v>711</v>
      </c>
      <c r="N142" s="94">
        <v>383</v>
      </c>
      <c r="O142" s="95">
        <v>564</v>
      </c>
      <c r="P142" s="95">
        <v>630</v>
      </c>
      <c r="Q142" s="95">
        <v>754</v>
      </c>
      <c r="R142" s="95">
        <v>617</v>
      </c>
      <c r="S142" s="95">
        <v>521</v>
      </c>
      <c r="T142" s="95">
        <v>301</v>
      </c>
      <c r="U142" s="95">
        <v>665</v>
      </c>
      <c r="V142" s="165">
        <v>9725</v>
      </c>
      <c r="W142" s="172">
        <v>-472</v>
      </c>
      <c r="X142" s="173">
        <v>-0.18322981366459629</v>
      </c>
      <c r="Z142" s="64"/>
    </row>
    <row r="143" spans="1:26" ht="12.75">
      <c r="A143" s="2" t="s">
        <v>205</v>
      </c>
      <c r="B143" s="44" t="s">
        <v>555</v>
      </c>
      <c r="C143" s="1" t="s">
        <v>9</v>
      </c>
      <c r="D143" s="1" t="s">
        <v>10</v>
      </c>
      <c r="E143" s="1" t="s">
        <v>7</v>
      </c>
      <c r="F143" s="94">
        <v>2894</v>
      </c>
      <c r="G143" s="94">
        <v>3239</v>
      </c>
      <c r="H143" s="94">
        <v>3691</v>
      </c>
      <c r="I143" s="94">
        <v>4002</v>
      </c>
      <c r="J143" s="94">
        <v>3432</v>
      </c>
      <c r="K143" s="94">
        <v>3432</v>
      </c>
      <c r="L143" s="94">
        <v>3940</v>
      </c>
      <c r="M143" s="94">
        <v>4140</v>
      </c>
      <c r="N143" s="94">
        <v>2440</v>
      </c>
      <c r="O143" s="95">
        <v>2677</v>
      </c>
      <c r="P143" s="95">
        <v>3591</v>
      </c>
      <c r="Q143" s="95">
        <v>4710</v>
      </c>
      <c r="R143" s="95">
        <v>3330</v>
      </c>
      <c r="S143" s="95">
        <v>3518</v>
      </c>
      <c r="T143" s="95">
        <v>3766</v>
      </c>
      <c r="U143" s="95">
        <v>3959</v>
      </c>
      <c r="V143" s="165">
        <v>56761</v>
      </c>
      <c r="W143" s="172">
        <v>747</v>
      </c>
      <c r="X143" s="173">
        <v>0.054028641689570375</v>
      </c>
      <c r="Z143" s="64"/>
    </row>
    <row r="144" spans="1:26" ht="12.75">
      <c r="A144" s="2" t="s">
        <v>206</v>
      </c>
      <c r="B144" s="44" t="s">
        <v>556</v>
      </c>
      <c r="C144" s="1" t="s">
        <v>207</v>
      </c>
      <c r="D144" s="1" t="s">
        <v>25</v>
      </c>
      <c r="E144" s="1" t="s">
        <v>16</v>
      </c>
      <c r="F144" s="94">
        <v>5193</v>
      </c>
      <c r="G144" s="94">
        <v>5557</v>
      </c>
      <c r="H144" s="94">
        <v>6199</v>
      </c>
      <c r="I144" s="94">
        <v>6371</v>
      </c>
      <c r="J144" s="94">
        <v>5752</v>
      </c>
      <c r="K144" s="94">
        <v>5862</v>
      </c>
      <c r="L144" s="94">
        <v>6110</v>
      </c>
      <c r="M144" s="94">
        <v>5280</v>
      </c>
      <c r="N144" s="94">
        <v>3408</v>
      </c>
      <c r="O144" s="95">
        <v>5529</v>
      </c>
      <c r="P144" s="95">
        <v>7886</v>
      </c>
      <c r="Q144" s="95">
        <v>5575</v>
      </c>
      <c r="R144" s="95">
        <v>4559</v>
      </c>
      <c r="S144" s="95">
        <v>4890</v>
      </c>
      <c r="T144" s="95">
        <v>4198</v>
      </c>
      <c r="U144" s="95">
        <v>4891</v>
      </c>
      <c r="V144" s="165">
        <v>87260</v>
      </c>
      <c r="W144" s="172">
        <v>-4782</v>
      </c>
      <c r="X144" s="173">
        <v>-0.20506003430531733</v>
      </c>
      <c r="Z144" s="64"/>
    </row>
    <row r="145" spans="1:26" ht="12.75">
      <c r="A145" s="2" t="s">
        <v>208</v>
      </c>
      <c r="B145" s="44" t="s">
        <v>557</v>
      </c>
      <c r="C145" s="1" t="s">
        <v>46</v>
      </c>
      <c r="D145" s="1" t="s">
        <v>10</v>
      </c>
      <c r="E145" s="1" t="s">
        <v>7</v>
      </c>
      <c r="F145" s="94">
        <v>1905</v>
      </c>
      <c r="G145" s="94">
        <v>2004</v>
      </c>
      <c r="H145" s="94">
        <v>2142</v>
      </c>
      <c r="I145" s="94">
        <v>2218</v>
      </c>
      <c r="J145" s="94">
        <v>1711</v>
      </c>
      <c r="K145" s="94">
        <v>1667</v>
      </c>
      <c r="L145" s="94">
        <v>1626</v>
      </c>
      <c r="M145" s="94">
        <v>1762</v>
      </c>
      <c r="N145" s="94">
        <v>942</v>
      </c>
      <c r="O145" s="95">
        <v>1238</v>
      </c>
      <c r="P145" s="95">
        <v>1475</v>
      </c>
      <c r="Q145" s="95">
        <v>1760</v>
      </c>
      <c r="R145" s="95">
        <v>1450</v>
      </c>
      <c r="S145" s="95">
        <v>1588</v>
      </c>
      <c r="T145" s="95">
        <v>1455</v>
      </c>
      <c r="U145" s="95">
        <v>1976</v>
      </c>
      <c r="V145" s="165">
        <v>26919</v>
      </c>
      <c r="W145" s="172">
        <v>-1800</v>
      </c>
      <c r="X145" s="173">
        <v>-0.21768049340911838</v>
      </c>
      <c r="Z145" s="64"/>
    </row>
    <row r="146" spans="1:26" ht="12.75">
      <c r="A146" s="2" t="s">
        <v>209</v>
      </c>
      <c r="B146" s="44" t="s">
        <v>558</v>
      </c>
      <c r="C146" s="1" t="s">
        <v>210</v>
      </c>
      <c r="D146" s="1" t="s">
        <v>25</v>
      </c>
      <c r="E146" s="1" t="s">
        <v>7</v>
      </c>
      <c r="F146" s="94">
        <v>1809</v>
      </c>
      <c r="G146" s="94">
        <v>1813</v>
      </c>
      <c r="H146" s="94">
        <v>2454</v>
      </c>
      <c r="I146" s="94">
        <v>3243</v>
      </c>
      <c r="J146" s="94">
        <v>3142</v>
      </c>
      <c r="K146" s="94">
        <v>2844</v>
      </c>
      <c r="L146" s="94">
        <v>2629</v>
      </c>
      <c r="M146" s="94">
        <v>2580</v>
      </c>
      <c r="N146" s="94">
        <v>1638</v>
      </c>
      <c r="O146" s="95">
        <v>2081</v>
      </c>
      <c r="P146" s="95">
        <v>2557</v>
      </c>
      <c r="Q146" s="95">
        <v>2895</v>
      </c>
      <c r="R146" s="95">
        <v>2562</v>
      </c>
      <c r="S146" s="95">
        <v>2723</v>
      </c>
      <c r="T146" s="95">
        <v>2321</v>
      </c>
      <c r="U146" s="95">
        <v>2701</v>
      </c>
      <c r="V146" s="165">
        <v>39992</v>
      </c>
      <c r="W146" s="172">
        <v>988</v>
      </c>
      <c r="X146" s="173">
        <v>0.10601995922309261</v>
      </c>
      <c r="Z146" s="64"/>
    </row>
    <row r="147" spans="1:26" ht="12.75">
      <c r="A147" s="2" t="s">
        <v>211</v>
      </c>
      <c r="B147" s="44" t="s">
        <v>559</v>
      </c>
      <c r="C147" s="1" t="s">
        <v>52</v>
      </c>
      <c r="D147" s="1" t="s">
        <v>19</v>
      </c>
      <c r="E147" s="1" t="s">
        <v>16</v>
      </c>
      <c r="F147" s="94">
        <v>1736</v>
      </c>
      <c r="G147" s="94">
        <v>2048</v>
      </c>
      <c r="H147" s="94">
        <v>2896</v>
      </c>
      <c r="I147" s="94">
        <v>3005</v>
      </c>
      <c r="J147" s="94">
        <v>2668</v>
      </c>
      <c r="K147" s="94">
        <v>2858</v>
      </c>
      <c r="L147" s="94">
        <v>2767</v>
      </c>
      <c r="M147" s="94">
        <v>2899</v>
      </c>
      <c r="N147" s="94">
        <v>1333</v>
      </c>
      <c r="O147" s="95">
        <v>2068</v>
      </c>
      <c r="P147" s="95">
        <v>2408</v>
      </c>
      <c r="Q147" s="95">
        <v>2939</v>
      </c>
      <c r="R147" s="95">
        <v>2276</v>
      </c>
      <c r="S147" s="95">
        <v>2396</v>
      </c>
      <c r="T147" s="95">
        <v>2585</v>
      </c>
      <c r="U147" s="95">
        <v>2531</v>
      </c>
      <c r="V147" s="165">
        <v>39413</v>
      </c>
      <c r="W147" s="172">
        <v>103</v>
      </c>
      <c r="X147" s="173">
        <v>0.010635002581311306</v>
      </c>
      <c r="Z147" s="64"/>
    </row>
    <row r="148" spans="1:26" ht="12.75">
      <c r="A148" s="2" t="s">
        <v>212</v>
      </c>
      <c r="B148" s="44" t="s">
        <v>560</v>
      </c>
      <c r="C148" s="1" t="s">
        <v>213</v>
      </c>
      <c r="D148" s="1" t="s">
        <v>30</v>
      </c>
      <c r="E148" s="1" t="s">
        <v>16</v>
      </c>
      <c r="F148" s="94">
        <v>3337</v>
      </c>
      <c r="G148" s="94">
        <v>3877</v>
      </c>
      <c r="H148" s="94">
        <v>4388</v>
      </c>
      <c r="I148" s="94">
        <v>4970</v>
      </c>
      <c r="J148" s="94">
        <v>4393</v>
      </c>
      <c r="K148" s="94">
        <v>4647</v>
      </c>
      <c r="L148" s="94">
        <v>4682</v>
      </c>
      <c r="M148" s="94">
        <v>4989</v>
      </c>
      <c r="N148" s="94">
        <v>2957</v>
      </c>
      <c r="O148" s="95">
        <v>2988</v>
      </c>
      <c r="P148" s="95">
        <v>4074</v>
      </c>
      <c r="Q148" s="95">
        <v>5137</v>
      </c>
      <c r="R148" s="95">
        <v>3955</v>
      </c>
      <c r="S148" s="95">
        <v>4049</v>
      </c>
      <c r="T148" s="95">
        <v>4296</v>
      </c>
      <c r="U148" s="95">
        <v>4628</v>
      </c>
      <c r="V148" s="165">
        <v>67367</v>
      </c>
      <c r="W148" s="172">
        <v>356</v>
      </c>
      <c r="X148" s="173">
        <v>0.021482017861453054</v>
      </c>
      <c r="Z148" s="64"/>
    </row>
    <row r="149" spans="1:26" ht="12.75">
      <c r="A149" s="2" t="s">
        <v>214</v>
      </c>
      <c r="B149" s="44" t="s">
        <v>561</v>
      </c>
      <c r="C149" s="1" t="s">
        <v>215</v>
      </c>
      <c r="D149" s="1" t="s">
        <v>102</v>
      </c>
      <c r="E149" s="1" t="s">
        <v>16</v>
      </c>
      <c r="F149" s="94">
        <v>2881</v>
      </c>
      <c r="G149" s="94">
        <v>3100</v>
      </c>
      <c r="H149" s="94">
        <v>3638</v>
      </c>
      <c r="I149" s="94">
        <v>3817</v>
      </c>
      <c r="J149" s="94">
        <v>3869</v>
      </c>
      <c r="K149" s="94">
        <v>3601</v>
      </c>
      <c r="L149" s="94">
        <v>3718</v>
      </c>
      <c r="M149" s="94">
        <v>3723</v>
      </c>
      <c r="N149" s="94">
        <v>2421</v>
      </c>
      <c r="O149" s="95">
        <v>2724</v>
      </c>
      <c r="P149" s="95">
        <v>2327</v>
      </c>
      <c r="Q149" s="95">
        <v>3495</v>
      </c>
      <c r="R149" s="95">
        <v>3359</v>
      </c>
      <c r="S149" s="95">
        <v>3638</v>
      </c>
      <c r="T149" s="95">
        <v>3693</v>
      </c>
      <c r="U149" s="95">
        <v>4386</v>
      </c>
      <c r="V149" s="165">
        <v>54390</v>
      </c>
      <c r="W149" s="172">
        <v>1640</v>
      </c>
      <c r="X149" s="173">
        <v>0.1220601369455195</v>
      </c>
      <c r="Z149" s="64"/>
    </row>
    <row r="150" spans="1:26" ht="12.75">
      <c r="A150" s="2" t="s">
        <v>216</v>
      </c>
      <c r="B150" s="44" t="s">
        <v>562</v>
      </c>
      <c r="C150" s="1" t="s">
        <v>217</v>
      </c>
      <c r="D150" s="1" t="s">
        <v>36</v>
      </c>
      <c r="E150" s="1" t="s">
        <v>7</v>
      </c>
      <c r="F150" s="94">
        <v>544</v>
      </c>
      <c r="G150" s="94">
        <v>534</v>
      </c>
      <c r="H150" s="94">
        <v>539</v>
      </c>
      <c r="I150" s="94">
        <v>758</v>
      </c>
      <c r="J150" s="94">
        <v>717</v>
      </c>
      <c r="K150" s="94">
        <v>742</v>
      </c>
      <c r="L150" s="94">
        <v>758</v>
      </c>
      <c r="M150" s="94">
        <v>6</v>
      </c>
      <c r="N150" s="94">
        <v>123</v>
      </c>
      <c r="O150" s="95">
        <v>520</v>
      </c>
      <c r="P150" s="95">
        <v>734</v>
      </c>
      <c r="Q150" s="95">
        <v>860</v>
      </c>
      <c r="R150" s="95">
        <v>594</v>
      </c>
      <c r="S150" s="95">
        <v>442</v>
      </c>
      <c r="T150" s="95">
        <v>619</v>
      </c>
      <c r="U150" s="95">
        <v>835</v>
      </c>
      <c r="V150" s="165">
        <v>9325</v>
      </c>
      <c r="W150" s="172">
        <v>115</v>
      </c>
      <c r="X150" s="173">
        <v>0.04842105263157895</v>
      </c>
      <c r="Z150" s="64"/>
    </row>
    <row r="151" spans="1:26" ht="12.75">
      <c r="A151" s="2" t="s">
        <v>218</v>
      </c>
      <c r="B151" s="44" t="s">
        <v>563</v>
      </c>
      <c r="C151" s="1" t="s">
        <v>38</v>
      </c>
      <c r="D151" s="1" t="s">
        <v>10</v>
      </c>
      <c r="E151" s="1" t="s">
        <v>7</v>
      </c>
      <c r="F151" s="94">
        <v>1663</v>
      </c>
      <c r="G151" s="94">
        <v>1660</v>
      </c>
      <c r="H151" s="94">
        <v>2062</v>
      </c>
      <c r="I151" s="94">
        <v>2232</v>
      </c>
      <c r="J151" s="94">
        <v>2182</v>
      </c>
      <c r="K151" s="94">
        <v>1889</v>
      </c>
      <c r="L151" s="94">
        <v>1896</v>
      </c>
      <c r="M151" s="94">
        <v>1881</v>
      </c>
      <c r="N151" s="94">
        <v>920</v>
      </c>
      <c r="O151" s="95">
        <v>1432</v>
      </c>
      <c r="P151" s="95">
        <v>1752</v>
      </c>
      <c r="Q151" s="95">
        <v>2157</v>
      </c>
      <c r="R151" s="95">
        <v>1831</v>
      </c>
      <c r="S151" s="95">
        <v>1876</v>
      </c>
      <c r="T151" s="95">
        <v>2121</v>
      </c>
      <c r="U151" s="95">
        <v>2257</v>
      </c>
      <c r="V151" s="165">
        <v>29811</v>
      </c>
      <c r="W151" s="172">
        <v>468</v>
      </c>
      <c r="X151" s="173">
        <v>0.06144151240645924</v>
      </c>
      <c r="Z151" s="64"/>
    </row>
    <row r="152" spans="1:26" ht="12.75">
      <c r="A152" s="2" t="s">
        <v>219</v>
      </c>
      <c r="B152" s="44" t="s">
        <v>564</v>
      </c>
      <c r="C152" s="1" t="s">
        <v>91</v>
      </c>
      <c r="D152" s="1" t="s">
        <v>10</v>
      </c>
      <c r="E152" s="1" t="s">
        <v>7</v>
      </c>
      <c r="F152" s="94">
        <v>2168</v>
      </c>
      <c r="G152" s="94">
        <v>2450</v>
      </c>
      <c r="H152" s="94">
        <v>2536</v>
      </c>
      <c r="I152" s="94">
        <v>2793</v>
      </c>
      <c r="J152" s="94">
        <v>2557</v>
      </c>
      <c r="K152" s="94">
        <v>2619</v>
      </c>
      <c r="L152" s="94">
        <v>2539</v>
      </c>
      <c r="M152" s="94">
        <v>2401</v>
      </c>
      <c r="N152" s="94">
        <v>1544</v>
      </c>
      <c r="O152" s="95">
        <v>1891</v>
      </c>
      <c r="P152" s="95">
        <v>2221</v>
      </c>
      <c r="Q152" s="95">
        <v>2836</v>
      </c>
      <c r="R152" s="95">
        <v>2192</v>
      </c>
      <c r="S152" s="95">
        <v>2240</v>
      </c>
      <c r="T152" s="95">
        <v>2614</v>
      </c>
      <c r="U152" s="95">
        <v>2907</v>
      </c>
      <c r="V152" s="165">
        <v>38508</v>
      </c>
      <c r="W152" s="172">
        <v>6</v>
      </c>
      <c r="X152" s="173">
        <v>0.0006031969438021514</v>
      </c>
      <c r="Z152" s="64"/>
    </row>
    <row r="153" spans="1:26" ht="12.75">
      <c r="A153" s="2" t="s">
        <v>220</v>
      </c>
      <c r="B153" s="44" t="s">
        <v>417</v>
      </c>
      <c r="C153" s="1" t="s">
        <v>220</v>
      </c>
      <c r="D153" s="1" t="s">
        <v>102</v>
      </c>
      <c r="E153" s="1" t="s">
        <v>16</v>
      </c>
      <c r="F153" s="94">
        <v>4978</v>
      </c>
      <c r="G153" s="94">
        <v>5025</v>
      </c>
      <c r="H153" s="94">
        <v>5933</v>
      </c>
      <c r="I153" s="94">
        <v>6654</v>
      </c>
      <c r="J153" s="94">
        <v>5775</v>
      </c>
      <c r="K153" s="94">
        <v>6262</v>
      </c>
      <c r="L153" s="94">
        <v>6338</v>
      </c>
      <c r="M153" s="94">
        <v>5617</v>
      </c>
      <c r="N153" s="94">
        <v>3707</v>
      </c>
      <c r="O153" s="95">
        <v>4362</v>
      </c>
      <c r="P153" s="95">
        <v>4208</v>
      </c>
      <c r="Q153" s="95">
        <v>5097</v>
      </c>
      <c r="R153" s="95">
        <v>5349</v>
      </c>
      <c r="S153" s="95">
        <v>5190</v>
      </c>
      <c r="T153" s="95">
        <v>5883</v>
      </c>
      <c r="U153" s="95">
        <v>5494</v>
      </c>
      <c r="V153" s="165">
        <v>85872</v>
      </c>
      <c r="W153" s="172">
        <v>-674</v>
      </c>
      <c r="X153" s="173">
        <v>-0.029836210712704737</v>
      </c>
      <c r="Z153" s="64"/>
    </row>
    <row r="154" spans="1:26" ht="12.75">
      <c r="A154" s="2" t="s">
        <v>221</v>
      </c>
      <c r="B154" s="44" t="s">
        <v>565</v>
      </c>
      <c r="C154" s="1" t="s">
        <v>222</v>
      </c>
      <c r="D154" s="1" t="s">
        <v>10</v>
      </c>
      <c r="E154" s="1" t="s">
        <v>7</v>
      </c>
      <c r="F154" s="94">
        <v>2948</v>
      </c>
      <c r="G154" s="94">
        <v>2912</v>
      </c>
      <c r="H154" s="94">
        <v>3378</v>
      </c>
      <c r="I154" s="94">
        <v>3605</v>
      </c>
      <c r="J154" s="94">
        <v>3259</v>
      </c>
      <c r="K154" s="94">
        <v>3159</v>
      </c>
      <c r="L154" s="94">
        <v>3213</v>
      </c>
      <c r="M154" s="94">
        <v>3188</v>
      </c>
      <c r="N154" s="94">
        <v>2271</v>
      </c>
      <c r="O154" s="95">
        <v>2514</v>
      </c>
      <c r="P154" s="95">
        <v>2870</v>
      </c>
      <c r="Q154" s="95">
        <v>3344</v>
      </c>
      <c r="R154" s="95">
        <v>3033</v>
      </c>
      <c r="S154" s="95">
        <v>2972</v>
      </c>
      <c r="T154" s="95">
        <v>3321</v>
      </c>
      <c r="U154" s="95">
        <v>3563</v>
      </c>
      <c r="V154" s="165">
        <v>49550</v>
      </c>
      <c r="W154" s="172">
        <v>46</v>
      </c>
      <c r="X154" s="173">
        <v>0.0035817176672117107</v>
      </c>
      <c r="Z154" s="64"/>
    </row>
    <row r="155" spans="1:26" ht="12.75">
      <c r="A155" s="2" t="s">
        <v>223</v>
      </c>
      <c r="B155" s="44" t="s">
        <v>566</v>
      </c>
      <c r="C155" s="1" t="s">
        <v>38</v>
      </c>
      <c r="D155" s="1" t="s">
        <v>10</v>
      </c>
      <c r="E155" s="1" t="s">
        <v>7</v>
      </c>
      <c r="F155" s="94">
        <v>1388</v>
      </c>
      <c r="G155" s="94">
        <v>1527</v>
      </c>
      <c r="H155" s="94">
        <v>1813</v>
      </c>
      <c r="I155" s="94">
        <v>1809</v>
      </c>
      <c r="J155" s="94">
        <v>1540</v>
      </c>
      <c r="K155" s="94">
        <v>1880</v>
      </c>
      <c r="L155" s="94">
        <v>1727</v>
      </c>
      <c r="M155" s="94">
        <v>1852</v>
      </c>
      <c r="N155" s="94">
        <v>1349</v>
      </c>
      <c r="O155" s="95">
        <v>1356</v>
      </c>
      <c r="P155" s="95">
        <v>1603</v>
      </c>
      <c r="Q155" s="95">
        <v>2020</v>
      </c>
      <c r="R155" s="95">
        <v>1894</v>
      </c>
      <c r="S155" s="95">
        <v>1782</v>
      </c>
      <c r="T155" s="95">
        <v>2003</v>
      </c>
      <c r="U155" s="95">
        <v>2064</v>
      </c>
      <c r="V155" s="165">
        <v>27607</v>
      </c>
      <c r="W155" s="172">
        <v>1206</v>
      </c>
      <c r="X155" s="173">
        <v>0.18448829738412115</v>
      </c>
      <c r="Z155" s="64"/>
    </row>
    <row r="156" spans="1:26" ht="12.75">
      <c r="A156" s="2" t="s">
        <v>224</v>
      </c>
      <c r="B156" s="44" t="s">
        <v>567</v>
      </c>
      <c r="C156" s="1" t="s">
        <v>225</v>
      </c>
      <c r="D156" s="1" t="s">
        <v>6</v>
      </c>
      <c r="E156" s="1" t="s">
        <v>7</v>
      </c>
      <c r="F156" s="94">
        <v>1171</v>
      </c>
      <c r="G156" s="94">
        <v>1130</v>
      </c>
      <c r="H156" s="94">
        <v>1182</v>
      </c>
      <c r="I156" s="94">
        <v>1212</v>
      </c>
      <c r="J156" s="94">
        <v>1078</v>
      </c>
      <c r="K156" s="94">
        <v>1164</v>
      </c>
      <c r="L156" s="94">
        <v>1376</v>
      </c>
      <c r="M156" s="94">
        <v>1254</v>
      </c>
      <c r="N156" s="94">
        <v>610</v>
      </c>
      <c r="O156" s="95">
        <v>850</v>
      </c>
      <c r="P156" s="95">
        <v>1315</v>
      </c>
      <c r="Q156" s="95">
        <v>1720</v>
      </c>
      <c r="R156" s="95">
        <v>1201</v>
      </c>
      <c r="S156" s="95">
        <v>1309</v>
      </c>
      <c r="T156" s="95">
        <v>1435</v>
      </c>
      <c r="U156" s="95">
        <v>1392</v>
      </c>
      <c r="V156" s="165">
        <v>19399</v>
      </c>
      <c r="W156" s="172">
        <v>642</v>
      </c>
      <c r="X156" s="173">
        <v>0.136741214057508</v>
      </c>
      <c r="Z156" s="64"/>
    </row>
    <row r="157" spans="1:26" ht="12.75">
      <c r="A157" s="2" t="s">
        <v>226</v>
      </c>
      <c r="B157" s="44" t="s">
        <v>568</v>
      </c>
      <c r="C157" s="1" t="s">
        <v>227</v>
      </c>
      <c r="D157" s="1" t="s">
        <v>15</v>
      </c>
      <c r="E157" s="1" t="s">
        <v>7</v>
      </c>
      <c r="F157" s="94">
        <v>1798</v>
      </c>
      <c r="G157" s="94">
        <v>2459</v>
      </c>
      <c r="H157" s="94">
        <v>2921</v>
      </c>
      <c r="I157" s="94">
        <v>2834</v>
      </c>
      <c r="J157" s="94">
        <v>2748</v>
      </c>
      <c r="K157" s="94">
        <v>2767</v>
      </c>
      <c r="L157" s="94">
        <v>2454</v>
      </c>
      <c r="M157" s="94">
        <v>2978</v>
      </c>
      <c r="N157" s="94">
        <v>2048</v>
      </c>
      <c r="O157" s="95">
        <v>1934</v>
      </c>
      <c r="P157" s="95">
        <v>2800</v>
      </c>
      <c r="Q157" s="95">
        <v>3101</v>
      </c>
      <c r="R157" s="95">
        <v>2975</v>
      </c>
      <c r="S157" s="95">
        <v>3319</v>
      </c>
      <c r="T157" s="95">
        <v>3755</v>
      </c>
      <c r="U157" s="95">
        <v>4184</v>
      </c>
      <c r="V157" s="165">
        <v>45075</v>
      </c>
      <c r="W157" s="172">
        <v>4221</v>
      </c>
      <c r="X157" s="173">
        <v>0.4215940870954854</v>
      </c>
      <c r="Z157" s="64"/>
    </row>
    <row r="158" spans="1:26" ht="12.75">
      <c r="A158" s="2" t="s">
        <v>228</v>
      </c>
      <c r="B158" s="44" t="s">
        <v>569</v>
      </c>
      <c r="C158" s="1" t="s">
        <v>63</v>
      </c>
      <c r="D158" s="1" t="s">
        <v>6</v>
      </c>
      <c r="E158" s="1" t="s">
        <v>7</v>
      </c>
      <c r="F158" s="94">
        <v>886</v>
      </c>
      <c r="G158" s="94">
        <v>1309</v>
      </c>
      <c r="H158" s="94">
        <v>1306</v>
      </c>
      <c r="I158" s="94">
        <v>1512</v>
      </c>
      <c r="J158" s="94">
        <v>1439</v>
      </c>
      <c r="K158" s="94">
        <v>1431</v>
      </c>
      <c r="L158" s="94">
        <v>1514</v>
      </c>
      <c r="M158" s="94">
        <v>1288</v>
      </c>
      <c r="N158" s="94">
        <v>1036</v>
      </c>
      <c r="O158" s="95">
        <v>1022</v>
      </c>
      <c r="P158" s="95">
        <v>1341</v>
      </c>
      <c r="Q158" s="95">
        <v>1390</v>
      </c>
      <c r="R158" s="103" t="s">
        <v>746</v>
      </c>
      <c r="S158" s="103" t="s">
        <v>746</v>
      </c>
      <c r="T158" s="103" t="s">
        <v>746</v>
      </c>
      <c r="U158" s="103" t="s">
        <v>746</v>
      </c>
      <c r="V158" s="165">
        <f>SUM(F158:U158)</f>
        <v>15474</v>
      </c>
      <c r="W158" s="172" t="s">
        <v>756</v>
      </c>
      <c r="X158" s="173" t="s">
        <v>756</v>
      </c>
      <c r="Z158" s="64"/>
    </row>
    <row r="159" spans="1:26" ht="12.75">
      <c r="A159" s="2" t="s">
        <v>229</v>
      </c>
      <c r="B159" s="44" t="s">
        <v>570</v>
      </c>
      <c r="C159" s="1" t="s">
        <v>230</v>
      </c>
      <c r="D159" s="1" t="s">
        <v>19</v>
      </c>
      <c r="E159" s="1" t="s">
        <v>7</v>
      </c>
      <c r="F159" s="94">
        <v>938</v>
      </c>
      <c r="G159" s="94">
        <v>1655</v>
      </c>
      <c r="H159" s="94">
        <v>2034</v>
      </c>
      <c r="I159" s="94">
        <v>1797</v>
      </c>
      <c r="J159" s="94">
        <v>1108</v>
      </c>
      <c r="K159" s="94">
        <v>1238</v>
      </c>
      <c r="L159" s="94">
        <v>1551</v>
      </c>
      <c r="M159" s="94">
        <v>1555</v>
      </c>
      <c r="N159" s="94">
        <v>1015</v>
      </c>
      <c r="O159" s="95">
        <v>2154</v>
      </c>
      <c r="P159" s="95">
        <v>1299</v>
      </c>
      <c r="Q159" s="95">
        <v>1774</v>
      </c>
      <c r="R159" s="95">
        <v>1645</v>
      </c>
      <c r="S159" s="95">
        <v>1795</v>
      </c>
      <c r="T159" s="95">
        <v>2132</v>
      </c>
      <c r="U159" s="95">
        <v>2044</v>
      </c>
      <c r="V159" s="165">
        <v>25734</v>
      </c>
      <c r="W159" s="172">
        <v>1192</v>
      </c>
      <c r="X159" s="173">
        <v>0.1855541718555417</v>
      </c>
      <c r="Z159" s="64"/>
    </row>
    <row r="160" spans="1:26" ht="12.75">
      <c r="A160" s="2" t="s">
        <v>409</v>
      </c>
      <c r="B160" s="44" t="s">
        <v>571</v>
      </c>
      <c r="C160" s="1" t="s">
        <v>231</v>
      </c>
      <c r="D160" s="1" t="s">
        <v>30</v>
      </c>
      <c r="E160" s="1" t="s">
        <v>7</v>
      </c>
      <c r="F160" s="94">
        <v>3481</v>
      </c>
      <c r="G160" s="94">
        <v>3614</v>
      </c>
      <c r="H160" s="94">
        <v>3825</v>
      </c>
      <c r="I160" s="94">
        <v>4511</v>
      </c>
      <c r="J160" s="94">
        <v>4793</v>
      </c>
      <c r="K160" s="94">
        <v>4235</v>
      </c>
      <c r="L160" s="94">
        <v>4349</v>
      </c>
      <c r="M160" s="94">
        <v>4481</v>
      </c>
      <c r="N160" s="94">
        <v>3119</v>
      </c>
      <c r="O160" s="95">
        <v>3275</v>
      </c>
      <c r="P160" s="95">
        <v>4030</v>
      </c>
      <c r="Q160" s="95">
        <v>5028</v>
      </c>
      <c r="R160" s="95">
        <v>3867</v>
      </c>
      <c r="S160" s="95">
        <v>4105</v>
      </c>
      <c r="T160" s="95">
        <v>5046</v>
      </c>
      <c r="U160" s="95">
        <v>5429</v>
      </c>
      <c r="V160" s="165">
        <v>67188</v>
      </c>
      <c r="W160" s="172">
        <v>3016</v>
      </c>
      <c r="X160" s="173">
        <v>0.1954507160909857</v>
      </c>
      <c r="Z160" s="64"/>
    </row>
    <row r="161" spans="1:26" ht="12.75">
      <c r="A161" s="2" t="s">
        <v>232</v>
      </c>
      <c r="B161" s="44" t="s">
        <v>572</v>
      </c>
      <c r="C161" s="1" t="s">
        <v>233</v>
      </c>
      <c r="D161" s="1" t="s">
        <v>15</v>
      </c>
      <c r="E161" s="1" t="s">
        <v>7</v>
      </c>
      <c r="F161" s="94">
        <v>1470</v>
      </c>
      <c r="G161" s="94">
        <v>1884</v>
      </c>
      <c r="H161" s="94">
        <v>2422</v>
      </c>
      <c r="I161" s="94">
        <v>2680</v>
      </c>
      <c r="J161" s="94">
        <v>2188</v>
      </c>
      <c r="K161" s="94">
        <v>2524</v>
      </c>
      <c r="L161" s="94">
        <v>2413</v>
      </c>
      <c r="M161" s="94">
        <v>2342</v>
      </c>
      <c r="N161" s="94">
        <v>1561</v>
      </c>
      <c r="O161" s="95">
        <v>1540</v>
      </c>
      <c r="P161" s="95">
        <v>1998</v>
      </c>
      <c r="Q161" s="95">
        <v>2280</v>
      </c>
      <c r="R161" s="95">
        <v>1980</v>
      </c>
      <c r="S161" s="95">
        <v>2182</v>
      </c>
      <c r="T161" s="95">
        <v>2196</v>
      </c>
      <c r="U161" s="95">
        <v>2361</v>
      </c>
      <c r="V161" s="165">
        <v>34021</v>
      </c>
      <c r="W161" s="172">
        <v>263</v>
      </c>
      <c r="X161" s="173">
        <v>0.03110217596972564</v>
      </c>
      <c r="Z161" s="64"/>
    </row>
    <row r="162" spans="1:26" ht="12.75">
      <c r="A162" s="2" t="s">
        <v>234</v>
      </c>
      <c r="B162" s="44" t="s">
        <v>573</v>
      </c>
      <c r="C162" s="1" t="s">
        <v>63</v>
      </c>
      <c r="D162" s="1" t="s">
        <v>6</v>
      </c>
      <c r="E162" s="1" t="s">
        <v>7</v>
      </c>
      <c r="F162" s="94">
        <v>2861</v>
      </c>
      <c r="G162" s="94">
        <v>3386</v>
      </c>
      <c r="H162" s="94">
        <v>3435</v>
      </c>
      <c r="I162" s="94">
        <v>3884</v>
      </c>
      <c r="J162" s="94">
        <v>3401</v>
      </c>
      <c r="K162" s="94">
        <v>2829</v>
      </c>
      <c r="L162" s="94">
        <v>2858</v>
      </c>
      <c r="M162" s="94">
        <v>2626</v>
      </c>
      <c r="N162" s="94">
        <v>1802</v>
      </c>
      <c r="O162" s="95">
        <v>2184</v>
      </c>
      <c r="P162" s="95">
        <v>2666</v>
      </c>
      <c r="Q162" s="95">
        <v>2787</v>
      </c>
      <c r="R162" s="95">
        <v>2686</v>
      </c>
      <c r="S162" s="95">
        <v>2716</v>
      </c>
      <c r="T162" s="95">
        <v>2938</v>
      </c>
      <c r="U162" s="95">
        <v>2903</v>
      </c>
      <c r="V162" s="165">
        <v>45962</v>
      </c>
      <c r="W162" s="172">
        <v>-2323</v>
      </c>
      <c r="X162" s="173">
        <v>-0.17123691581895917</v>
      </c>
      <c r="Z162" s="64"/>
    </row>
    <row r="163" spans="1:26" ht="12.75">
      <c r="A163" s="2" t="s">
        <v>235</v>
      </c>
      <c r="B163" s="44" t="s">
        <v>574</v>
      </c>
      <c r="C163" s="1" t="s">
        <v>204</v>
      </c>
      <c r="D163" s="1" t="s">
        <v>30</v>
      </c>
      <c r="E163" s="1" t="s">
        <v>7</v>
      </c>
      <c r="F163" s="94">
        <v>486</v>
      </c>
      <c r="G163" s="94">
        <v>636</v>
      </c>
      <c r="H163" s="94">
        <v>534</v>
      </c>
      <c r="I163" s="94">
        <v>626</v>
      </c>
      <c r="J163" s="94">
        <v>769</v>
      </c>
      <c r="K163" s="94">
        <v>626</v>
      </c>
      <c r="L163" s="94">
        <v>601</v>
      </c>
      <c r="M163" s="94">
        <v>501</v>
      </c>
      <c r="N163" s="94">
        <v>391</v>
      </c>
      <c r="O163" s="95">
        <v>462</v>
      </c>
      <c r="P163" s="95">
        <v>555</v>
      </c>
      <c r="Q163" s="95">
        <v>644</v>
      </c>
      <c r="R163" s="95">
        <v>580</v>
      </c>
      <c r="S163" s="95">
        <v>591</v>
      </c>
      <c r="T163" s="95">
        <v>0</v>
      </c>
      <c r="U163" s="95">
        <v>594</v>
      </c>
      <c r="V163" s="165">
        <v>8596</v>
      </c>
      <c r="W163" s="172">
        <v>-517</v>
      </c>
      <c r="X163" s="173">
        <v>-0.22655565293602103</v>
      </c>
      <c r="Z163" s="64"/>
    </row>
    <row r="164" spans="1:26" ht="12.75">
      <c r="A164" s="2" t="s">
        <v>370</v>
      </c>
      <c r="B164" s="44" t="s">
        <v>575</v>
      </c>
      <c r="C164" s="1" t="s">
        <v>236</v>
      </c>
      <c r="D164" s="1" t="s">
        <v>15</v>
      </c>
      <c r="E164" s="1" t="s">
        <v>7</v>
      </c>
      <c r="F164" s="94">
        <v>640</v>
      </c>
      <c r="G164" s="94">
        <v>615</v>
      </c>
      <c r="H164" s="94">
        <v>717</v>
      </c>
      <c r="I164" s="94">
        <v>1104</v>
      </c>
      <c r="J164" s="94">
        <v>841</v>
      </c>
      <c r="K164" s="94">
        <v>1091</v>
      </c>
      <c r="L164" s="94">
        <v>1187</v>
      </c>
      <c r="M164" s="94">
        <v>1043</v>
      </c>
      <c r="N164" s="94">
        <v>774</v>
      </c>
      <c r="O164" s="95">
        <v>861</v>
      </c>
      <c r="P164" s="95">
        <v>2122</v>
      </c>
      <c r="Q164" s="95">
        <v>1261</v>
      </c>
      <c r="R164" s="95">
        <v>1212</v>
      </c>
      <c r="S164" s="95">
        <v>1216</v>
      </c>
      <c r="T164" s="95">
        <v>1414</v>
      </c>
      <c r="U164" s="95">
        <v>1249</v>
      </c>
      <c r="V164" s="165">
        <v>17347</v>
      </c>
      <c r="W164" s="172">
        <v>2015</v>
      </c>
      <c r="X164" s="173">
        <v>0.6550715214564369</v>
      </c>
      <c r="Z164" s="64"/>
    </row>
    <row r="165" spans="1:26" ht="12.75">
      <c r="A165" s="2" t="s">
        <v>237</v>
      </c>
      <c r="B165" s="44" t="s">
        <v>576</v>
      </c>
      <c r="C165" s="1" t="s">
        <v>21</v>
      </c>
      <c r="D165" s="1" t="s">
        <v>22</v>
      </c>
      <c r="E165" s="1" t="s">
        <v>7</v>
      </c>
      <c r="F165" s="94">
        <v>1596</v>
      </c>
      <c r="G165" s="94">
        <v>1627</v>
      </c>
      <c r="H165" s="94">
        <v>1884</v>
      </c>
      <c r="I165" s="94">
        <v>1922</v>
      </c>
      <c r="J165" s="94">
        <v>1443</v>
      </c>
      <c r="K165" s="94">
        <v>816</v>
      </c>
      <c r="L165" s="94">
        <v>699</v>
      </c>
      <c r="M165" s="94">
        <v>660</v>
      </c>
      <c r="N165" s="94">
        <v>449</v>
      </c>
      <c r="O165" s="95">
        <v>583</v>
      </c>
      <c r="P165" s="95">
        <v>752</v>
      </c>
      <c r="Q165" s="95">
        <v>453</v>
      </c>
      <c r="R165" s="95">
        <v>364</v>
      </c>
      <c r="S165" s="95">
        <v>254</v>
      </c>
      <c r="T165" s="95">
        <v>365</v>
      </c>
      <c r="U165" s="95">
        <v>522</v>
      </c>
      <c r="V165" s="165">
        <v>14389</v>
      </c>
      <c r="W165" s="172">
        <v>-5524</v>
      </c>
      <c r="X165" s="173">
        <v>-0.7858870394081662</v>
      </c>
      <c r="Z165" s="64"/>
    </row>
    <row r="166" spans="1:26" ht="12.75">
      <c r="A166" s="2" t="s">
        <v>238</v>
      </c>
      <c r="B166" s="44" t="s">
        <v>577</v>
      </c>
      <c r="C166" s="1" t="s">
        <v>239</v>
      </c>
      <c r="D166" s="1" t="s">
        <v>102</v>
      </c>
      <c r="E166" s="1" t="s">
        <v>7</v>
      </c>
      <c r="F166" s="94">
        <v>2439</v>
      </c>
      <c r="G166" s="94">
        <v>2599</v>
      </c>
      <c r="H166" s="94">
        <v>2440</v>
      </c>
      <c r="I166" s="94">
        <v>2429</v>
      </c>
      <c r="J166" s="94">
        <v>1940</v>
      </c>
      <c r="K166" s="94">
        <v>1941</v>
      </c>
      <c r="L166" s="94">
        <v>1856</v>
      </c>
      <c r="M166" s="94">
        <v>2121</v>
      </c>
      <c r="N166" s="94">
        <v>1202</v>
      </c>
      <c r="O166" s="95">
        <v>1575</v>
      </c>
      <c r="P166" s="95">
        <v>2063</v>
      </c>
      <c r="Q166" s="95">
        <v>2420</v>
      </c>
      <c r="R166" s="95">
        <v>2017</v>
      </c>
      <c r="S166" s="95">
        <v>2102</v>
      </c>
      <c r="T166" s="95">
        <v>2280</v>
      </c>
      <c r="U166" s="95">
        <v>2382</v>
      </c>
      <c r="V166" s="165">
        <v>33806</v>
      </c>
      <c r="W166" s="172">
        <v>-1126</v>
      </c>
      <c r="X166" s="173">
        <v>-0.11365701019481175</v>
      </c>
      <c r="Z166" s="64"/>
    </row>
    <row r="167" spans="1:26" ht="12.75">
      <c r="A167" s="2" t="s">
        <v>240</v>
      </c>
      <c r="B167" s="44" t="s">
        <v>578</v>
      </c>
      <c r="C167" s="1" t="s">
        <v>59</v>
      </c>
      <c r="D167" s="1" t="s">
        <v>36</v>
      </c>
      <c r="E167" s="1" t="s">
        <v>7</v>
      </c>
      <c r="F167" s="94">
        <v>344</v>
      </c>
      <c r="G167" s="94">
        <v>729</v>
      </c>
      <c r="H167" s="94">
        <v>894</v>
      </c>
      <c r="I167" s="94">
        <v>903</v>
      </c>
      <c r="J167" s="94">
        <v>798</v>
      </c>
      <c r="K167" s="94">
        <v>886</v>
      </c>
      <c r="L167" s="94">
        <v>857</v>
      </c>
      <c r="M167" s="94">
        <v>891</v>
      </c>
      <c r="N167" s="94">
        <v>427</v>
      </c>
      <c r="O167" s="95">
        <v>507</v>
      </c>
      <c r="P167" s="95">
        <v>733</v>
      </c>
      <c r="Q167" s="95">
        <v>1027</v>
      </c>
      <c r="R167" s="95">
        <v>798</v>
      </c>
      <c r="S167" s="95">
        <v>892</v>
      </c>
      <c r="T167" s="95">
        <v>1014</v>
      </c>
      <c r="U167" s="95">
        <v>1084</v>
      </c>
      <c r="V167" s="165">
        <v>12784</v>
      </c>
      <c r="W167" s="172">
        <v>918</v>
      </c>
      <c r="X167" s="173">
        <v>0.31986062717770036</v>
      </c>
      <c r="Z167" s="64"/>
    </row>
    <row r="168" spans="1:26" ht="12.75">
      <c r="A168" s="2" t="s">
        <v>241</v>
      </c>
      <c r="B168" s="44" t="s">
        <v>579</v>
      </c>
      <c r="C168" s="1" t="s">
        <v>63</v>
      </c>
      <c r="D168" s="1" t="s">
        <v>6</v>
      </c>
      <c r="E168" s="1" t="s">
        <v>7</v>
      </c>
      <c r="F168" s="94">
        <v>1002</v>
      </c>
      <c r="G168" s="94">
        <v>1029</v>
      </c>
      <c r="H168" s="94">
        <v>1119</v>
      </c>
      <c r="I168" s="94">
        <v>1175</v>
      </c>
      <c r="J168" s="94">
        <v>1230</v>
      </c>
      <c r="K168" s="94">
        <v>1212</v>
      </c>
      <c r="L168" s="94">
        <v>1135</v>
      </c>
      <c r="M168" s="94">
        <v>1264</v>
      </c>
      <c r="N168" s="94">
        <v>580</v>
      </c>
      <c r="O168" s="95">
        <v>600</v>
      </c>
      <c r="P168" s="95">
        <v>1017</v>
      </c>
      <c r="Q168" s="95">
        <v>814</v>
      </c>
      <c r="R168" s="95">
        <v>619</v>
      </c>
      <c r="S168" s="95">
        <v>789</v>
      </c>
      <c r="T168" s="95">
        <v>818</v>
      </c>
      <c r="U168" s="95">
        <v>1026</v>
      </c>
      <c r="V168" s="165">
        <v>15429</v>
      </c>
      <c r="W168" s="172">
        <v>-1073</v>
      </c>
      <c r="X168" s="173">
        <v>-0.24809248554913294</v>
      </c>
      <c r="Z168" s="64"/>
    </row>
    <row r="169" spans="1:26" ht="12.75">
      <c r="A169" s="2" t="s">
        <v>242</v>
      </c>
      <c r="B169" s="44" t="s">
        <v>580</v>
      </c>
      <c r="C169" s="1" t="s">
        <v>21</v>
      </c>
      <c r="D169" s="1" t="s">
        <v>22</v>
      </c>
      <c r="E169" s="1" t="s">
        <v>16</v>
      </c>
      <c r="F169" s="94">
        <v>1007</v>
      </c>
      <c r="G169" s="94">
        <v>1906</v>
      </c>
      <c r="H169" s="94">
        <v>2289</v>
      </c>
      <c r="I169" s="94">
        <v>2141</v>
      </c>
      <c r="J169" s="94">
        <v>1955</v>
      </c>
      <c r="K169" s="94">
        <v>1450</v>
      </c>
      <c r="L169" s="94">
        <v>1801</v>
      </c>
      <c r="M169" s="94">
        <v>2022</v>
      </c>
      <c r="N169" s="94">
        <v>1462</v>
      </c>
      <c r="O169" s="95">
        <v>1653</v>
      </c>
      <c r="P169" s="95">
        <v>1832</v>
      </c>
      <c r="Q169" s="95">
        <v>2102</v>
      </c>
      <c r="R169" s="95">
        <v>2384</v>
      </c>
      <c r="S169" s="95">
        <v>2194</v>
      </c>
      <c r="T169" s="95">
        <v>2649</v>
      </c>
      <c r="U169" s="95">
        <v>2457</v>
      </c>
      <c r="V169" s="165">
        <v>31304</v>
      </c>
      <c r="W169" s="172">
        <v>2341</v>
      </c>
      <c r="X169" s="173">
        <v>0.3188070271006401</v>
      </c>
      <c r="Z169" s="64"/>
    </row>
    <row r="170" spans="1:26" ht="12.75">
      <c r="A170" s="2" t="s">
        <v>243</v>
      </c>
      <c r="B170" s="44" t="s">
        <v>581</v>
      </c>
      <c r="C170" s="1" t="s">
        <v>99</v>
      </c>
      <c r="D170" s="1" t="s">
        <v>25</v>
      </c>
      <c r="E170" s="1" t="s">
        <v>16</v>
      </c>
      <c r="F170" s="94">
        <v>394</v>
      </c>
      <c r="G170" s="94">
        <v>851</v>
      </c>
      <c r="H170" s="94">
        <v>949</v>
      </c>
      <c r="I170" s="94">
        <v>947</v>
      </c>
      <c r="J170" s="94">
        <v>796</v>
      </c>
      <c r="K170" s="94">
        <v>992</v>
      </c>
      <c r="L170" s="94">
        <v>1104</v>
      </c>
      <c r="M170" s="94">
        <v>852</v>
      </c>
      <c r="N170" s="94">
        <v>675</v>
      </c>
      <c r="O170" s="95">
        <v>665</v>
      </c>
      <c r="P170" s="95">
        <v>736</v>
      </c>
      <c r="Q170" s="95">
        <v>712</v>
      </c>
      <c r="R170" s="95">
        <v>1060</v>
      </c>
      <c r="S170" s="95">
        <v>1043</v>
      </c>
      <c r="T170" s="95">
        <v>1074</v>
      </c>
      <c r="U170" s="95">
        <v>1035</v>
      </c>
      <c r="V170" s="165">
        <v>13885</v>
      </c>
      <c r="W170" s="172">
        <v>1071</v>
      </c>
      <c r="X170" s="173">
        <v>0.34097421203438394</v>
      </c>
      <c r="Z170" s="64"/>
    </row>
    <row r="171" spans="1:26" ht="12.75">
      <c r="A171" s="2" t="s">
        <v>244</v>
      </c>
      <c r="B171" s="44" t="s">
        <v>582</v>
      </c>
      <c r="C171" s="1" t="s">
        <v>245</v>
      </c>
      <c r="D171" s="1" t="s">
        <v>6</v>
      </c>
      <c r="E171" s="1" t="s">
        <v>7</v>
      </c>
      <c r="F171" s="94">
        <v>2082</v>
      </c>
      <c r="G171" s="94">
        <v>1840</v>
      </c>
      <c r="H171" s="94">
        <v>2253</v>
      </c>
      <c r="I171" s="94">
        <v>2380</v>
      </c>
      <c r="J171" s="94">
        <v>2302</v>
      </c>
      <c r="K171" s="94">
        <v>2138</v>
      </c>
      <c r="L171" s="94">
        <v>2406</v>
      </c>
      <c r="M171" s="94">
        <v>2474</v>
      </c>
      <c r="N171" s="94">
        <v>1498</v>
      </c>
      <c r="O171" s="95">
        <v>1622</v>
      </c>
      <c r="P171" s="95">
        <v>2134</v>
      </c>
      <c r="Q171" s="95">
        <v>2623</v>
      </c>
      <c r="R171" s="95">
        <v>2024</v>
      </c>
      <c r="S171" s="95">
        <v>2164</v>
      </c>
      <c r="T171" s="95">
        <v>2406</v>
      </c>
      <c r="U171" s="95">
        <v>2659</v>
      </c>
      <c r="V171" s="165">
        <v>35005</v>
      </c>
      <c r="W171" s="172">
        <v>698</v>
      </c>
      <c r="X171" s="173">
        <v>0.08158971361776739</v>
      </c>
      <c r="Z171" s="64"/>
    </row>
    <row r="172" spans="1:26" ht="12.75">
      <c r="A172" s="2" t="s">
        <v>246</v>
      </c>
      <c r="B172" s="44" t="s">
        <v>583</v>
      </c>
      <c r="C172" s="1" t="s">
        <v>121</v>
      </c>
      <c r="D172" s="1" t="s">
        <v>15</v>
      </c>
      <c r="E172" s="1" t="s">
        <v>16</v>
      </c>
      <c r="F172" s="94">
        <v>1064</v>
      </c>
      <c r="G172" s="94">
        <v>1281</v>
      </c>
      <c r="H172" s="94">
        <v>1463</v>
      </c>
      <c r="I172" s="94">
        <v>1569</v>
      </c>
      <c r="J172" s="94">
        <v>1427</v>
      </c>
      <c r="K172" s="94">
        <v>1462</v>
      </c>
      <c r="L172" s="94">
        <v>1558</v>
      </c>
      <c r="M172" s="94">
        <v>1602</v>
      </c>
      <c r="N172" s="94">
        <v>979</v>
      </c>
      <c r="O172" s="95">
        <v>1144</v>
      </c>
      <c r="P172" s="95">
        <v>1358</v>
      </c>
      <c r="Q172" s="95">
        <v>1602</v>
      </c>
      <c r="R172" s="95">
        <v>1263</v>
      </c>
      <c r="S172" s="95">
        <v>1383</v>
      </c>
      <c r="T172" s="95">
        <v>1425</v>
      </c>
      <c r="U172" s="95">
        <v>1411</v>
      </c>
      <c r="V172" s="165">
        <v>21991</v>
      </c>
      <c r="W172" s="172">
        <v>105</v>
      </c>
      <c r="X172" s="173">
        <v>0.01952761763064906</v>
      </c>
      <c r="Z172" s="64"/>
    </row>
    <row r="173" spans="1:26" ht="12.75">
      <c r="A173" s="2" t="s">
        <v>247</v>
      </c>
      <c r="B173" s="44" t="s">
        <v>584</v>
      </c>
      <c r="C173" s="1" t="s">
        <v>248</v>
      </c>
      <c r="D173" s="1" t="s">
        <v>25</v>
      </c>
      <c r="E173" s="1" t="s">
        <v>7</v>
      </c>
      <c r="F173" s="94">
        <v>2598</v>
      </c>
      <c r="G173" s="94">
        <v>3387</v>
      </c>
      <c r="H173" s="94">
        <v>3824</v>
      </c>
      <c r="I173" s="94">
        <v>4170</v>
      </c>
      <c r="J173" s="94">
        <v>3845</v>
      </c>
      <c r="K173" s="94">
        <v>3822</v>
      </c>
      <c r="L173" s="94">
        <v>4086</v>
      </c>
      <c r="M173" s="94">
        <v>4149</v>
      </c>
      <c r="N173" s="94">
        <v>2819</v>
      </c>
      <c r="O173" s="95">
        <v>2792</v>
      </c>
      <c r="P173" s="95">
        <v>4419</v>
      </c>
      <c r="Q173" s="95">
        <v>5272</v>
      </c>
      <c r="R173" s="95">
        <v>4355</v>
      </c>
      <c r="S173" s="95">
        <v>4253</v>
      </c>
      <c r="T173" s="95">
        <v>4486</v>
      </c>
      <c r="U173" s="95">
        <v>4577</v>
      </c>
      <c r="V173" s="165">
        <v>62854</v>
      </c>
      <c r="W173" s="172">
        <v>3692</v>
      </c>
      <c r="X173" s="173">
        <v>0.2641104513913728</v>
      </c>
      <c r="Z173" s="64"/>
    </row>
    <row r="174" spans="1:26" ht="12.75">
      <c r="A174" s="2" t="s">
        <v>249</v>
      </c>
      <c r="B174" s="44" t="s">
        <v>585</v>
      </c>
      <c r="C174" s="1" t="s">
        <v>217</v>
      </c>
      <c r="D174" s="1" t="s">
        <v>36</v>
      </c>
      <c r="E174" s="1" t="s">
        <v>7</v>
      </c>
      <c r="F174" s="94">
        <v>341</v>
      </c>
      <c r="G174" s="94">
        <v>509</v>
      </c>
      <c r="H174" s="94">
        <v>785</v>
      </c>
      <c r="I174" s="94">
        <v>867</v>
      </c>
      <c r="J174" s="94">
        <v>939</v>
      </c>
      <c r="K174" s="94">
        <v>937</v>
      </c>
      <c r="L174" s="94">
        <v>895</v>
      </c>
      <c r="M174" s="94">
        <v>963</v>
      </c>
      <c r="N174" s="94">
        <v>546</v>
      </c>
      <c r="O174" s="95">
        <v>605</v>
      </c>
      <c r="P174" s="95">
        <v>733</v>
      </c>
      <c r="Q174" s="95">
        <v>982</v>
      </c>
      <c r="R174" s="95">
        <v>1026</v>
      </c>
      <c r="S174" s="95">
        <v>934</v>
      </c>
      <c r="T174" s="95">
        <v>1013</v>
      </c>
      <c r="U174" s="95">
        <v>1013</v>
      </c>
      <c r="V174" s="165">
        <v>13088</v>
      </c>
      <c r="W174" s="172">
        <v>1484</v>
      </c>
      <c r="X174" s="173">
        <v>0.5931254996003198</v>
      </c>
      <c r="Z174" s="64"/>
    </row>
    <row r="175" spans="1:26" ht="12.75">
      <c r="A175" s="2" t="s">
        <v>250</v>
      </c>
      <c r="B175" s="44" t="s">
        <v>586</v>
      </c>
      <c r="C175" s="1" t="s">
        <v>12</v>
      </c>
      <c r="D175" s="1" t="s">
        <v>10</v>
      </c>
      <c r="E175" s="1" t="s">
        <v>16</v>
      </c>
      <c r="F175" s="94">
        <v>1472</v>
      </c>
      <c r="G175" s="94">
        <v>1288</v>
      </c>
      <c r="H175" s="94">
        <v>1455</v>
      </c>
      <c r="I175" s="94">
        <v>1523</v>
      </c>
      <c r="J175" s="94">
        <v>1469</v>
      </c>
      <c r="K175" s="94">
        <v>1579</v>
      </c>
      <c r="L175" s="94">
        <v>1462</v>
      </c>
      <c r="M175" s="94">
        <v>1337</v>
      </c>
      <c r="N175" s="94">
        <v>927</v>
      </c>
      <c r="O175" s="95">
        <v>1442</v>
      </c>
      <c r="P175" s="95">
        <v>1587</v>
      </c>
      <c r="Q175" s="95">
        <v>1553</v>
      </c>
      <c r="R175" s="95">
        <v>1448</v>
      </c>
      <c r="S175" s="95">
        <v>1425</v>
      </c>
      <c r="T175" s="95">
        <v>1596</v>
      </c>
      <c r="U175" s="95">
        <v>1560</v>
      </c>
      <c r="V175" s="165">
        <v>23123</v>
      </c>
      <c r="W175" s="172">
        <v>291</v>
      </c>
      <c r="X175" s="173">
        <v>0.05071453468107354</v>
      </c>
      <c r="Z175" s="64"/>
    </row>
    <row r="176" spans="1:26" ht="12.75">
      <c r="A176" s="2" t="s">
        <v>251</v>
      </c>
      <c r="B176" s="44" t="s">
        <v>587</v>
      </c>
      <c r="C176" s="1" t="s">
        <v>116</v>
      </c>
      <c r="D176" s="1" t="s">
        <v>15</v>
      </c>
      <c r="E176" s="1" t="s">
        <v>7</v>
      </c>
      <c r="F176" s="94">
        <v>1159</v>
      </c>
      <c r="G176" s="94">
        <v>1252</v>
      </c>
      <c r="H176" s="94">
        <v>1592</v>
      </c>
      <c r="I176" s="94">
        <v>1623</v>
      </c>
      <c r="J176" s="94">
        <v>1458</v>
      </c>
      <c r="K176" s="94">
        <v>1456</v>
      </c>
      <c r="L176" s="94">
        <v>1485</v>
      </c>
      <c r="M176" s="94">
        <v>1460</v>
      </c>
      <c r="N176" s="94">
        <v>847</v>
      </c>
      <c r="O176" s="95">
        <v>758</v>
      </c>
      <c r="P176" s="95">
        <v>900</v>
      </c>
      <c r="Q176" s="95">
        <v>1107</v>
      </c>
      <c r="R176" s="95">
        <v>977</v>
      </c>
      <c r="S176" s="95">
        <v>1279</v>
      </c>
      <c r="T176" s="95">
        <v>886</v>
      </c>
      <c r="U176" s="95">
        <v>1336</v>
      </c>
      <c r="V176" s="165">
        <v>19575</v>
      </c>
      <c r="W176" s="172">
        <v>-1148</v>
      </c>
      <c r="X176" s="173">
        <v>-0.2040526128688233</v>
      </c>
      <c r="Z176" s="64"/>
    </row>
    <row r="177" spans="1:26" ht="12.75">
      <c r="A177" s="2" t="s">
        <v>252</v>
      </c>
      <c r="B177" s="44" t="s">
        <v>588</v>
      </c>
      <c r="C177" s="1" t="s">
        <v>253</v>
      </c>
      <c r="D177" s="1" t="s">
        <v>10</v>
      </c>
      <c r="E177" s="1" t="s">
        <v>7</v>
      </c>
      <c r="F177" s="94">
        <v>261</v>
      </c>
      <c r="G177" s="94">
        <v>253</v>
      </c>
      <c r="H177" s="94">
        <v>213</v>
      </c>
      <c r="I177" s="94">
        <v>336</v>
      </c>
      <c r="J177" s="94">
        <v>341</v>
      </c>
      <c r="K177" s="94">
        <v>326</v>
      </c>
      <c r="L177" s="94">
        <v>360</v>
      </c>
      <c r="M177" s="94">
        <v>410</v>
      </c>
      <c r="N177" s="94">
        <v>224</v>
      </c>
      <c r="O177" s="95">
        <v>327</v>
      </c>
      <c r="P177" s="95">
        <v>361</v>
      </c>
      <c r="Q177" s="95">
        <v>413</v>
      </c>
      <c r="R177" s="95">
        <v>329</v>
      </c>
      <c r="S177" s="95">
        <v>301</v>
      </c>
      <c r="T177" s="95">
        <v>287</v>
      </c>
      <c r="U177" s="95">
        <v>411</v>
      </c>
      <c r="V177" s="165">
        <v>5153</v>
      </c>
      <c r="W177" s="172">
        <v>265</v>
      </c>
      <c r="X177" s="173">
        <v>0.24929444967074318</v>
      </c>
      <c r="Z177" s="64"/>
    </row>
    <row r="178" spans="1:26" ht="12.75">
      <c r="A178" s="2" t="s">
        <v>254</v>
      </c>
      <c r="B178" s="44" t="s">
        <v>589</v>
      </c>
      <c r="C178" s="1" t="s">
        <v>99</v>
      </c>
      <c r="D178" s="1" t="s">
        <v>25</v>
      </c>
      <c r="E178" s="1" t="s">
        <v>16</v>
      </c>
      <c r="F178" s="94">
        <v>917</v>
      </c>
      <c r="G178" s="94">
        <v>1027</v>
      </c>
      <c r="H178" s="94">
        <v>1276</v>
      </c>
      <c r="I178" s="94">
        <v>1363</v>
      </c>
      <c r="J178" s="94">
        <v>1268</v>
      </c>
      <c r="K178" s="94">
        <v>1279</v>
      </c>
      <c r="L178" s="94">
        <v>1085</v>
      </c>
      <c r="M178" s="94">
        <v>1132</v>
      </c>
      <c r="N178" s="94">
        <v>614</v>
      </c>
      <c r="O178" s="95">
        <v>847</v>
      </c>
      <c r="P178" s="95">
        <v>1075</v>
      </c>
      <c r="Q178" s="95">
        <v>1210</v>
      </c>
      <c r="R178" s="95">
        <v>1004</v>
      </c>
      <c r="S178" s="95">
        <v>1067</v>
      </c>
      <c r="T178" s="95">
        <v>1157</v>
      </c>
      <c r="U178" s="95">
        <v>1081</v>
      </c>
      <c r="V178" s="165">
        <v>17402</v>
      </c>
      <c r="W178" s="172">
        <v>-274</v>
      </c>
      <c r="X178" s="173">
        <v>-0.059786166266637575</v>
      </c>
      <c r="Z178" s="64"/>
    </row>
    <row r="179" spans="1:26" ht="12.75">
      <c r="A179" s="2" t="s">
        <v>255</v>
      </c>
      <c r="B179" s="44" t="s">
        <v>590</v>
      </c>
      <c r="C179" s="1" t="s">
        <v>256</v>
      </c>
      <c r="D179" s="1" t="s">
        <v>6</v>
      </c>
      <c r="E179" s="1" t="s">
        <v>7</v>
      </c>
      <c r="F179" s="94">
        <v>1674</v>
      </c>
      <c r="G179" s="94">
        <v>2072</v>
      </c>
      <c r="H179" s="94">
        <v>2787</v>
      </c>
      <c r="I179" s="94">
        <v>3103</v>
      </c>
      <c r="J179" s="94">
        <v>2846</v>
      </c>
      <c r="K179" s="94">
        <v>3137</v>
      </c>
      <c r="L179" s="94">
        <v>3117</v>
      </c>
      <c r="M179" s="94">
        <v>3170</v>
      </c>
      <c r="N179" s="94">
        <v>1994</v>
      </c>
      <c r="O179" s="95">
        <v>1973</v>
      </c>
      <c r="P179" s="95">
        <v>2842</v>
      </c>
      <c r="Q179" s="95">
        <v>3609</v>
      </c>
      <c r="R179" s="95">
        <v>3128</v>
      </c>
      <c r="S179" s="95">
        <v>3087</v>
      </c>
      <c r="T179" s="95">
        <v>3840</v>
      </c>
      <c r="U179" s="95">
        <v>3970</v>
      </c>
      <c r="V179" s="165">
        <v>46349</v>
      </c>
      <c r="W179" s="172">
        <v>4389</v>
      </c>
      <c r="X179" s="173">
        <v>0.4554794520547945</v>
      </c>
      <c r="Z179" s="64"/>
    </row>
    <row r="180" spans="1:26" ht="12.75">
      <c r="A180" s="2" t="s">
        <v>257</v>
      </c>
      <c r="B180" s="44" t="s">
        <v>591</v>
      </c>
      <c r="C180" s="1" t="s">
        <v>258</v>
      </c>
      <c r="D180" s="1" t="s">
        <v>36</v>
      </c>
      <c r="E180" s="1" t="s">
        <v>7</v>
      </c>
      <c r="F180" s="94">
        <v>2325</v>
      </c>
      <c r="G180" s="94">
        <v>2726</v>
      </c>
      <c r="H180" s="94">
        <v>3283</v>
      </c>
      <c r="I180" s="94">
        <v>4080</v>
      </c>
      <c r="J180" s="94">
        <v>3889</v>
      </c>
      <c r="K180" s="94">
        <v>4180</v>
      </c>
      <c r="L180" s="94">
        <v>4010</v>
      </c>
      <c r="M180" s="94">
        <v>4054</v>
      </c>
      <c r="N180" s="94">
        <v>2466</v>
      </c>
      <c r="O180" s="95">
        <v>2637</v>
      </c>
      <c r="P180" s="95">
        <v>3345</v>
      </c>
      <c r="Q180" s="95">
        <v>4261</v>
      </c>
      <c r="R180" s="95">
        <v>3648</v>
      </c>
      <c r="S180" s="95">
        <v>3972</v>
      </c>
      <c r="T180" s="95">
        <v>4544</v>
      </c>
      <c r="U180" s="95">
        <v>4445</v>
      </c>
      <c r="V180" s="165">
        <v>57865</v>
      </c>
      <c r="W180" s="172">
        <v>4195</v>
      </c>
      <c r="X180" s="173">
        <v>0.3379249234734977</v>
      </c>
      <c r="Z180" s="64"/>
    </row>
    <row r="181" spans="1:26" ht="12.75">
      <c r="A181" s="2" t="s">
        <v>259</v>
      </c>
      <c r="B181" s="44" t="s">
        <v>592</v>
      </c>
      <c r="C181" s="1" t="s">
        <v>260</v>
      </c>
      <c r="D181" s="1" t="s">
        <v>6</v>
      </c>
      <c r="E181" s="1" t="s">
        <v>7</v>
      </c>
      <c r="F181" s="94">
        <v>6220</v>
      </c>
      <c r="G181" s="94">
        <v>5018</v>
      </c>
      <c r="H181" s="94">
        <v>6917</v>
      </c>
      <c r="I181" s="94">
        <v>8008</v>
      </c>
      <c r="J181" s="94">
        <v>6724</v>
      </c>
      <c r="K181" s="94">
        <v>4394</v>
      </c>
      <c r="L181" s="94">
        <v>5642</v>
      </c>
      <c r="M181" s="94">
        <v>6529</v>
      </c>
      <c r="N181" s="94">
        <v>4005</v>
      </c>
      <c r="O181" s="95">
        <v>3792</v>
      </c>
      <c r="P181" s="95">
        <v>5259</v>
      </c>
      <c r="Q181" s="95">
        <v>5151</v>
      </c>
      <c r="R181" s="95">
        <v>7762</v>
      </c>
      <c r="S181" s="95">
        <v>6027</v>
      </c>
      <c r="T181" s="95">
        <v>17042</v>
      </c>
      <c r="U181" s="95">
        <v>12027</v>
      </c>
      <c r="V181" s="165">
        <v>110517</v>
      </c>
      <c r="W181" s="172">
        <v>16695</v>
      </c>
      <c r="X181" s="173">
        <v>0.6381148950808394</v>
      </c>
      <c r="Z181" s="64"/>
    </row>
    <row r="182" spans="1:26" ht="12.75">
      <c r="A182" s="2" t="s">
        <v>261</v>
      </c>
      <c r="B182" s="44" t="s">
        <v>593</v>
      </c>
      <c r="C182" s="1" t="s">
        <v>99</v>
      </c>
      <c r="D182" s="1" t="s">
        <v>25</v>
      </c>
      <c r="E182" s="1" t="s">
        <v>16</v>
      </c>
      <c r="F182" s="94">
        <v>438</v>
      </c>
      <c r="G182" s="94">
        <v>547</v>
      </c>
      <c r="H182" s="94">
        <v>619</v>
      </c>
      <c r="I182" s="94">
        <v>728</v>
      </c>
      <c r="J182" s="94">
        <v>692</v>
      </c>
      <c r="K182" s="94">
        <v>602</v>
      </c>
      <c r="L182" s="94">
        <v>695</v>
      </c>
      <c r="M182" s="94">
        <v>587</v>
      </c>
      <c r="N182" s="94">
        <v>412</v>
      </c>
      <c r="O182" s="95">
        <v>514</v>
      </c>
      <c r="P182" s="95">
        <v>552</v>
      </c>
      <c r="Q182" s="95">
        <v>716</v>
      </c>
      <c r="R182" s="95">
        <v>638</v>
      </c>
      <c r="S182" s="95">
        <v>584</v>
      </c>
      <c r="T182" s="95">
        <v>678</v>
      </c>
      <c r="U182" s="95">
        <v>583</v>
      </c>
      <c r="V182" s="165">
        <v>9585</v>
      </c>
      <c r="W182" s="172">
        <v>151</v>
      </c>
      <c r="X182" s="173">
        <v>0.06475128644939966</v>
      </c>
      <c r="Z182" s="64"/>
    </row>
    <row r="183" spans="1:26" ht="12.75">
      <c r="A183" s="2" t="s">
        <v>262</v>
      </c>
      <c r="B183" s="44" t="s">
        <v>594</v>
      </c>
      <c r="C183" s="1" t="s">
        <v>74</v>
      </c>
      <c r="D183" s="1" t="s">
        <v>15</v>
      </c>
      <c r="E183" s="1" t="s">
        <v>7</v>
      </c>
      <c r="F183" s="94">
        <v>1004</v>
      </c>
      <c r="G183" s="94">
        <v>1055</v>
      </c>
      <c r="H183" s="94">
        <v>1199</v>
      </c>
      <c r="I183" s="94">
        <v>1313</v>
      </c>
      <c r="J183" s="94">
        <v>1171</v>
      </c>
      <c r="K183" s="94">
        <v>1158</v>
      </c>
      <c r="L183" s="94">
        <v>1192</v>
      </c>
      <c r="M183" s="94">
        <v>1235</v>
      </c>
      <c r="N183" s="94">
        <v>657</v>
      </c>
      <c r="O183" s="95">
        <v>821</v>
      </c>
      <c r="P183" s="95">
        <v>916</v>
      </c>
      <c r="Q183" s="95">
        <v>1214</v>
      </c>
      <c r="R183" s="95">
        <v>1139</v>
      </c>
      <c r="S183" s="95">
        <v>1216</v>
      </c>
      <c r="T183" s="95">
        <v>1353</v>
      </c>
      <c r="U183" s="95">
        <v>1412</v>
      </c>
      <c r="V183" s="165">
        <v>18055</v>
      </c>
      <c r="W183" s="172">
        <v>549</v>
      </c>
      <c r="X183" s="173">
        <v>0.12010500984467294</v>
      </c>
      <c r="Z183" s="64"/>
    </row>
    <row r="184" spans="1:26" ht="12.75">
      <c r="A184" s="2" t="s">
        <v>263</v>
      </c>
      <c r="B184" s="44" t="s">
        <v>418</v>
      </c>
      <c r="C184" s="1" t="s">
        <v>263</v>
      </c>
      <c r="D184" s="1" t="s">
        <v>36</v>
      </c>
      <c r="E184" s="1" t="s">
        <v>7</v>
      </c>
      <c r="F184" s="94">
        <v>4333</v>
      </c>
      <c r="G184" s="94">
        <v>3933</v>
      </c>
      <c r="H184" s="94">
        <v>5131</v>
      </c>
      <c r="I184" s="94">
        <v>6239</v>
      </c>
      <c r="J184" s="94">
        <v>5324</v>
      </c>
      <c r="K184" s="94">
        <v>5182</v>
      </c>
      <c r="L184" s="94">
        <v>5083</v>
      </c>
      <c r="M184" s="94">
        <v>5046</v>
      </c>
      <c r="N184" s="94">
        <v>3234</v>
      </c>
      <c r="O184" s="95">
        <v>3847</v>
      </c>
      <c r="P184" s="95">
        <v>4761</v>
      </c>
      <c r="Q184" s="95">
        <v>5206</v>
      </c>
      <c r="R184" s="95">
        <v>4370</v>
      </c>
      <c r="S184" s="95">
        <v>4692</v>
      </c>
      <c r="T184" s="95">
        <v>5397</v>
      </c>
      <c r="U184" s="95">
        <v>6047</v>
      </c>
      <c r="V184" s="165">
        <v>77825</v>
      </c>
      <c r="W184" s="172">
        <v>870</v>
      </c>
      <c r="X184" s="173">
        <v>0.04430637604400081</v>
      </c>
      <c r="Z184" s="64"/>
    </row>
    <row r="185" spans="1:26" ht="12.75">
      <c r="A185" s="2" t="s">
        <v>264</v>
      </c>
      <c r="B185" s="44" t="s">
        <v>595</v>
      </c>
      <c r="C185" s="1" t="s">
        <v>265</v>
      </c>
      <c r="D185" s="1" t="s">
        <v>15</v>
      </c>
      <c r="E185" s="1" t="s">
        <v>7</v>
      </c>
      <c r="F185" s="94">
        <v>431</v>
      </c>
      <c r="G185" s="94">
        <v>455</v>
      </c>
      <c r="H185" s="94">
        <v>639</v>
      </c>
      <c r="I185" s="94">
        <v>659</v>
      </c>
      <c r="J185" s="94">
        <v>550</v>
      </c>
      <c r="K185" s="94">
        <v>0</v>
      </c>
      <c r="L185" s="94">
        <v>658</v>
      </c>
      <c r="M185" s="94">
        <v>692</v>
      </c>
      <c r="N185" s="94">
        <v>428</v>
      </c>
      <c r="O185" s="95">
        <v>777</v>
      </c>
      <c r="P185" s="95">
        <v>875</v>
      </c>
      <c r="Q185" s="95">
        <v>1097</v>
      </c>
      <c r="R185" s="95">
        <v>774</v>
      </c>
      <c r="S185" s="95">
        <v>922</v>
      </c>
      <c r="T185" s="95">
        <v>1097</v>
      </c>
      <c r="U185" s="95">
        <v>994</v>
      </c>
      <c r="V185" s="165">
        <v>11048</v>
      </c>
      <c r="W185" s="172">
        <v>1603</v>
      </c>
      <c r="X185" s="173">
        <v>0.7339743589743589</v>
      </c>
      <c r="Z185" s="64"/>
    </row>
    <row r="186" spans="1:26" ht="12.75">
      <c r="A186" s="2" t="s">
        <v>266</v>
      </c>
      <c r="B186" s="44" t="s">
        <v>596</v>
      </c>
      <c r="C186" s="1" t="s">
        <v>267</v>
      </c>
      <c r="D186" s="1" t="s">
        <v>36</v>
      </c>
      <c r="E186" s="1" t="s">
        <v>7</v>
      </c>
      <c r="F186" s="94">
        <v>2663</v>
      </c>
      <c r="G186" s="94">
        <v>2641</v>
      </c>
      <c r="H186" s="94">
        <v>3506</v>
      </c>
      <c r="I186" s="94">
        <v>3281</v>
      </c>
      <c r="J186" s="94">
        <v>3275</v>
      </c>
      <c r="K186" s="94">
        <v>3082</v>
      </c>
      <c r="L186" s="94">
        <v>3594</v>
      </c>
      <c r="M186" s="94">
        <v>3204</v>
      </c>
      <c r="N186" s="94">
        <v>2361</v>
      </c>
      <c r="O186" s="95">
        <v>2697</v>
      </c>
      <c r="P186" s="95">
        <v>3263</v>
      </c>
      <c r="Q186" s="95">
        <v>3653</v>
      </c>
      <c r="R186" s="95">
        <v>3033</v>
      </c>
      <c r="S186" s="95">
        <v>2605</v>
      </c>
      <c r="T186" s="95">
        <v>3023</v>
      </c>
      <c r="U186" s="95">
        <v>2585</v>
      </c>
      <c r="V186" s="165">
        <v>48466</v>
      </c>
      <c r="W186" s="172">
        <v>-845</v>
      </c>
      <c r="X186" s="173">
        <v>-0.06988669258125879</v>
      </c>
      <c r="Z186" s="64"/>
    </row>
    <row r="187" spans="1:26" ht="12.75">
      <c r="A187" s="2" t="s">
        <v>268</v>
      </c>
      <c r="B187" s="44" t="s">
        <v>597</v>
      </c>
      <c r="C187" s="1" t="s">
        <v>69</v>
      </c>
      <c r="D187" s="1" t="s">
        <v>19</v>
      </c>
      <c r="E187" s="1" t="s">
        <v>7</v>
      </c>
      <c r="F187" s="94">
        <v>1314</v>
      </c>
      <c r="G187" s="94">
        <v>1433</v>
      </c>
      <c r="H187" s="94">
        <v>1326</v>
      </c>
      <c r="I187" s="94">
        <v>1725</v>
      </c>
      <c r="J187" s="94">
        <v>1651</v>
      </c>
      <c r="K187" s="94">
        <v>1600</v>
      </c>
      <c r="L187" s="94">
        <v>1702</v>
      </c>
      <c r="M187" s="94">
        <v>1645</v>
      </c>
      <c r="N187" s="94">
        <v>930</v>
      </c>
      <c r="O187" s="95">
        <v>1495</v>
      </c>
      <c r="P187" s="95">
        <v>1613</v>
      </c>
      <c r="Q187" s="95">
        <v>1981</v>
      </c>
      <c r="R187" s="95">
        <v>1356</v>
      </c>
      <c r="S187" s="95">
        <v>1547</v>
      </c>
      <c r="T187" s="95">
        <v>1555</v>
      </c>
      <c r="U187" s="95">
        <v>1480</v>
      </c>
      <c r="V187" s="165">
        <v>24353</v>
      </c>
      <c r="W187" s="172">
        <v>140</v>
      </c>
      <c r="X187" s="173">
        <v>0.024146257330113833</v>
      </c>
      <c r="Z187" s="64"/>
    </row>
    <row r="188" spans="1:26" ht="12.75">
      <c r="A188" s="2" t="s">
        <v>269</v>
      </c>
      <c r="B188" s="44" t="s">
        <v>598</v>
      </c>
      <c r="C188" s="1" t="s">
        <v>9</v>
      </c>
      <c r="D188" s="1" t="s">
        <v>10</v>
      </c>
      <c r="E188" s="1" t="s">
        <v>7</v>
      </c>
      <c r="F188" s="94">
        <v>1668</v>
      </c>
      <c r="G188" s="94">
        <v>1923</v>
      </c>
      <c r="H188" s="94">
        <v>1995</v>
      </c>
      <c r="I188" s="94">
        <v>1830</v>
      </c>
      <c r="J188" s="94">
        <v>2338</v>
      </c>
      <c r="K188" s="94">
        <v>2635</v>
      </c>
      <c r="L188" s="94">
        <v>2869</v>
      </c>
      <c r="M188" s="94">
        <v>2677</v>
      </c>
      <c r="N188" s="94">
        <v>1891</v>
      </c>
      <c r="O188" s="95">
        <v>2288</v>
      </c>
      <c r="P188" s="95">
        <v>3096</v>
      </c>
      <c r="Q188" s="95">
        <v>2079</v>
      </c>
      <c r="R188" s="95">
        <v>1594</v>
      </c>
      <c r="S188" s="95">
        <v>1670</v>
      </c>
      <c r="T188" s="95">
        <v>1617</v>
      </c>
      <c r="U188" s="95">
        <v>1376</v>
      </c>
      <c r="V188" s="165">
        <v>33546</v>
      </c>
      <c r="W188" s="172">
        <v>-1159</v>
      </c>
      <c r="X188" s="173">
        <v>-0.1562837108953614</v>
      </c>
      <c r="Z188" s="64"/>
    </row>
    <row r="189" spans="1:26" ht="12.75">
      <c r="A189" s="2" t="s">
        <v>270</v>
      </c>
      <c r="B189" s="44" t="s">
        <v>599</v>
      </c>
      <c r="C189" s="1" t="s">
        <v>271</v>
      </c>
      <c r="D189" s="1" t="s">
        <v>30</v>
      </c>
      <c r="E189" s="1" t="s">
        <v>16</v>
      </c>
      <c r="F189" s="94">
        <v>3274</v>
      </c>
      <c r="G189" s="94">
        <v>4393</v>
      </c>
      <c r="H189" s="94">
        <v>5093</v>
      </c>
      <c r="I189" s="94">
        <v>5628</v>
      </c>
      <c r="J189" s="94">
        <v>4605</v>
      </c>
      <c r="K189" s="94">
        <v>4640</v>
      </c>
      <c r="L189" s="94">
        <v>4973</v>
      </c>
      <c r="M189" s="94">
        <v>5242</v>
      </c>
      <c r="N189" s="94">
        <v>3394</v>
      </c>
      <c r="O189" s="95">
        <v>3536</v>
      </c>
      <c r="P189" s="95">
        <v>4774</v>
      </c>
      <c r="Q189" s="95">
        <v>5316</v>
      </c>
      <c r="R189" s="95">
        <v>3865</v>
      </c>
      <c r="S189" s="95">
        <v>4348</v>
      </c>
      <c r="T189" s="95">
        <v>4831</v>
      </c>
      <c r="U189" s="95">
        <v>4922</v>
      </c>
      <c r="V189" s="165">
        <v>72834</v>
      </c>
      <c r="W189" s="172">
        <v>-422</v>
      </c>
      <c r="X189" s="173">
        <v>-0.02294974983685012</v>
      </c>
      <c r="Z189" s="64"/>
    </row>
    <row r="190" spans="1:26" ht="12.75">
      <c r="A190" s="2" t="s">
        <v>272</v>
      </c>
      <c r="B190" s="44" t="s">
        <v>600</v>
      </c>
      <c r="C190" s="1" t="s">
        <v>129</v>
      </c>
      <c r="D190" s="1" t="s">
        <v>30</v>
      </c>
      <c r="E190" s="1" t="s">
        <v>16</v>
      </c>
      <c r="F190" s="94">
        <v>863</v>
      </c>
      <c r="G190" s="94">
        <v>1109</v>
      </c>
      <c r="H190" s="94">
        <v>1413</v>
      </c>
      <c r="I190" s="94">
        <v>1453</v>
      </c>
      <c r="J190" s="94">
        <v>1146</v>
      </c>
      <c r="K190" s="94">
        <v>1305</v>
      </c>
      <c r="L190" s="94">
        <v>1340</v>
      </c>
      <c r="M190" s="94">
        <v>1546</v>
      </c>
      <c r="N190" s="94">
        <v>904</v>
      </c>
      <c r="O190" s="95">
        <v>1090</v>
      </c>
      <c r="P190" s="95">
        <v>1357</v>
      </c>
      <c r="Q190" s="95">
        <v>1634</v>
      </c>
      <c r="R190" s="95">
        <v>1284</v>
      </c>
      <c r="S190" s="95">
        <v>1420</v>
      </c>
      <c r="T190" s="95">
        <v>1516</v>
      </c>
      <c r="U190" s="95">
        <v>1499</v>
      </c>
      <c r="V190" s="165">
        <v>20879</v>
      </c>
      <c r="W190" s="172">
        <v>881</v>
      </c>
      <c r="X190" s="173">
        <v>0.18210004133939645</v>
      </c>
      <c r="Z190" s="64"/>
    </row>
    <row r="191" spans="1:26" ht="12.75">
      <c r="A191" s="2" t="s">
        <v>273</v>
      </c>
      <c r="B191" s="44" t="s">
        <v>601</v>
      </c>
      <c r="C191" s="1" t="s">
        <v>46</v>
      </c>
      <c r="D191" s="1" t="s">
        <v>10</v>
      </c>
      <c r="E191" s="1" t="s">
        <v>7</v>
      </c>
      <c r="F191" s="94">
        <v>1032</v>
      </c>
      <c r="G191" s="94">
        <v>1073</v>
      </c>
      <c r="H191" s="94">
        <v>1099</v>
      </c>
      <c r="I191" s="94">
        <v>87</v>
      </c>
      <c r="J191" s="94">
        <v>1198</v>
      </c>
      <c r="K191" s="94">
        <v>1217</v>
      </c>
      <c r="L191" s="94">
        <v>1223</v>
      </c>
      <c r="M191" s="94">
        <v>1215</v>
      </c>
      <c r="N191" s="94">
        <v>741</v>
      </c>
      <c r="O191" s="95">
        <v>1027</v>
      </c>
      <c r="P191" s="95">
        <v>1032</v>
      </c>
      <c r="Q191" s="95">
        <v>1350</v>
      </c>
      <c r="R191" s="95">
        <v>1098</v>
      </c>
      <c r="S191" s="95">
        <v>1061</v>
      </c>
      <c r="T191" s="95">
        <v>1160</v>
      </c>
      <c r="U191" s="95">
        <v>1247</v>
      </c>
      <c r="V191" s="165">
        <v>16860</v>
      </c>
      <c r="W191" s="172">
        <v>1275</v>
      </c>
      <c r="X191" s="173">
        <v>0.38742023701002737</v>
      </c>
      <c r="Z191" s="64"/>
    </row>
    <row r="192" spans="1:26" ht="12.75">
      <c r="A192" s="2" t="s">
        <v>752</v>
      </c>
      <c r="B192" s="44" t="s">
        <v>602</v>
      </c>
      <c r="C192" s="1" t="s">
        <v>46</v>
      </c>
      <c r="D192" s="1" t="s">
        <v>10</v>
      </c>
      <c r="E192" s="1" t="s">
        <v>7</v>
      </c>
      <c r="F192" s="94">
        <v>1380</v>
      </c>
      <c r="G192" s="94">
        <v>1772</v>
      </c>
      <c r="H192" s="94">
        <v>2136</v>
      </c>
      <c r="I192" s="94">
        <v>2260</v>
      </c>
      <c r="J192" s="94">
        <v>1504</v>
      </c>
      <c r="K192" s="94">
        <v>1853</v>
      </c>
      <c r="L192" s="94">
        <v>2008</v>
      </c>
      <c r="M192" s="94">
        <v>1914</v>
      </c>
      <c r="N192" s="94">
        <v>1251</v>
      </c>
      <c r="O192" s="95">
        <v>1470</v>
      </c>
      <c r="P192" s="95">
        <v>1813</v>
      </c>
      <c r="Q192" s="95">
        <v>2055</v>
      </c>
      <c r="R192" s="95">
        <v>1609</v>
      </c>
      <c r="S192" s="95">
        <v>1993</v>
      </c>
      <c r="T192" s="95">
        <v>2086</v>
      </c>
      <c r="U192" s="95">
        <v>2132</v>
      </c>
      <c r="V192" s="165">
        <v>29236</v>
      </c>
      <c r="W192" s="172">
        <v>272</v>
      </c>
      <c r="X192" s="173">
        <v>0.036036036036036036</v>
      </c>
      <c r="Z192" s="64"/>
    </row>
    <row r="193" spans="1:26" ht="12.75">
      <c r="A193" s="2" t="s">
        <v>274</v>
      </c>
      <c r="B193" s="44" t="s">
        <v>603</v>
      </c>
      <c r="C193" s="1" t="s">
        <v>5</v>
      </c>
      <c r="D193" s="1" t="s">
        <v>6</v>
      </c>
      <c r="E193" s="1" t="s">
        <v>7</v>
      </c>
      <c r="F193" s="94">
        <v>1874</v>
      </c>
      <c r="G193" s="94">
        <v>968</v>
      </c>
      <c r="H193" s="94">
        <v>1454</v>
      </c>
      <c r="I193" s="94">
        <v>1654</v>
      </c>
      <c r="J193" s="94">
        <v>1578</v>
      </c>
      <c r="K193" s="94">
        <v>1304</v>
      </c>
      <c r="L193" s="94">
        <v>1463</v>
      </c>
      <c r="M193" s="94">
        <v>1472</v>
      </c>
      <c r="N193" s="94">
        <v>919</v>
      </c>
      <c r="O193" s="95">
        <v>1261</v>
      </c>
      <c r="P193" s="95">
        <v>1470</v>
      </c>
      <c r="Q193" s="95">
        <v>1334</v>
      </c>
      <c r="R193" s="95">
        <v>1241</v>
      </c>
      <c r="S193" s="95">
        <v>1272</v>
      </c>
      <c r="T193" s="95">
        <v>1429</v>
      </c>
      <c r="U193" s="95">
        <v>794</v>
      </c>
      <c r="V193" s="165">
        <v>21487</v>
      </c>
      <c r="W193" s="172">
        <v>-1214</v>
      </c>
      <c r="X193" s="173">
        <v>-0.20403361344537815</v>
      </c>
      <c r="Z193" s="64"/>
    </row>
    <row r="194" spans="1:26" ht="12.75">
      <c r="A194" s="2" t="s">
        <v>275</v>
      </c>
      <c r="B194" s="44" t="s">
        <v>604</v>
      </c>
      <c r="C194" s="1" t="s">
        <v>52</v>
      </c>
      <c r="D194" s="1" t="s">
        <v>19</v>
      </c>
      <c r="E194" s="1" t="s">
        <v>16</v>
      </c>
      <c r="F194" s="94">
        <v>1639</v>
      </c>
      <c r="G194" s="94">
        <v>1783</v>
      </c>
      <c r="H194" s="94">
        <v>1930</v>
      </c>
      <c r="I194" s="94">
        <v>2020</v>
      </c>
      <c r="J194" s="94">
        <v>2025</v>
      </c>
      <c r="K194" s="94">
        <v>2032</v>
      </c>
      <c r="L194" s="94">
        <v>2168</v>
      </c>
      <c r="M194" s="94">
        <v>2061</v>
      </c>
      <c r="N194" s="94">
        <v>1334</v>
      </c>
      <c r="O194" s="95">
        <v>1555</v>
      </c>
      <c r="P194" s="95">
        <v>1719</v>
      </c>
      <c r="Q194" s="95">
        <v>2116</v>
      </c>
      <c r="R194" s="95">
        <v>1654</v>
      </c>
      <c r="S194" s="95">
        <v>1772</v>
      </c>
      <c r="T194" s="95">
        <v>1751</v>
      </c>
      <c r="U194" s="95">
        <v>1926</v>
      </c>
      <c r="V194" s="165">
        <v>29485</v>
      </c>
      <c r="W194" s="172">
        <v>-269</v>
      </c>
      <c r="X194" s="173">
        <v>-0.03648941942485079</v>
      </c>
      <c r="Z194" s="64"/>
    </row>
    <row r="195" spans="1:26" ht="12.75">
      <c r="A195" s="2" t="s">
        <v>276</v>
      </c>
      <c r="B195" s="44" t="s">
        <v>605</v>
      </c>
      <c r="C195" s="1" t="s">
        <v>63</v>
      </c>
      <c r="D195" s="1" t="s">
        <v>6</v>
      </c>
      <c r="E195" s="1" t="s">
        <v>16</v>
      </c>
      <c r="F195" s="94">
        <v>952</v>
      </c>
      <c r="G195" s="94">
        <v>1301</v>
      </c>
      <c r="H195" s="94">
        <v>1311</v>
      </c>
      <c r="I195" s="94">
        <v>1544</v>
      </c>
      <c r="J195" s="94">
        <v>1303</v>
      </c>
      <c r="K195" s="94">
        <v>1455</v>
      </c>
      <c r="L195" s="94">
        <v>1605</v>
      </c>
      <c r="M195" s="94">
        <v>1606</v>
      </c>
      <c r="N195" s="94">
        <v>969</v>
      </c>
      <c r="O195" s="95">
        <v>1190</v>
      </c>
      <c r="P195" s="95">
        <v>1514</v>
      </c>
      <c r="Q195" s="95">
        <v>1829</v>
      </c>
      <c r="R195" s="95">
        <v>1601</v>
      </c>
      <c r="S195" s="95">
        <v>1539</v>
      </c>
      <c r="T195" s="95">
        <v>1683</v>
      </c>
      <c r="U195" s="95">
        <v>1691</v>
      </c>
      <c r="V195" s="165">
        <v>23093</v>
      </c>
      <c r="W195" s="172">
        <v>1406</v>
      </c>
      <c r="X195" s="173">
        <v>0.27525450274079877</v>
      </c>
      <c r="Z195" s="64"/>
    </row>
    <row r="196" spans="1:26" ht="12.75">
      <c r="A196" s="2" t="s">
        <v>277</v>
      </c>
      <c r="B196" s="44" t="s">
        <v>606</v>
      </c>
      <c r="C196" s="1" t="s">
        <v>278</v>
      </c>
      <c r="D196" s="1" t="s">
        <v>30</v>
      </c>
      <c r="E196" s="1" t="s">
        <v>16</v>
      </c>
      <c r="F196" s="94">
        <v>1729</v>
      </c>
      <c r="G196" s="94">
        <v>2190</v>
      </c>
      <c r="H196" s="94">
        <v>3248</v>
      </c>
      <c r="I196" s="94">
        <v>3651</v>
      </c>
      <c r="J196" s="94">
        <v>2955</v>
      </c>
      <c r="K196" s="94">
        <v>3430</v>
      </c>
      <c r="L196" s="94">
        <v>3337</v>
      </c>
      <c r="M196" s="94">
        <v>3629</v>
      </c>
      <c r="N196" s="94">
        <v>1890</v>
      </c>
      <c r="O196" s="95">
        <v>2367</v>
      </c>
      <c r="P196" s="95">
        <v>2971</v>
      </c>
      <c r="Q196" s="95">
        <v>3169</v>
      </c>
      <c r="R196" s="95">
        <v>2775</v>
      </c>
      <c r="S196" s="95">
        <v>2960</v>
      </c>
      <c r="T196" s="95">
        <v>3465</v>
      </c>
      <c r="U196" s="95">
        <v>3736</v>
      </c>
      <c r="V196" s="165">
        <v>47502</v>
      </c>
      <c r="W196" s="172">
        <v>2118</v>
      </c>
      <c r="X196" s="173">
        <v>0.19578480310593455</v>
      </c>
      <c r="Z196" s="64"/>
    </row>
    <row r="197" spans="1:26" ht="12.75">
      <c r="A197" s="2" t="s">
        <v>279</v>
      </c>
      <c r="B197" s="44" t="s">
        <v>607</v>
      </c>
      <c r="C197" s="1" t="s">
        <v>72</v>
      </c>
      <c r="D197" s="1" t="s">
        <v>36</v>
      </c>
      <c r="E197" s="1" t="s">
        <v>7</v>
      </c>
      <c r="F197" s="94">
        <v>1246</v>
      </c>
      <c r="G197" s="94">
        <v>1441</v>
      </c>
      <c r="H197" s="94">
        <v>1487</v>
      </c>
      <c r="I197" s="94">
        <v>1282</v>
      </c>
      <c r="J197" s="94">
        <v>1519</v>
      </c>
      <c r="K197" s="94">
        <v>1096</v>
      </c>
      <c r="L197" s="94">
        <v>1515</v>
      </c>
      <c r="M197" s="94">
        <v>1565</v>
      </c>
      <c r="N197" s="94">
        <v>917</v>
      </c>
      <c r="O197" s="95">
        <v>951</v>
      </c>
      <c r="P197" s="95">
        <v>1230</v>
      </c>
      <c r="Q197" s="95">
        <v>1539</v>
      </c>
      <c r="R197" s="95">
        <v>1318</v>
      </c>
      <c r="S197" s="95">
        <v>1247</v>
      </c>
      <c r="T197" s="95">
        <v>1308</v>
      </c>
      <c r="U197" s="95">
        <v>1485</v>
      </c>
      <c r="V197" s="165">
        <v>21146</v>
      </c>
      <c r="W197" s="172">
        <v>-98</v>
      </c>
      <c r="X197" s="173">
        <v>-0.017961876832844576</v>
      </c>
      <c r="Z197" s="64"/>
    </row>
    <row r="198" spans="1:26" ht="12.75">
      <c r="A198" s="2" t="s">
        <v>280</v>
      </c>
      <c r="B198" s="44" t="s">
        <v>608</v>
      </c>
      <c r="C198" s="1" t="s">
        <v>281</v>
      </c>
      <c r="D198" s="1" t="s">
        <v>102</v>
      </c>
      <c r="E198" s="1" t="s">
        <v>7</v>
      </c>
      <c r="F198" s="94">
        <v>2249</v>
      </c>
      <c r="G198" s="94">
        <v>2493</v>
      </c>
      <c r="H198" s="94">
        <v>2771</v>
      </c>
      <c r="I198" s="94">
        <v>3067</v>
      </c>
      <c r="J198" s="94">
        <v>2964</v>
      </c>
      <c r="K198" s="94">
        <v>2740</v>
      </c>
      <c r="L198" s="94">
        <v>2366</v>
      </c>
      <c r="M198" s="94">
        <v>2561</v>
      </c>
      <c r="N198" s="94">
        <v>984</v>
      </c>
      <c r="O198" s="95">
        <v>1755</v>
      </c>
      <c r="P198" s="95">
        <v>2342</v>
      </c>
      <c r="Q198" s="95">
        <v>2587</v>
      </c>
      <c r="R198" s="95">
        <v>2160</v>
      </c>
      <c r="S198" s="95">
        <v>2043</v>
      </c>
      <c r="T198" s="95">
        <v>2388</v>
      </c>
      <c r="U198" s="95">
        <v>2528</v>
      </c>
      <c r="V198" s="165">
        <v>37998</v>
      </c>
      <c r="W198" s="172">
        <v>-1461</v>
      </c>
      <c r="X198" s="173">
        <v>-0.13809073724007562</v>
      </c>
      <c r="Z198" s="64"/>
    </row>
    <row r="199" spans="1:26" ht="12.75">
      <c r="A199" s="12" t="s">
        <v>282</v>
      </c>
      <c r="B199" s="48" t="s">
        <v>609</v>
      </c>
      <c r="C199" s="11" t="s">
        <v>283</v>
      </c>
      <c r="D199" s="11" t="s">
        <v>15</v>
      </c>
      <c r="E199" s="11" t="s">
        <v>7</v>
      </c>
      <c r="F199" s="94">
        <v>2066</v>
      </c>
      <c r="G199" s="94">
        <v>2293</v>
      </c>
      <c r="H199" s="94">
        <v>2964</v>
      </c>
      <c r="I199" s="94">
        <v>3132</v>
      </c>
      <c r="J199" s="94">
        <v>2973</v>
      </c>
      <c r="K199" s="94">
        <v>3870</v>
      </c>
      <c r="L199" s="94">
        <v>2493</v>
      </c>
      <c r="M199" s="94">
        <v>2772</v>
      </c>
      <c r="N199" s="94">
        <v>1108</v>
      </c>
      <c r="O199" s="95">
        <v>1279</v>
      </c>
      <c r="P199" s="95">
        <v>1924</v>
      </c>
      <c r="Q199" s="95">
        <v>2758</v>
      </c>
      <c r="R199" s="95">
        <v>2351</v>
      </c>
      <c r="S199" s="95">
        <v>2641</v>
      </c>
      <c r="T199" s="95">
        <v>2938</v>
      </c>
      <c r="U199" s="95">
        <v>2979</v>
      </c>
      <c r="V199" s="165">
        <v>40541</v>
      </c>
      <c r="W199" s="172">
        <v>454</v>
      </c>
      <c r="X199" s="173">
        <v>0.043424198947871834</v>
      </c>
      <c r="Z199" s="64"/>
    </row>
    <row r="200" spans="1:26" ht="12.75">
      <c r="A200" s="2" t="s">
        <v>284</v>
      </c>
      <c r="B200" s="44" t="s">
        <v>419</v>
      </c>
      <c r="C200" s="1" t="s">
        <v>285</v>
      </c>
      <c r="D200" s="1" t="s">
        <v>19</v>
      </c>
      <c r="E200" s="1" t="s">
        <v>7</v>
      </c>
      <c r="F200" s="94">
        <v>1766</v>
      </c>
      <c r="G200" s="94">
        <v>2078</v>
      </c>
      <c r="H200" s="94">
        <v>2329</v>
      </c>
      <c r="I200" s="94">
        <v>2564</v>
      </c>
      <c r="J200" s="94">
        <v>2242</v>
      </c>
      <c r="K200" s="94">
        <v>2265</v>
      </c>
      <c r="L200" s="94">
        <v>2298</v>
      </c>
      <c r="M200" s="94">
        <v>2212</v>
      </c>
      <c r="N200" s="94">
        <v>1203</v>
      </c>
      <c r="O200" s="95">
        <v>1311</v>
      </c>
      <c r="P200" s="95">
        <v>1822</v>
      </c>
      <c r="Q200" s="95">
        <v>3100</v>
      </c>
      <c r="R200" s="95">
        <v>2129</v>
      </c>
      <c r="S200" s="95">
        <v>2585</v>
      </c>
      <c r="T200" s="95">
        <v>2552</v>
      </c>
      <c r="U200" s="95">
        <v>3237</v>
      </c>
      <c r="V200" s="165">
        <v>35693</v>
      </c>
      <c r="W200" s="172">
        <v>1766</v>
      </c>
      <c r="X200" s="173">
        <v>0.20212887718896647</v>
      </c>
      <c r="Z200" s="64"/>
    </row>
    <row r="201" spans="1:26" ht="12.75">
      <c r="A201" s="2" t="s">
        <v>286</v>
      </c>
      <c r="B201" s="44" t="s">
        <v>610</v>
      </c>
      <c r="C201" s="1" t="s">
        <v>21</v>
      </c>
      <c r="D201" s="1" t="s">
        <v>22</v>
      </c>
      <c r="E201" s="1" t="s">
        <v>7</v>
      </c>
      <c r="F201" s="94">
        <v>738</v>
      </c>
      <c r="G201" s="94">
        <v>1572</v>
      </c>
      <c r="H201" s="94">
        <v>756</v>
      </c>
      <c r="I201" s="94">
        <v>1890</v>
      </c>
      <c r="J201" s="94">
        <v>2062</v>
      </c>
      <c r="K201" s="94">
        <v>1776</v>
      </c>
      <c r="L201" s="94">
        <v>1691</v>
      </c>
      <c r="M201" s="94">
        <v>1309</v>
      </c>
      <c r="N201" s="94">
        <v>828</v>
      </c>
      <c r="O201" s="95">
        <v>1156</v>
      </c>
      <c r="P201" s="95">
        <v>1648</v>
      </c>
      <c r="Q201" s="95">
        <v>919</v>
      </c>
      <c r="R201" s="95">
        <v>1024</v>
      </c>
      <c r="S201" s="95">
        <v>1191</v>
      </c>
      <c r="T201" s="95">
        <v>1324</v>
      </c>
      <c r="U201" s="95">
        <v>1230</v>
      </c>
      <c r="V201" s="165">
        <v>21114</v>
      </c>
      <c r="W201" s="172">
        <v>-187</v>
      </c>
      <c r="X201" s="173">
        <v>-0.0377320419693301</v>
      </c>
      <c r="Z201" s="64"/>
    </row>
    <row r="202" spans="1:26" ht="12.75">
      <c r="A202" s="2" t="s">
        <v>287</v>
      </c>
      <c r="B202" s="44" t="s">
        <v>611</v>
      </c>
      <c r="C202" s="1" t="s">
        <v>124</v>
      </c>
      <c r="D202" s="1" t="s">
        <v>15</v>
      </c>
      <c r="E202" s="1" t="s">
        <v>7</v>
      </c>
      <c r="F202" s="94">
        <v>2496</v>
      </c>
      <c r="G202" s="94">
        <v>2295</v>
      </c>
      <c r="H202" s="94">
        <v>2807</v>
      </c>
      <c r="I202" s="94">
        <v>3019</v>
      </c>
      <c r="J202" s="94">
        <v>3038</v>
      </c>
      <c r="K202" s="94">
        <v>2763</v>
      </c>
      <c r="L202" s="94">
        <v>2921</v>
      </c>
      <c r="M202" s="94">
        <v>2516</v>
      </c>
      <c r="N202" s="94">
        <v>1796</v>
      </c>
      <c r="O202" s="95">
        <v>2167</v>
      </c>
      <c r="P202" s="95">
        <v>3727</v>
      </c>
      <c r="Q202" s="95">
        <v>2650</v>
      </c>
      <c r="R202" s="95">
        <v>2188</v>
      </c>
      <c r="S202" s="95">
        <v>2183</v>
      </c>
      <c r="T202" s="95">
        <v>2388</v>
      </c>
      <c r="U202" s="95">
        <v>2688</v>
      </c>
      <c r="V202" s="165">
        <v>41642</v>
      </c>
      <c r="W202" s="172">
        <v>-1170</v>
      </c>
      <c r="X202" s="173">
        <v>-0.11020062164453236</v>
      </c>
      <c r="Z202" s="64"/>
    </row>
    <row r="203" spans="1:26" ht="12.75">
      <c r="A203" s="2" t="s">
        <v>288</v>
      </c>
      <c r="B203" s="44" t="s">
        <v>612</v>
      </c>
      <c r="C203" s="1" t="s">
        <v>61</v>
      </c>
      <c r="D203" s="1" t="s">
        <v>19</v>
      </c>
      <c r="E203" s="1" t="s">
        <v>7</v>
      </c>
      <c r="F203" s="94">
        <v>1979</v>
      </c>
      <c r="G203" s="94">
        <v>2085</v>
      </c>
      <c r="H203" s="94">
        <v>2681</v>
      </c>
      <c r="I203" s="94">
        <v>2839</v>
      </c>
      <c r="J203" s="94">
        <v>2529</v>
      </c>
      <c r="K203" s="94">
        <v>2294</v>
      </c>
      <c r="L203" s="94">
        <v>2593</v>
      </c>
      <c r="M203" s="94">
        <v>2635</v>
      </c>
      <c r="N203" s="94">
        <v>1626</v>
      </c>
      <c r="O203" s="95">
        <v>1965</v>
      </c>
      <c r="P203" s="95">
        <v>2375</v>
      </c>
      <c r="Q203" s="95">
        <v>2638</v>
      </c>
      <c r="R203" s="95">
        <v>2004</v>
      </c>
      <c r="S203" s="95">
        <v>1949</v>
      </c>
      <c r="T203" s="95">
        <v>2063</v>
      </c>
      <c r="U203" s="95">
        <v>2313</v>
      </c>
      <c r="V203" s="165">
        <v>36568</v>
      </c>
      <c r="W203" s="172">
        <v>-1255</v>
      </c>
      <c r="X203" s="173">
        <v>-0.1309474123539232</v>
      </c>
      <c r="Z203" s="64"/>
    </row>
    <row r="204" spans="1:26" ht="12.75">
      <c r="A204" s="2" t="s">
        <v>289</v>
      </c>
      <c r="B204" s="44" t="s">
        <v>613</v>
      </c>
      <c r="C204" s="1" t="s">
        <v>18</v>
      </c>
      <c r="D204" s="1" t="s">
        <v>19</v>
      </c>
      <c r="E204" s="1" t="s">
        <v>7</v>
      </c>
      <c r="F204" s="94">
        <v>143</v>
      </c>
      <c r="G204" s="94">
        <v>186</v>
      </c>
      <c r="H204" s="94">
        <v>296</v>
      </c>
      <c r="I204" s="94">
        <v>1026</v>
      </c>
      <c r="J204" s="94">
        <v>1093</v>
      </c>
      <c r="K204" s="94">
        <v>1089</v>
      </c>
      <c r="L204" s="94">
        <v>1086</v>
      </c>
      <c r="M204" s="94">
        <v>1051</v>
      </c>
      <c r="N204" s="94">
        <v>645</v>
      </c>
      <c r="O204" s="95">
        <v>904</v>
      </c>
      <c r="P204" s="95">
        <v>868</v>
      </c>
      <c r="Q204" s="95">
        <v>1157</v>
      </c>
      <c r="R204" s="95">
        <v>932</v>
      </c>
      <c r="S204" s="95">
        <v>870</v>
      </c>
      <c r="T204" s="95">
        <v>967</v>
      </c>
      <c r="U204" s="95">
        <v>951</v>
      </c>
      <c r="V204" s="165">
        <v>13264</v>
      </c>
      <c r="W204" s="172">
        <v>2069</v>
      </c>
      <c r="X204" s="173">
        <v>1.2531798909751666</v>
      </c>
      <c r="Z204" s="64"/>
    </row>
    <row r="205" spans="1:26" ht="12.75">
      <c r="A205" s="2" t="s">
        <v>290</v>
      </c>
      <c r="B205" s="44" t="s">
        <v>614</v>
      </c>
      <c r="C205" s="1" t="s">
        <v>291</v>
      </c>
      <c r="D205" s="1" t="s">
        <v>6</v>
      </c>
      <c r="E205" s="1" t="s">
        <v>7</v>
      </c>
      <c r="F205" s="94">
        <v>708</v>
      </c>
      <c r="G205" s="94">
        <v>977</v>
      </c>
      <c r="H205" s="94">
        <v>1160</v>
      </c>
      <c r="I205" s="94">
        <v>1335</v>
      </c>
      <c r="J205" s="94">
        <v>2031</v>
      </c>
      <c r="K205" s="94">
        <v>1909</v>
      </c>
      <c r="L205" s="94">
        <v>1846</v>
      </c>
      <c r="M205" s="94">
        <v>1837</v>
      </c>
      <c r="N205" s="94">
        <v>1074</v>
      </c>
      <c r="O205" s="95">
        <v>981</v>
      </c>
      <c r="P205" s="95">
        <v>1573</v>
      </c>
      <c r="Q205" s="95">
        <v>1738</v>
      </c>
      <c r="R205" s="95">
        <v>1644</v>
      </c>
      <c r="S205" s="95">
        <v>1517</v>
      </c>
      <c r="T205" s="95">
        <v>1814</v>
      </c>
      <c r="U205" s="95">
        <v>1796</v>
      </c>
      <c r="V205" s="165">
        <v>23940</v>
      </c>
      <c r="W205" s="172">
        <v>2591</v>
      </c>
      <c r="X205" s="173">
        <v>0.6198564593301435</v>
      </c>
      <c r="Z205" s="64"/>
    </row>
    <row r="206" spans="1:26" ht="12.75">
      <c r="A206" s="2" t="s">
        <v>292</v>
      </c>
      <c r="B206" s="44" t="s">
        <v>615</v>
      </c>
      <c r="C206" s="1" t="s">
        <v>293</v>
      </c>
      <c r="D206" s="1" t="s">
        <v>36</v>
      </c>
      <c r="E206" s="1" t="s">
        <v>7</v>
      </c>
      <c r="F206" s="94">
        <v>956</v>
      </c>
      <c r="G206" s="94">
        <v>909</v>
      </c>
      <c r="H206" s="94">
        <v>959</v>
      </c>
      <c r="I206" s="94">
        <v>787</v>
      </c>
      <c r="J206" s="94">
        <v>797</v>
      </c>
      <c r="K206" s="94">
        <v>1051</v>
      </c>
      <c r="L206" s="94">
        <v>1068</v>
      </c>
      <c r="M206" s="94">
        <v>1078</v>
      </c>
      <c r="N206" s="94">
        <v>571</v>
      </c>
      <c r="O206" s="95">
        <v>857</v>
      </c>
      <c r="P206" s="95">
        <v>945</v>
      </c>
      <c r="Q206" s="95">
        <v>1033</v>
      </c>
      <c r="R206" s="95">
        <v>775</v>
      </c>
      <c r="S206" s="95">
        <v>545</v>
      </c>
      <c r="T206" s="95">
        <v>604</v>
      </c>
      <c r="U206" s="95">
        <v>544</v>
      </c>
      <c r="V206" s="165">
        <v>13479</v>
      </c>
      <c r="W206" s="172">
        <v>-1143</v>
      </c>
      <c r="X206" s="173">
        <v>-0.3165328163943506</v>
      </c>
      <c r="Z206" s="64"/>
    </row>
    <row r="207" spans="1:26" ht="12.75">
      <c r="A207" s="2" t="s">
        <v>294</v>
      </c>
      <c r="B207" s="44" t="s">
        <v>616</v>
      </c>
      <c r="C207" s="1" t="s">
        <v>72</v>
      </c>
      <c r="D207" s="1" t="s">
        <v>36</v>
      </c>
      <c r="E207" s="1" t="s">
        <v>7</v>
      </c>
      <c r="F207" s="94">
        <v>1353</v>
      </c>
      <c r="G207" s="94">
        <v>1325</v>
      </c>
      <c r="H207" s="94">
        <v>2030</v>
      </c>
      <c r="I207" s="94">
        <v>2023</v>
      </c>
      <c r="J207" s="94">
        <v>2056</v>
      </c>
      <c r="K207" s="94">
        <v>1867</v>
      </c>
      <c r="L207" s="94">
        <v>1965</v>
      </c>
      <c r="M207" s="94">
        <v>2049</v>
      </c>
      <c r="N207" s="94">
        <v>1348</v>
      </c>
      <c r="O207" s="95">
        <v>1870</v>
      </c>
      <c r="P207" s="95">
        <v>1799</v>
      </c>
      <c r="Q207" s="95">
        <v>2248</v>
      </c>
      <c r="R207" s="95">
        <v>2981</v>
      </c>
      <c r="S207" s="95">
        <v>2921</v>
      </c>
      <c r="T207" s="95">
        <v>2826</v>
      </c>
      <c r="U207" s="95">
        <v>2879</v>
      </c>
      <c r="V207" s="165">
        <v>33540</v>
      </c>
      <c r="W207" s="172">
        <v>4876</v>
      </c>
      <c r="X207" s="173">
        <v>0.7244094488188977</v>
      </c>
      <c r="Z207" s="64"/>
    </row>
    <row r="208" spans="1:26" ht="12.75">
      <c r="A208" s="2" t="s">
        <v>295</v>
      </c>
      <c r="B208" s="44" t="s">
        <v>617</v>
      </c>
      <c r="C208" s="1" t="s">
        <v>61</v>
      </c>
      <c r="D208" s="1" t="s">
        <v>19</v>
      </c>
      <c r="E208" s="1" t="s">
        <v>7</v>
      </c>
      <c r="F208" s="94">
        <v>503</v>
      </c>
      <c r="G208" s="94">
        <v>652</v>
      </c>
      <c r="H208" s="94">
        <v>710</v>
      </c>
      <c r="I208" s="94">
        <v>713</v>
      </c>
      <c r="J208" s="94">
        <v>496</v>
      </c>
      <c r="K208" s="94">
        <v>771</v>
      </c>
      <c r="L208" s="94">
        <v>875</v>
      </c>
      <c r="M208" s="94">
        <v>972</v>
      </c>
      <c r="N208" s="94">
        <v>568</v>
      </c>
      <c r="O208" s="95">
        <v>819</v>
      </c>
      <c r="P208" s="95">
        <v>898</v>
      </c>
      <c r="Q208" s="95">
        <v>1047</v>
      </c>
      <c r="R208" s="95">
        <v>680</v>
      </c>
      <c r="S208" s="95">
        <v>774</v>
      </c>
      <c r="T208" s="95">
        <v>902</v>
      </c>
      <c r="U208" s="95">
        <v>993</v>
      </c>
      <c r="V208" s="165">
        <v>12373</v>
      </c>
      <c r="W208" s="172">
        <v>771</v>
      </c>
      <c r="X208" s="173">
        <v>0.29906904577191623</v>
      </c>
      <c r="Z208" s="64"/>
    </row>
    <row r="209" spans="1:26" ht="12.75">
      <c r="A209" s="2" t="s">
        <v>296</v>
      </c>
      <c r="B209" s="44" t="s">
        <v>618</v>
      </c>
      <c r="C209" s="1" t="s">
        <v>297</v>
      </c>
      <c r="D209" s="1" t="s">
        <v>6</v>
      </c>
      <c r="E209" s="1" t="s">
        <v>16</v>
      </c>
      <c r="F209" s="94">
        <v>1750</v>
      </c>
      <c r="G209" s="94">
        <v>3723</v>
      </c>
      <c r="H209" s="94">
        <v>4490</v>
      </c>
      <c r="I209" s="94">
        <v>5248</v>
      </c>
      <c r="J209" s="94">
        <v>4620</v>
      </c>
      <c r="K209" s="94">
        <v>4860</v>
      </c>
      <c r="L209" s="94">
        <v>5060</v>
      </c>
      <c r="M209" s="94">
        <v>4756</v>
      </c>
      <c r="N209" s="94">
        <v>3090</v>
      </c>
      <c r="O209" s="95">
        <v>4529</v>
      </c>
      <c r="P209" s="95">
        <v>4272</v>
      </c>
      <c r="Q209" s="95">
        <v>5151</v>
      </c>
      <c r="R209" s="95">
        <v>3981</v>
      </c>
      <c r="S209" s="95">
        <v>3658</v>
      </c>
      <c r="T209" s="95">
        <v>4259</v>
      </c>
      <c r="U209" s="95">
        <v>4251</v>
      </c>
      <c r="V209" s="165">
        <v>67698</v>
      </c>
      <c r="W209" s="172">
        <v>938</v>
      </c>
      <c r="X209" s="173">
        <v>0.061665899677864705</v>
      </c>
      <c r="Z209" s="64"/>
    </row>
    <row r="210" spans="1:26" ht="12.75">
      <c r="A210" s="2" t="s">
        <v>298</v>
      </c>
      <c r="B210" s="44" t="s">
        <v>619</v>
      </c>
      <c r="C210" s="1" t="s">
        <v>299</v>
      </c>
      <c r="D210" s="1" t="s">
        <v>102</v>
      </c>
      <c r="E210" s="1" t="s">
        <v>7</v>
      </c>
      <c r="F210" s="94">
        <v>1884</v>
      </c>
      <c r="G210" s="94">
        <v>2183</v>
      </c>
      <c r="H210" s="94">
        <v>3301</v>
      </c>
      <c r="I210" s="94">
        <v>2292</v>
      </c>
      <c r="J210" s="94">
        <v>1972</v>
      </c>
      <c r="K210" s="94">
        <v>1942</v>
      </c>
      <c r="L210" s="94">
        <v>1944</v>
      </c>
      <c r="M210" s="94">
        <v>1785</v>
      </c>
      <c r="N210" s="94">
        <v>1122</v>
      </c>
      <c r="O210" s="95">
        <v>1459</v>
      </c>
      <c r="P210" s="95">
        <v>1589</v>
      </c>
      <c r="Q210" s="95">
        <v>2050</v>
      </c>
      <c r="R210" s="95">
        <v>1617</v>
      </c>
      <c r="S210" s="95">
        <v>1716</v>
      </c>
      <c r="T210" s="95">
        <v>1830</v>
      </c>
      <c r="U210" s="95">
        <v>2005</v>
      </c>
      <c r="V210" s="165">
        <v>30691</v>
      </c>
      <c r="W210" s="172">
        <v>-2492</v>
      </c>
      <c r="X210" s="173">
        <v>-0.2579710144927536</v>
      </c>
      <c r="Z210" s="64"/>
    </row>
    <row r="211" spans="1:26" ht="12.75">
      <c r="A211" s="2" t="s">
        <v>751</v>
      </c>
      <c r="B211" s="44" t="s">
        <v>620</v>
      </c>
      <c r="C211" s="1" t="s">
        <v>300</v>
      </c>
      <c r="D211" s="1" t="s">
        <v>36</v>
      </c>
      <c r="E211" s="1" t="s">
        <v>7</v>
      </c>
      <c r="F211" s="94">
        <v>1244</v>
      </c>
      <c r="G211" s="94">
        <v>1739</v>
      </c>
      <c r="H211" s="94">
        <v>2357</v>
      </c>
      <c r="I211" s="94">
        <v>2888</v>
      </c>
      <c r="J211" s="94">
        <v>2732</v>
      </c>
      <c r="K211" s="94">
        <v>3319</v>
      </c>
      <c r="L211" s="94">
        <v>2861</v>
      </c>
      <c r="M211" s="94">
        <v>2828</v>
      </c>
      <c r="N211" s="94">
        <v>1922</v>
      </c>
      <c r="O211" s="95">
        <v>1757</v>
      </c>
      <c r="P211" s="95">
        <v>2302</v>
      </c>
      <c r="Q211" s="95">
        <v>2844</v>
      </c>
      <c r="R211" s="95">
        <v>2619</v>
      </c>
      <c r="S211" s="95">
        <v>2584</v>
      </c>
      <c r="T211" s="95">
        <v>2888</v>
      </c>
      <c r="U211" s="95">
        <v>2988</v>
      </c>
      <c r="V211" s="165">
        <v>39872</v>
      </c>
      <c r="W211" s="172">
        <v>2851</v>
      </c>
      <c r="X211" s="173">
        <v>0.3464997569275644</v>
      </c>
      <c r="Z211" s="64"/>
    </row>
    <row r="212" spans="1:26" ht="12.75">
      <c r="A212" s="2" t="s">
        <v>301</v>
      </c>
      <c r="B212" s="44" t="s">
        <v>621</v>
      </c>
      <c r="C212" s="1" t="s">
        <v>217</v>
      </c>
      <c r="D212" s="1" t="s">
        <v>36</v>
      </c>
      <c r="E212" s="1" t="s">
        <v>16</v>
      </c>
      <c r="F212" s="94">
        <v>1899</v>
      </c>
      <c r="G212" s="94">
        <v>1838</v>
      </c>
      <c r="H212" s="94">
        <v>1920</v>
      </c>
      <c r="I212" s="94">
        <v>2274</v>
      </c>
      <c r="J212" s="94">
        <v>2283</v>
      </c>
      <c r="K212" s="94">
        <v>2248</v>
      </c>
      <c r="L212" s="94">
        <v>2458</v>
      </c>
      <c r="M212" s="94">
        <v>2408</v>
      </c>
      <c r="N212" s="94">
        <v>1707</v>
      </c>
      <c r="O212" s="95">
        <v>3056</v>
      </c>
      <c r="P212" s="95">
        <v>2952</v>
      </c>
      <c r="Q212" s="95">
        <v>2366</v>
      </c>
      <c r="R212" s="95">
        <v>2175</v>
      </c>
      <c r="S212" s="95">
        <v>2160</v>
      </c>
      <c r="T212" s="95">
        <v>2303</v>
      </c>
      <c r="U212" s="95">
        <v>2579</v>
      </c>
      <c r="V212" s="165">
        <v>36626</v>
      </c>
      <c r="W212" s="172">
        <v>1286</v>
      </c>
      <c r="X212" s="173">
        <v>0.16214853108056992</v>
      </c>
      <c r="Z212" s="64"/>
    </row>
    <row r="213" spans="1:26" ht="12.75">
      <c r="A213" s="2" t="s">
        <v>302</v>
      </c>
      <c r="B213" s="44" t="s">
        <v>622</v>
      </c>
      <c r="C213" s="1" t="s">
        <v>95</v>
      </c>
      <c r="D213" s="1" t="s">
        <v>30</v>
      </c>
      <c r="E213" s="1" t="s">
        <v>16</v>
      </c>
      <c r="F213" s="94">
        <v>1785</v>
      </c>
      <c r="G213" s="94">
        <v>2102</v>
      </c>
      <c r="H213" s="94">
        <v>2490</v>
      </c>
      <c r="I213" s="94">
        <v>2605</v>
      </c>
      <c r="J213" s="94">
        <v>2565</v>
      </c>
      <c r="K213" s="94">
        <v>2706</v>
      </c>
      <c r="L213" s="94">
        <v>2904</v>
      </c>
      <c r="M213" s="94">
        <v>3027</v>
      </c>
      <c r="N213" s="94">
        <v>1444</v>
      </c>
      <c r="O213" s="95">
        <v>1664</v>
      </c>
      <c r="P213" s="95">
        <v>2126</v>
      </c>
      <c r="Q213" s="95">
        <v>2599</v>
      </c>
      <c r="R213" s="95">
        <v>1998</v>
      </c>
      <c r="S213" s="95">
        <v>2065</v>
      </c>
      <c r="T213" s="95">
        <v>2009</v>
      </c>
      <c r="U213" s="95">
        <v>2336</v>
      </c>
      <c r="V213" s="165">
        <v>36425</v>
      </c>
      <c r="W213" s="172">
        <v>-574</v>
      </c>
      <c r="X213" s="173">
        <v>-0.06390558895568915</v>
      </c>
      <c r="Z213" s="64"/>
    </row>
    <row r="214" spans="1:26" ht="12.75">
      <c r="A214" s="2" t="s">
        <v>303</v>
      </c>
      <c r="B214" s="44" t="s">
        <v>623</v>
      </c>
      <c r="C214" s="1" t="s">
        <v>18</v>
      </c>
      <c r="D214" s="1" t="s">
        <v>19</v>
      </c>
      <c r="E214" s="1" t="s">
        <v>16</v>
      </c>
      <c r="F214" s="94">
        <v>3462</v>
      </c>
      <c r="G214" s="94">
        <v>3805</v>
      </c>
      <c r="H214" s="94">
        <v>4144</v>
      </c>
      <c r="I214" s="94">
        <v>4530</v>
      </c>
      <c r="J214" s="94">
        <v>3948</v>
      </c>
      <c r="K214" s="94">
        <v>4004</v>
      </c>
      <c r="L214" s="94">
        <v>3667</v>
      </c>
      <c r="M214" s="94">
        <v>3606</v>
      </c>
      <c r="N214" s="94">
        <v>2054</v>
      </c>
      <c r="O214" s="95">
        <v>2672</v>
      </c>
      <c r="P214" s="95">
        <v>3231</v>
      </c>
      <c r="Q214" s="95">
        <v>4159</v>
      </c>
      <c r="R214" s="95">
        <v>3365</v>
      </c>
      <c r="S214" s="95">
        <v>3506</v>
      </c>
      <c r="T214" s="95">
        <v>3701</v>
      </c>
      <c r="U214" s="95">
        <v>4007</v>
      </c>
      <c r="V214" s="165">
        <v>57861</v>
      </c>
      <c r="W214" s="172">
        <v>-1362</v>
      </c>
      <c r="X214" s="173">
        <v>-0.08544006022206888</v>
      </c>
      <c r="Z214" s="64"/>
    </row>
    <row r="215" spans="1:26" ht="12.75">
      <c r="A215" s="2" t="s">
        <v>304</v>
      </c>
      <c r="B215" s="44" t="s">
        <v>624</v>
      </c>
      <c r="C215" s="1" t="s">
        <v>305</v>
      </c>
      <c r="D215" s="1" t="s">
        <v>102</v>
      </c>
      <c r="E215" s="1" t="s">
        <v>7</v>
      </c>
      <c r="F215" s="94">
        <v>4226</v>
      </c>
      <c r="G215" s="94">
        <v>4767</v>
      </c>
      <c r="H215" s="94">
        <v>6118</v>
      </c>
      <c r="I215" s="94">
        <v>5975</v>
      </c>
      <c r="J215" s="94">
        <v>5288</v>
      </c>
      <c r="K215" s="94">
        <v>6147</v>
      </c>
      <c r="L215" s="94">
        <v>5353</v>
      </c>
      <c r="M215" s="94">
        <v>5640</v>
      </c>
      <c r="N215" s="94">
        <v>3779</v>
      </c>
      <c r="O215" s="95">
        <v>4989</v>
      </c>
      <c r="P215" s="95">
        <v>6497</v>
      </c>
      <c r="Q215" s="95">
        <v>8142</v>
      </c>
      <c r="R215" s="95">
        <v>6344</v>
      </c>
      <c r="S215" s="95">
        <v>6579</v>
      </c>
      <c r="T215" s="95">
        <v>7471</v>
      </c>
      <c r="U215" s="95">
        <v>6908</v>
      </c>
      <c r="V215" s="165">
        <v>94223</v>
      </c>
      <c r="W215" s="172">
        <v>6216</v>
      </c>
      <c r="X215" s="173">
        <v>0.29479275348572515</v>
      </c>
      <c r="Z215" s="64"/>
    </row>
    <row r="216" spans="1:26" ht="12.75">
      <c r="A216" s="1" t="s">
        <v>363</v>
      </c>
      <c r="B216" s="1" t="s">
        <v>625</v>
      </c>
      <c r="C216" s="1" t="s">
        <v>124</v>
      </c>
      <c r="D216" s="1" t="s">
        <v>15</v>
      </c>
      <c r="E216" s="1" t="s">
        <v>7</v>
      </c>
      <c r="F216" s="187"/>
      <c r="G216" s="187"/>
      <c r="H216" s="187"/>
      <c r="I216" s="187"/>
      <c r="J216" s="187"/>
      <c r="K216" s="187"/>
      <c r="L216" s="187"/>
      <c r="M216" s="94">
        <v>648</v>
      </c>
      <c r="N216" s="94">
        <v>539</v>
      </c>
      <c r="O216" s="95">
        <v>512</v>
      </c>
      <c r="P216" s="95">
        <v>954</v>
      </c>
      <c r="Q216" s="95">
        <v>1040</v>
      </c>
      <c r="R216" s="95">
        <v>813</v>
      </c>
      <c r="S216" s="95">
        <v>755</v>
      </c>
      <c r="T216" s="95">
        <v>957</v>
      </c>
      <c r="U216" s="95">
        <v>1080</v>
      </c>
      <c r="V216" s="165">
        <v>7298</v>
      </c>
      <c r="W216" s="172" t="s">
        <v>756</v>
      </c>
      <c r="X216" s="173" t="s">
        <v>756</v>
      </c>
      <c r="Z216" s="64"/>
    </row>
    <row r="217" spans="1:26" ht="12.75">
      <c r="A217" s="2" t="s">
        <v>306</v>
      </c>
      <c r="B217" s="44" t="s">
        <v>626</v>
      </c>
      <c r="C217" s="1" t="s">
        <v>21</v>
      </c>
      <c r="D217" s="1" t="s">
        <v>22</v>
      </c>
      <c r="E217" s="1" t="s">
        <v>16</v>
      </c>
      <c r="F217" s="94">
        <v>1055</v>
      </c>
      <c r="G217" s="94">
        <v>2445</v>
      </c>
      <c r="H217" s="94">
        <v>3192</v>
      </c>
      <c r="I217" s="94">
        <v>2934</v>
      </c>
      <c r="J217" s="94">
        <v>2913</v>
      </c>
      <c r="K217" s="94">
        <v>3467</v>
      </c>
      <c r="L217" s="94">
        <v>3471</v>
      </c>
      <c r="M217" s="94">
        <v>3043</v>
      </c>
      <c r="N217" s="94">
        <v>1352</v>
      </c>
      <c r="O217" s="95">
        <v>2611</v>
      </c>
      <c r="P217" s="95">
        <v>2086</v>
      </c>
      <c r="Q217" s="95">
        <v>2355</v>
      </c>
      <c r="R217" s="95">
        <v>1877</v>
      </c>
      <c r="S217" s="95">
        <v>1985</v>
      </c>
      <c r="T217" s="95">
        <v>2535</v>
      </c>
      <c r="U217" s="95">
        <v>2575</v>
      </c>
      <c r="V217" s="165">
        <v>39896</v>
      </c>
      <c r="W217" s="172">
        <v>-654</v>
      </c>
      <c r="X217" s="173">
        <v>-0.0679409931435695</v>
      </c>
      <c r="Z217" s="64"/>
    </row>
    <row r="218" spans="1:26" ht="12.75">
      <c r="A218" s="2" t="s">
        <v>307</v>
      </c>
      <c r="B218" s="44" t="s">
        <v>627</v>
      </c>
      <c r="C218" s="1" t="s">
        <v>308</v>
      </c>
      <c r="D218" s="1" t="s">
        <v>30</v>
      </c>
      <c r="E218" s="1" t="s">
        <v>16</v>
      </c>
      <c r="F218" s="94">
        <v>1812</v>
      </c>
      <c r="G218" s="94">
        <v>1920</v>
      </c>
      <c r="H218" s="94">
        <v>2066</v>
      </c>
      <c r="I218" s="94">
        <v>2339</v>
      </c>
      <c r="J218" s="94">
        <v>2250</v>
      </c>
      <c r="K218" s="94">
        <v>1905</v>
      </c>
      <c r="L218" s="94">
        <v>1714</v>
      </c>
      <c r="M218" s="94">
        <v>1562</v>
      </c>
      <c r="N218" s="94">
        <v>1215</v>
      </c>
      <c r="O218" s="95">
        <v>1708</v>
      </c>
      <c r="P218" s="95">
        <v>1957</v>
      </c>
      <c r="Q218" s="95">
        <v>2020</v>
      </c>
      <c r="R218" s="95">
        <v>1780</v>
      </c>
      <c r="S218" s="95">
        <v>1679</v>
      </c>
      <c r="T218" s="95">
        <v>2131</v>
      </c>
      <c r="U218" s="95">
        <v>2134</v>
      </c>
      <c r="V218" s="165">
        <v>30192</v>
      </c>
      <c r="W218" s="172">
        <v>-413</v>
      </c>
      <c r="X218" s="173">
        <v>-0.050755806808406044</v>
      </c>
      <c r="Z218" s="64"/>
    </row>
    <row r="219" spans="1:26" ht="12.75">
      <c r="A219" s="2" t="s">
        <v>309</v>
      </c>
      <c r="B219" s="44" t="s">
        <v>628</v>
      </c>
      <c r="C219" s="1" t="s">
        <v>310</v>
      </c>
      <c r="D219" s="1" t="s">
        <v>6</v>
      </c>
      <c r="E219" s="1" t="s">
        <v>16</v>
      </c>
      <c r="F219" s="94">
        <v>2424</v>
      </c>
      <c r="G219" s="94">
        <v>2779</v>
      </c>
      <c r="H219" s="94">
        <v>3265</v>
      </c>
      <c r="I219" s="94">
        <v>3627</v>
      </c>
      <c r="J219" s="94">
        <v>3113</v>
      </c>
      <c r="K219" s="94">
        <v>3398</v>
      </c>
      <c r="L219" s="94">
        <v>3307</v>
      </c>
      <c r="M219" s="94">
        <v>2929</v>
      </c>
      <c r="N219" s="94">
        <v>2108</v>
      </c>
      <c r="O219" s="95">
        <v>2261</v>
      </c>
      <c r="P219" s="95">
        <v>3075</v>
      </c>
      <c r="Q219" s="95">
        <v>3439</v>
      </c>
      <c r="R219" s="95">
        <v>3290</v>
      </c>
      <c r="S219" s="95">
        <v>3166</v>
      </c>
      <c r="T219" s="95">
        <v>3536</v>
      </c>
      <c r="U219" s="95">
        <v>3808</v>
      </c>
      <c r="V219" s="165">
        <v>49525</v>
      </c>
      <c r="W219" s="172">
        <v>1705</v>
      </c>
      <c r="X219" s="173">
        <v>0.1409673418768086</v>
      </c>
      <c r="Z219" s="64"/>
    </row>
    <row r="220" spans="1:26" ht="12.75">
      <c r="A220" s="2" t="s">
        <v>311</v>
      </c>
      <c r="B220" s="44" t="s">
        <v>629</v>
      </c>
      <c r="C220" s="1" t="s">
        <v>72</v>
      </c>
      <c r="D220" s="1" t="s">
        <v>36</v>
      </c>
      <c r="E220" s="1" t="s">
        <v>7</v>
      </c>
      <c r="F220" s="94">
        <v>16</v>
      </c>
      <c r="G220" s="94">
        <v>48</v>
      </c>
      <c r="H220" s="94">
        <v>286</v>
      </c>
      <c r="I220" s="94">
        <v>114</v>
      </c>
      <c r="J220" s="94">
        <v>182</v>
      </c>
      <c r="K220" s="94">
        <v>112</v>
      </c>
      <c r="L220" s="94">
        <v>188</v>
      </c>
      <c r="M220" s="94">
        <v>238</v>
      </c>
      <c r="N220" s="94">
        <v>169</v>
      </c>
      <c r="O220" s="95">
        <v>164</v>
      </c>
      <c r="P220" s="95">
        <v>164</v>
      </c>
      <c r="Q220" s="95">
        <v>209</v>
      </c>
      <c r="R220" s="95">
        <v>213</v>
      </c>
      <c r="S220" s="95">
        <v>200</v>
      </c>
      <c r="T220" s="95">
        <v>284</v>
      </c>
      <c r="U220" s="95">
        <v>271</v>
      </c>
      <c r="V220" s="165">
        <v>2858</v>
      </c>
      <c r="W220" s="172">
        <v>504</v>
      </c>
      <c r="X220" s="173">
        <v>1.0862068965517242</v>
      </c>
      <c r="Z220" s="64"/>
    </row>
    <row r="221" spans="1:26" ht="12.75">
      <c r="A221" s="2" t="s">
        <v>312</v>
      </c>
      <c r="B221" s="44" t="s">
        <v>630</v>
      </c>
      <c r="C221" s="1" t="s">
        <v>278</v>
      </c>
      <c r="D221" s="1" t="s">
        <v>30</v>
      </c>
      <c r="E221" s="1" t="s">
        <v>7</v>
      </c>
      <c r="F221" s="94">
        <v>1609</v>
      </c>
      <c r="G221" s="94">
        <v>1892</v>
      </c>
      <c r="H221" s="94">
        <v>2303</v>
      </c>
      <c r="I221" s="94">
        <v>2352</v>
      </c>
      <c r="J221" s="94">
        <v>2167</v>
      </c>
      <c r="K221" s="94">
        <v>2495</v>
      </c>
      <c r="L221" s="94">
        <v>2417</v>
      </c>
      <c r="M221" s="94">
        <v>2643</v>
      </c>
      <c r="N221" s="94">
        <v>1898</v>
      </c>
      <c r="O221" s="95">
        <v>1895</v>
      </c>
      <c r="P221" s="95">
        <v>2383</v>
      </c>
      <c r="Q221" s="95">
        <v>2869</v>
      </c>
      <c r="R221" s="95">
        <v>2125</v>
      </c>
      <c r="S221" s="95">
        <v>2274</v>
      </c>
      <c r="T221" s="95">
        <v>2479</v>
      </c>
      <c r="U221" s="95">
        <v>2610</v>
      </c>
      <c r="V221" s="165">
        <v>36411</v>
      </c>
      <c r="W221" s="172">
        <v>1332</v>
      </c>
      <c r="X221" s="173">
        <v>0.16331535066208927</v>
      </c>
      <c r="Z221" s="64"/>
    </row>
    <row r="222" spans="1:26" ht="12.75">
      <c r="A222" s="2" t="s">
        <v>313</v>
      </c>
      <c r="B222" s="44" t="s">
        <v>631</v>
      </c>
      <c r="C222" s="1" t="s">
        <v>314</v>
      </c>
      <c r="D222" s="1" t="s">
        <v>36</v>
      </c>
      <c r="E222" s="1" t="s">
        <v>7</v>
      </c>
      <c r="F222" s="94">
        <v>2532</v>
      </c>
      <c r="G222" s="94">
        <v>2456</v>
      </c>
      <c r="H222" s="94">
        <v>2966</v>
      </c>
      <c r="I222" s="94">
        <v>3142</v>
      </c>
      <c r="J222" s="94">
        <v>2796</v>
      </c>
      <c r="K222" s="94">
        <v>2723</v>
      </c>
      <c r="L222" s="94">
        <v>2792</v>
      </c>
      <c r="M222" s="94">
        <v>2794</v>
      </c>
      <c r="N222" s="94">
        <v>1987</v>
      </c>
      <c r="O222" s="95">
        <v>2277</v>
      </c>
      <c r="P222" s="95">
        <v>2807</v>
      </c>
      <c r="Q222" s="95">
        <v>3031</v>
      </c>
      <c r="R222" s="95">
        <v>2565</v>
      </c>
      <c r="S222" s="95">
        <v>2625</v>
      </c>
      <c r="T222" s="95">
        <v>2698</v>
      </c>
      <c r="U222" s="95">
        <v>2993</v>
      </c>
      <c r="V222" s="165">
        <v>43184</v>
      </c>
      <c r="W222" s="172">
        <v>-215</v>
      </c>
      <c r="X222" s="173">
        <v>-0.01937635183850036</v>
      </c>
      <c r="Z222" s="64"/>
    </row>
    <row r="223" spans="1:26" ht="12.75">
      <c r="A223" s="2" t="s">
        <v>315</v>
      </c>
      <c r="B223" s="44" t="s">
        <v>632</v>
      </c>
      <c r="C223" s="1" t="s">
        <v>50</v>
      </c>
      <c r="D223" s="1" t="s">
        <v>19</v>
      </c>
      <c r="E223" s="1" t="s">
        <v>7</v>
      </c>
      <c r="F223" s="94">
        <v>3289</v>
      </c>
      <c r="G223" s="94">
        <v>3766</v>
      </c>
      <c r="H223" s="94">
        <v>4684</v>
      </c>
      <c r="I223" s="94">
        <v>4752</v>
      </c>
      <c r="J223" s="94">
        <v>4402</v>
      </c>
      <c r="K223" s="94">
        <v>4657</v>
      </c>
      <c r="L223" s="94">
        <v>4263</v>
      </c>
      <c r="M223" s="94">
        <v>4145</v>
      </c>
      <c r="N223" s="94">
        <v>2934</v>
      </c>
      <c r="O223" s="95">
        <v>2830</v>
      </c>
      <c r="P223" s="95">
        <v>3407</v>
      </c>
      <c r="Q223" s="95">
        <v>4275</v>
      </c>
      <c r="R223" s="95">
        <v>3552</v>
      </c>
      <c r="S223" s="95">
        <v>3518</v>
      </c>
      <c r="T223" s="95">
        <v>3793</v>
      </c>
      <c r="U223" s="95">
        <v>4370</v>
      </c>
      <c r="V223" s="165">
        <v>62637</v>
      </c>
      <c r="W223" s="172">
        <v>-1258</v>
      </c>
      <c r="X223" s="173">
        <v>-0.0762840337153599</v>
      </c>
      <c r="Z223" s="64"/>
    </row>
    <row r="224" spans="1:26" ht="12.75">
      <c r="A224" s="2" t="s">
        <v>316</v>
      </c>
      <c r="B224" s="44" t="s">
        <v>633</v>
      </c>
      <c r="C224" s="1" t="s">
        <v>95</v>
      </c>
      <c r="D224" s="1" t="s">
        <v>30</v>
      </c>
      <c r="E224" s="1" t="s">
        <v>16</v>
      </c>
      <c r="F224" s="94">
        <v>1029</v>
      </c>
      <c r="G224" s="94">
        <v>1241</v>
      </c>
      <c r="H224" s="94">
        <v>1375</v>
      </c>
      <c r="I224" s="94">
        <v>1166</v>
      </c>
      <c r="J224" s="94">
        <v>1998</v>
      </c>
      <c r="K224" s="94">
        <v>1324</v>
      </c>
      <c r="L224" s="94">
        <v>1284</v>
      </c>
      <c r="M224" s="94">
        <v>1395</v>
      </c>
      <c r="N224" s="94">
        <v>715</v>
      </c>
      <c r="O224" s="95">
        <v>876</v>
      </c>
      <c r="P224" s="95">
        <v>1172</v>
      </c>
      <c r="Q224" s="95">
        <v>1428</v>
      </c>
      <c r="R224" s="95">
        <v>1084</v>
      </c>
      <c r="S224" s="95">
        <v>1197</v>
      </c>
      <c r="T224" s="95">
        <v>1356</v>
      </c>
      <c r="U224" s="95">
        <v>1331</v>
      </c>
      <c r="V224" s="165">
        <v>19971</v>
      </c>
      <c r="W224" s="172">
        <v>157</v>
      </c>
      <c r="X224" s="173">
        <v>0.0326335481188942</v>
      </c>
      <c r="Z224" s="64"/>
    </row>
    <row r="225" spans="1:26" ht="12.75">
      <c r="A225" s="2" t="s">
        <v>317</v>
      </c>
      <c r="B225" s="44" t="s">
        <v>634</v>
      </c>
      <c r="C225" s="1" t="s">
        <v>74</v>
      </c>
      <c r="D225" s="1" t="s">
        <v>15</v>
      </c>
      <c r="E225" s="1" t="s">
        <v>7</v>
      </c>
      <c r="F225" s="94">
        <v>1378</v>
      </c>
      <c r="G225" s="94">
        <v>1998</v>
      </c>
      <c r="H225" s="94">
        <v>2687</v>
      </c>
      <c r="I225" s="94">
        <v>2145</v>
      </c>
      <c r="J225" s="94">
        <v>1968</v>
      </c>
      <c r="K225" s="94">
        <v>1912</v>
      </c>
      <c r="L225" s="94">
        <v>1977</v>
      </c>
      <c r="M225" s="94">
        <v>1886</v>
      </c>
      <c r="N225" s="94">
        <v>1401</v>
      </c>
      <c r="O225" s="95">
        <v>1365</v>
      </c>
      <c r="P225" s="95">
        <v>1212</v>
      </c>
      <c r="Q225" s="95">
        <v>1674</v>
      </c>
      <c r="R225" s="95">
        <v>1511</v>
      </c>
      <c r="S225" s="95">
        <v>1289</v>
      </c>
      <c r="T225" s="95">
        <v>1497</v>
      </c>
      <c r="U225" s="95">
        <v>1624</v>
      </c>
      <c r="V225" s="165">
        <v>27524</v>
      </c>
      <c r="W225" s="172">
        <v>-2287</v>
      </c>
      <c r="X225" s="173">
        <v>-0.278630604288499</v>
      </c>
      <c r="Z225" s="64"/>
    </row>
    <row r="226" spans="1:26" ht="12.75">
      <c r="A226" s="2" t="s">
        <v>318</v>
      </c>
      <c r="B226" s="44" t="s">
        <v>635</v>
      </c>
      <c r="C226" s="1" t="s">
        <v>61</v>
      </c>
      <c r="D226" s="1" t="s">
        <v>19</v>
      </c>
      <c r="E226" s="1" t="s">
        <v>7</v>
      </c>
      <c r="F226" s="94">
        <v>1127</v>
      </c>
      <c r="G226" s="94">
        <v>956</v>
      </c>
      <c r="H226" s="94">
        <v>1110</v>
      </c>
      <c r="I226" s="94">
        <v>1231</v>
      </c>
      <c r="J226" s="94">
        <v>1071</v>
      </c>
      <c r="K226" s="94">
        <v>1153</v>
      </c>
      <c r="L226" s="94">
        <v>1062</v>
      </c>
      <c r="M226" s="94">
        <v>1150</v>
      </c>
      <c r="N226" s="94">
        <v>824</v>
      </c>
      <c r="O226" s="95">
        <v>1084</v>
      </c>
      <c r="P226" s="95">
        <v>1207</v>
      </c>
      <c r="Q226" s="95">
        <v>1593</v>
      </c>
      <c r="R226" s="95">
        <v>1165</v>
      </c>
      <c r="S226" s="95">
        <v>1620</v>
      </c>
      <c r="T226" s="95">
        <v>1948</v>
      </c>
      <c r="U226" s="95">
        <v>2392</v>
      </c>
      <c r="V226" s="165">
        <v>20693</v>
      </c>
      <c r="W226" s="172">
        <v>2701</v>
      </c>
      <c r="X226" s="173">
        <v>0.6105334538878843</v>
      </c>
      <c r="Z226" s="64"/>
    </row>
    <row r="227" spans="1:26" ht="12.75">
      <c r="A227" s="2" t="s">
        <v>319</v>
      </c>
      <c r="B227" s="44" t="s">
        <v>636</v>
      </c>
      <c r="C227" s="1" t="s">
        <v>320</v>
      </c>
      <c r="D227" s="1" t="s">
        <v>19</v>
      </c>
      <c r="E227" s="1" t="s">
        <v>16</v>
      </c>
      <c r="F227" s="94">
        <v>1658</v>
      </c>
      <c r="G227" s="94">
        <v>2018</v>
      </c>
      <c r="H227" s="94">
        <v>2386</v>
      </c>
      <c r="I227" s="94">
        <v>2595</v>
      </c>
      <c r="J227" s="94">
        <v>2253</v>
      </c>
      <c r="K227" s="94">
        <v>2509</v>
      </c>
      <c r="L227" s="94">
        <v>2460</v>
      </c>
      <c r="M227" s="94">
        <v>2400</v>
      </c>
      <c r="N227" s="94">
        <v>1665</v>
      </c>
      <c r="O227" s="95">
        <v>1833</v>
      </c>
      <c r="P227" s="95">
        <v>2209</v>
      </c>
      <c r="Q227" s="95">
        <v>2634</v>
      </c>
      <c r="R227" s="95">
        <v>2173</v>
      </c>
      <c r="S227" s="95">
        <v>2280</v>
      </c>
      <c r="T227" s="95">
        <v>2465</v>
      </c>
      <c r="U227" s="95">
        <v>2537</v>
      </c>
      <c r="V227" s="165">
        <v>36075</v>
      </c>
      <c r="W227" s="172">
        <v>798</v>
      </c>
      <c r="X227" s="173">
        <v>0.09217973893958646</v>
      </c>
      <c r="Z227" s="64"/>
    </row>
    <row r="228" spans="1:26" ht="12.75">
      <c r="A228" s="2" t="s">
        <v>321</v>
      </c>
      <c r="B228" s="44" t="s">
        <v>637</v>
      </c>
      <c r="C228" s="1" t="s">
        <v>322</v>
      </c>
      <c r="D228" s="1" t="s">
        <v>30</v>
      </c>
      <c r="E228" s="1" t="s">
        <v>16</v>
      </c>
      <c r="F228" s="94">
        <v>2116</v>
      </c>
      <c r="G228" s="94">
        <v>2342</v>
      </c>
      <c r="H228" s="94">
        <v>2948</v>
      </c>
      <c r="I228" s="94">
        <v>2960</v>
      </c>
      <c r="J228" s="94">
        <v>2371</v>
      </c>
      <c r="K228" s="94">
        <v>2992</v>
      </c>
      <c r="L228" s="94">
        <v>2826</v>
      </c>
      <c r="M228" s="94">
        <v>3075</v>
      </c>
      <c r="N228" s="94">
        <v>1945</v>
      </c>
      <c r="O228" s="95">
        <v>1974</v>
      </c>
      <c r="P228" s="95">
        <v>2876</v>
      </c>
      <c r="Q228" s="95">
        <v>3174</v>
      </c>
      <c r="R228" s="95">
        <v>2537</v>
      </c>
      <c r="S228" s="95">
        <v>2729</v>
      </c>
      <c r="T228" s="95">
        <v>2900</v>
      </c>
      <c r="U228" s="95">
        <v>2780</v>
      </c>
      <c r="V228" s="165">
        <v>42545</v>
      </c>
      <c r="W228" s="172">
        <v>580</v>
      </c>
      <c r="X228" s="173">
        <v>0.05595215126374686</v>
      </c>
      <c r="Z228" s="64"/>
    </row>
    <row r="229" spans="1:26" ht="12.75">
      <c r="A229" s="2" t="s">
        <v>323</v>
      </c>
      <c r="B229" s="44" t="s">
        <v>638</v>
      </c>
      <c r="C229" s="1" t="s">
        <v>21</v>
      </c>
      <c r="D229" s="1" t="s">
        <v>22</v>
      </c>
      <c r="E229" s="1" t="s">
        <v>7</v>
      </c>
      <c r="F229" s="94">
        <v>542</v>
      </c>
      <c r="G229" s="94">
        <v>758</v>
      </c>
      <c r="H229" s="94">
        <v>3854</v>
      </c>
      <c r="I229" s="94">
        <v>3435</v>
      </c>
      <c r="J229" s="94">
        <v>1129</v>
      </c>
      <c r="K229" s="94">
        <v>1115</v>
      </c>
      <c r="L229" s="94">
        <v>1102</v>
      </c>
      <c r="M229" s="94">
        <v>1090</v>
      </c>
      <c r="N229" s="94">
        <v>783</v>
      </c>
      <c r="O229" s="95">
        <v>1097</v>
      </c>
      <c r="P229" s="95">
        <v>1419</v>
      </c>
      <c r="Q229" s="95">
        <v>1021</v>
      </c>
      <c r="R229" s="95">
        <v>1298</v>
      </c>
      <c r="S229" s="95">
        <v>1409</v>
      </c>
      <c r="T229" s="95">
        <v>1603</v>
      </c>
      <c r="U229" s="95">
        <v>1707</v>
      </c>
      <c r="V229" s="165">
        <v>23362</v>
      </c>
      <c r="W229" s="172">
        <v>-2572</v>
      </c>
      <c r="X229" s="173">
        <v>-0.29945278845034345</v>
      </c>
      <c r="Z229" s="64"/>
    </row>
    <row r="230" spans="1:26" ht="12.75">
      <c r="A230" s="2" t="s">
        <v>324</v>
      </c>
      <c r="B230" s="44" t="s">
        <v>639</v>
      </c>
      <c r="C230" s="1" t="s">
        <v>50</v>
      </c>
      <c r="D230" s="1" t="s">
        <v>19</v>
      </c>
      <c r="E230" s="1" t="s">
        <v>7</v>
      </c>
      <c r="F230" s="94">
        <v>891</v>
      </c>
      <c r="G230" s="94">
        <v>975</v>
      </c>
      <c r="H230" s="94">
        <v>896</v>
      </c>
      <c r="I230" s="94">
        <v>724</v>
      </c>
      <c r="J230" s="94">
        <v>724</v>
      </c>
      <c r="K230" s="94">
        <v>273</v>
      </c>
      <c r="L230" s="94">
        <v>302</v>
      </c>
      <c r="M230" s="94">
        <v>270</v>
      </c>
      <c r="N230" s="94">
        <v>210</v>
      </c>
      <c r="O230" s="95">
        <v>210</v>
      </c>
      <c r="P230" s="95">
        <v>232</v>
      </c>
      <c r="Q230" s="95">
        <v>373</v>
      </c>
      <c r="R230" s="95">
        <v>492</v>
      </c>
      <c r="S230" s="95">
        <v>526</v>
      </c>
      <c r="T230" s="95">
        <v>747</v>
      </c>
      <c r="U230" s="95">
        <v>738</v>
      </c>
      <c r="V230" s="165">
        <v>8583</v>
      </c>
      <c r="W230" s="172">
        <v>-983</v>
      </c>
      <c r="X230" s="173">
        <v>-0.28198508318990245</v>
      </c>
      <c r="Z230" s="64"/>
    </row>
    <row r="231" spans="1:26" ht="12.75">
      <c r="A231" s="2" t="s">
        <v>325</v>
      </c>
      <c r="B231" s="44" t="s">
        <v>640</v>
      </c>
      <c r="C231" s="1" t="s">
        <v>326</v>
      </c>
      <c r="D231" s="1" t="s">
        <v>25</v>
      </c>
      <c r="E231" s="1" t="s">
        <v>7</v>
      </c>
      <c r="F231" s="94">
        <v>3505</v>
      </c>
      <c r="G231" s="94">
        <v>4980</v>
      </c>
      <c r="H231" s="94">
        <v>3735</v>
      </c>
      <c r="I231" s="94">
        <v>5887</v>
      </c>
      <c r="J231" s="94">
        <v>7543</v>
      </c>
      <c r="K231" s="94">
        <v>5168</v>
      </c>
      <c r="L231" s="94">
        <v>4953</v>
      </c>
      <c r="M231" s="94">
        <v>5151</v>
      </c>
      <c r="N231" s="94">
        <v>3931</v>
      </c>
      <c r="O231" s="95">
        <v>3686</v>
      </c>
      <c r="P231" s="95">
        <v>4572</v>
      </c>
      <c r="Q231" s="95">
        <v>6462</v>
      </c>
      <c r="R231" s="95">
        <v>4922</v>
      </c>
      <c r="S231" s="95">
        <v>4777</v>
      </c>
      <c r="T231" s="95">
        <v>5403</v>
      </c>
      <c r="U231" s="95">
        <v>5288</v>
      </c>
      <c r="V231" s="165">
        <v>79963</v>
      </c>
      <c r="W231" s="172">
        <v>2283</v>
      </c>
      <c r="X231" s="173">
        <v>0.1260838349809466</v>
      </c>
      <c r="Z231" s="64"/>
    </row>
    <row r="232" spans="1:26" ht="12.75">
      <c r="A232" s="2" t="s">
        <v>327</v>
      </c>
      <c r="B232" s="44" t="s">
        <v>641</v>
      </c>
      <c r="C232" s="1" t="s">
        <v>328</v>
      </c>
      <c r="D232" s="1" t="s">
        <v>36</v>
      </c>
      <c r="E232" s="1" t="s">
        <v>7</v>
      </c>
      <c r="F232" s="94">
        <v>3077</v>
      </c>
      <c r="G232" s="94">
        <v>3333</v>
      </c>
      <c r="H232" s="94">
        <v>4463</v>
      </c>
      <c r="I232" s="94">
        <v>4706</v>
      </c>
      <c r="J232" s="94">
        <v>4103</v>
      </c>
      <c r="K232" s="94">
        <v>4186</v>
      </c>
      <c r="L232" s="94">
        <v>4527</v>
      </c>
      <c r="M232" s="94">
        <v>4485</v>
      </c>
      <c r="N232" s="94">
        <v>3309</v>
      </c>
      <c r="O232" s="95">
        <v>3518</v>
      </c>
      <c r="P232" s="95">
        <v>4957</v>
      </c>
      <c r="Q232" s="95">
        <v>4746</v>
      </c>
      <c r="R232" s="95">
        <v>3391</v>
      </c>
      <c r="S232" s="95">
        <v>3187</v>
      </c>
      <c r="T232" s="95">
        <v>3682</v>
      </c>
      <c r="U232" s="95">
        <v>4857</v>
      </c>
      <c r="V232" s="165">
        <v>64527</v>
      </c>
      <c r="W232" s="172">
        <v>-462</v>
      </c>
      <c r="X232" s="173">
        <v>-0.029655305218563452</v>
      </c>
      <c r="Z232" s="64"/>
    </row>
    <row r="233" spans="1:26" ht="12.75">
      <c r="A233" s="2" t="s">
        <v>329</v>
      </c>
      <c r="B233" s="44" t="s">
        <v>642</v>
      </c>
      <c r="C233" s="1" t="s">
        <v>21</v>
      </c>
      <c r="D233" s="1" t="s">
        <v>22</v>
      </c>
      <c r="E233" s="1" t="s">
        <v>7</v>
      </c>
      <c r="F233" s="94">
        <v>1318</v>
      </c>
      <c r="G233" s="94">
        <v>1861</v>
      </c>
      <c r="H233" s="94">
        <v>4461</v>
      </c>
      <c r="I233" s="94">
        <v>3696</v>
      </c>
      <c r="J233" s="94">
        <v>3023</v>
      </c>
      <c r="K233" s="94">
        <v>2437</v>
      </c>
      <c r="L233" s="94">
        <v>2294</v>
      </c>
      <c r="M233" s="94">
        <v>2764</v>
      </c>
      <c r="N233" s="94">
        <v>1169</v>
      </c>
      <c r="O233" s="95">
        <v>2268</v>
      </c>
      <c r="P233" s="95">
        <v>3270</v>
      </c>
      <c r="Q233" s="95">
        <v>4217</v>
      </c>
      <c r="R233" s="95">
        <v>4273</v>
      </c>
      <c r="S233" s="95">
        <v>4674</v>
      </c>
      <c r="T233" s="95">
        <v>4578</v>
      </c>
      <c r="U233" s="95">
        <v>4899</v>
      </c>
      <c r="V233" s="165">
        <v>51202</v>
      </c>
      <c r="W233" s="172">
        <v>7088</v>
      </c>
      <c r="X233" s="173">
        <v>0.6252646436132675</v>
      </c>
      <c r="Z233" s="64"/>
    </row>
    <row r="234" spans="1:26" ht="12.75">
      <c r="A234" s="2" t="s">
        <v>330</v>
      </c>
      <c r="B234" s="44" t="s">
        <v>643</v>
      </c>
      <c r="C234" s="1" t="s">
        <v>21</v>
      </c>
      <c r="D234" s="1" t="s">
        <v>22</v>
      </c>
      <c r="E234" s="1" t="s">
        <v>7</v>
      </c>
      <c r="F234" s="94">
        <v>2558</v>
      </c>
      <c r="G234" s="94">
        <v>1916</v>
      </c>
      <c r="H234" s="94">
        <v>2165</v>
      </c>
      <c r="I234" s="94">
        <v>2629</v>
      </c>
      <c r="J234" s="94">
        <v>2690</v>
      </c>
      <c r="K234" s="94">
        <v>3099</v>
      </c>
      <c r="L234" s="94">
        <v>2898</v>
      </c>
      <c r="M234" s="94">
        <v>2504</v>
      </c>
      <c r="N234" s="94">
        <v>1888</v>
      </c>
      <c r="O234" s="95">
        <v>1992</v>
      </c>
      <c r="P234" s="95">
        <v>2374</v>
      </c>
      <c r="Q234" s="95">
        <v>3062</v>
      </c>
      <c r="R234" s="95">
        <v>2456</v>
      </c>
      <c r="S234" s="95">
        <v>2781</v>
      </c>
      <c r="T234" s="95">
        <v>2904</v>
      </c>
      <c r="U234" s="95">
        <v>3038</v>
      </c>
      <c r="V234" s="165">
        <v>40954</v>
      </c>
      <c r="W234" s="172">
        <v>1911</v>
      </c>
      <c r="X234" s="173">
        <v>0.20619335347432025</v>
      </c>
      <c r="Z234" s="64"/>
    </row>
    <row r="235" spans="1:26" ht="12.75">
      <c r="A235" s="2" t="s">
        <v>331</v>
      </c>
      <c r="B235" s="44" t="s">
        <v>644</v>
      </c>
      <c r="C235" s="1" t="s">
        <v>332</v>
      </c>
      <c r="D235" s="1" t="s">
        <v>6</v>
      </c>
      <c r="E235" s="1" t="s">
        <v>7</v>
      </c>
      <c r="F235" s="94">
        <v>1587</v>
      </c>
      <c r="G235" s="94">
        <v>2045</v>
      </c>
      <c r="H235" s="94">
        <v>3545</v>
      </c>
      <c r="I235" s="94">
        <v>2716</v>
      </c>
      <c r="J235" s="94">
        <v>2567</v>
      </c>
      <c r="K235" s="94">
        <v>2004</v>
      </c>
      <c r="L235" s="94">
        <v>2581</v>
      </c>
      <c r="M235" s="94">
        <v>2349</v>
      </c>
      <c r="N235" s="94">
        <v>1356</v>
      </c>
      <c r="O235" s="95">
        <v>1488</v>
      </c>
      <c r="P235" s="95">
        <v>2237</v>
      </c>
      <c r="Q235" s="95">
        <v>2456</v>
      </c>
      <c r="R235" s="95">
        <v>2060</v>
      </c>
      <c r="S235" s="95">
        <v>1866</v>
      </c>
      <c r="T235" s="95">
        <v>2145</v>
      </c>
      <c r="U235" s="95">
        <v>2279</v>
      </c>
      <c r="V235" s="165">
        <v>35281</v>
      </c>
      <c r="W235" s="172">
        <v>-1543</v>
      </c>
      <c r="X235" s="173">
        <v>-0.15596886687556857</v>
      </c>
      <c r="Z235" s="64"/>
    </row>
    <row r="236" spans="1:26" ht="12.75">
      <c r="A236" s="2" t="s">
        <v>380</v>
      </c>
      <c r="B236" s="44" t="s">
        <v>645</v>
      </c>
      <c r="C236" s="1" t="s">
        <v>217</v>
      </c>
      <c r="D236" s="1" t="s">
        <v>36</v>
      </c>
      <c r="E236" s="1" t="s">
        <v>7</v>
      </c>
      <c r="F236" s="94">
        <v>1936</v>
      </c>
      <c r="G236" s="94">
        <v>2939</v>
      </c>
      <c r="H236" s="94">
        <v>2967</v>
      </c>
      <c r="I236" s="94">
        <v>3623</v>
      </c>
      <c r="J236" s="94">
        <v>3503</v>
      </c>
      <c r="K236" s="94">
        <v>0</v>
      </c>
      <c r="L236" s="94">
        <v>3304</v>
      </c>
      <c r="M236" s="94">
        <v>3076</v>
      </c>
      <c r="N236" s="94">
        <v>2142</v>
      </c>
      <c r="O236" s="95">
        <v>2437</v>
      </c>
      <c r="P236" s="95">
        <v>3013</v>
      </c>
      <c r="Q236" s="95">
        <v>3479</v>
      </c>
      <c r="R236" s="95">
        <v>3045</v>
      </c>
      <c r="S236" s="95">
        <v>3311</v>
      </c>
      <c r="T236" s="95">
        <v>3023</v>
      </c>
      <c r="U236" s="95">
        <v>3276</v>
      </c>
      <c r="V236" s="165">
        <v>45074</v>
      </c>
      <c r="W236" s="172">
        <v>1190</v>
      </c>
      <c r="X236" s="173">
        <v>0.10379415612734409</v>
      </c>
      <c r="Z236" s="64"/>
    </row>
    <row r="237" spans="1:26" ht="12.75">
      <c r="A237" s="2" t="s">
        <v>333</v>
      </c>
      <c r="B237" s="44" t="s">
        <v>646</v>
      </c>
      <c r="C237" s="1" t="s">
        <v>18</v>
      </c>
      <c r="D237" s="1" t="s">
        <v>19</v>
      </c>
      <c r="E237" s="1" t="s">
        <v>7</v>
      </c>
      <c r="F237" s="94">
        <v>2474</v>
      </c>
      <c r="G237" s="94">
        <v>2510</v>
      </c>
      <c r="H237" s="94">
        <v>2822</v>
      </c>
      <c r="I237" s="94">
        <v>2613</v>
      </c>
      <c r="J237" s="94">
        <v>2421</v>
      </c>
      <c r="K237" s="94">
        <v>2805</v>
      </c>
      <c r="L237" s="94">
        <v>2788</v>
      </c>
      <c r="M237" s="94">
        <v>2005</v>
      </c>
      <c r="N237" s="94">
        <v>1922</v>
      </c>
      <c r="O237" s="95">
        <v>2134</v>
      </c>
      <c r="P237" s="95">
        <v>2328</v>
      </c>
      <c r="Q237" s="95">
        <v>2936</v>
      </c>
      <c r="R237" s="95">
        <v>2330</v>
      </c>
      <c r="S237" s="95">
        <v>2555</v>
      </c>
      <c r="T237" s="95">
        <v>2551</v>
      </c>
      <c r="U237" s="95">
        <v>2760</v>
      </c>
      <c r="V237" s="165">
        <v>39954</v>
      </c>
      <c r="W237" s="172">
        <v>-223</v>
      </c>
      <c r="X237" s="173">
        <v>-0.02140320568192725</v>
      </c>
      <c r="Z237" s="64"/>
    </row>
    <row r="238" spans="1:26" ht="12.75">
      <c r="A238" s="2" t="s">
        <v>334</v>
      </c>
      <c r="B238" s="44" t="s">
        <v>647</v>
      </c>
      <c r="C238" s="1" t="s">
        <v>124</v>
      </c>
      <c r="D238" s="1" t="s">
        <v>15</v>
      </c>
      <c r="E238" s="1" t="s">
        <v>7</v>
      </c>
      <c r="F238" s="94">
        <v>1755</v>
      </c>
      <c r="G238" s="94">
        <v>1911</v>
      </c>
      <c r="H238" s="94">
        <v>2358</v>
      </c>
      <c r="I238" s="94">
        <v>2850</v>
      </c>
      <c r="J238" s="94">
        <v>2724</v>
      </c>
      <c r="K238" s="94">
        <v>2122</v>
      </c>
      <c r="L238" s="94">
        <v>1617</v>
      </c>
      <c r="M238" s="94">
        <v>1290</v>
      </c>
      <c r="N238" s="94">
        <v>724</v>
      </c>
      <c r="O238" s="95">
        <v>566</v>
      </c>
      <c r="P238" s="95">
        <v>880</v>
      </c>
      <c r="Q238" s="95">
        <v>1237</v>
      </c>
      <c r="R238" s="95">
        <v>1542</v>
      </c>
      <c r="S238" s="95">
        <v>1605</v>
      </c>
      <c r="T238" s="95">
        <v>1659</v>
      </c>
      <c r="U238" s="95">
        <v>1954</v>
      </c>
      <c r="V238" s="165">
        <v>26794</v>
      </c>
      <c r="W238" s="172">
        <v>-2114</v>
      </c>
      <c r="X238" s="173">
        <v>-0.2382240252422808</v>
      </c>
      <c r="Z238" s="64"/>
    </row>
    <row r="239" spans="1:26" ht="12.75">
      <c r="A239" s="2" t="s">
        <v>335</v>
      </c>
      <c r="B239" s="44" t="s">
        <v>648</v>
      </c>
      <c r="C239" s="1" t="s">
        <v>121</v>
      </c>
      <c r="D239" s="1" t="s">
        <v>15</v>
      </c>
      <c r="E239" s="1" t="s">
        <v>16</v>
      </c>
      <c r="F239" s="94">
        <v>1922</v>
      </c>
      <c r="G239" s="94">
        <v>2217</v>
      </c>
      <c r="H239" s="94">
        <v>2583</v>
      </c>
      <c r="I239" s="94">
        <v>2722</v>
      </c>
      <c r="J239" s="94">
        <v>2369</v>
      </c>
      <c r="K239" s="94">
        <v>2483</v>
      </c>
      <c r="L239" s="94">
        <v>2415</v>
      </c>
      <c r="M239" s="94">
        <v>2485</v>
      </c>
      <c r="N239" s="94">
        <v>1539</v>
      </c>
      <c r="O239" s="95">
        <v>1494</v>
      </c>
      <c r="P239" s="95">
        <v>1914</v>
      </c>
      <c r="Q239" s="95">
        <v>2468</v>
      </c>
      <c r="R239" s="95">
        <v>1834</v>
      </c>
      <c r="S239" s="95">
        <v>2010</v>
      </c>
      <c r="T239" s="95">
        <v>2497</v>
      </c>
      <c r="U239" s="95">
        <v>2342</v>
      </c>
      <c r="V239" s="165">
        <v>35294</v>
      </c>
      <c r="W239" s="172">
        <v>-761</v>
      </c>
      <c r="X239" s="173">
        <v>-0.08058026260059296</v>
      </c>
      <c r="Z239" s="64"/>
    </row>
    <row r="240" spans="1:26" ht="12.75">
      <c r="A240" s="2" t="s">
        <v>336</v>
      </c>
      <c r="B240" s="44" t="s">
        <v>649</v>
      </c>
      <c r="C240" s="1" t="s">
        <v>91</v>
      </c>
      <c r="D240" s="1" t="s">
        <v>10</v>
      </c>
      <c r="E240" s="1" t="s">
        <v>7</v>
      </c>
      <c r="F240" s="94">
        <v>726</v>
      </c>
      <c r="G240" s="94">
        <v>1343</v>
      </c>
      <c r="H240" s="94">
        <v>1537</v>
      </c>
      <c r="I240" s="94">
        <v>1571</v>
      </c>
      <c r="J240" s="94">
        <v>1556</v>
      </c>
      <c r="K240" s="94">
        <v>1464</v>
      </c>
      <c r="L240" s="94">
        <v>1423</v>
      </c>
      <c r="M240" s="94">
        <v>1423</v>
      </c>
      <c r="N240" s="94">
        <v>802</v>
      </c>
      <c r="O240" s="95">
        <v>982</v>
      </c>
      <c r="P240" s="95">
        <v>1150</v>
      </c>
      <c r="Q240" s="95">
        <v>1314</v>
      </c>
      <c r="R240" s="95">
        <v>1236</v>
      </c>
      <c r="S240" s="95">
        <v>1237</v>
      </c>
      <c r="T240" s="95">
        <v>1438</v>
      </c>
      <c r="U240" s="95">
        <v>1980</v>
      </c>
      <c r="V240" s="165">
        <v>21182</v>
      </c>
      <c r="W240" s="172">
        <v>714</v>
      </c>
      <c r="X240" s="173">
        <v>0.13791771296117442</v>
      </c>
      <c r="Z240" s="64"/>
    </row>
    <row r="241" spans="1:26" ht="12.75">
      <c r="A241" s="2" t="s">
        <v>337</v>
      </c>
      <c r="B241" s="44" t="s">
        <v>650</v>
      </c>
      <c r="C241" s="1" t="s">
        <v>61</v>
      </c>
      <c r="D241" s="1" t="s">
        <v>19</v>
      </c>
      <c r="E241" s="1" t="s">
        <v>7</v>
      </c>
      <c r="F241" s="94">
        <v>1211</v>
      </c>
      <c r="G241" s="94">
        <v>1132</v>
      </c>
      <c r="H241" s="94">
        <v>1211</v>
      </c>
      <c r="I241" s="94">
        <v>1209</v>
      </c>
      <c r="J241" s="94">
        <v>1309</v>
      </c>
      <c r="K241" s="94">
        <v>1300</v>
      </c>
      <c r="L241" s="94">
        <v>1245</v>
      </c>
      <c r="M241" s="94">
        <v>1334</v>
      </c>
      <c r="N241" s="94">
        <v>489</v>
      </c>
      <c r="O241" s="95">
        <v>816</v>
      </c>
      <c r="P241" s="95">
        <v>1024</v>
      </c>
      <c r="Q241" s="95">
        <v>1088</v>
      </c>
      <c r="R241" s="95">
        <v>867</v>
      </c>
      <c r="S241" s="95">
        <v>1065</v>
      </c>
      <c r="T241" s="95">
        <v>1114</v>
      </c>
      <c r="U241" s="95">
        <v>1023</v>
      </c>
      <c r="V241" s="165">
        <v>17437</v>
      </c>
      <c r="W241" s="172">
        <v>-694</v>
      </c>
      <c r="X241" s="173">
        <v>-0.14570648750787318</v>
      </c>
      <c r="Z241" s="64"/>
    </row>
    <row r="242" spans="1:26" ht="12.75">
      <c r="A242" s="2" t="s">
        <v>338</v>
      </c>
      <c r="B242" s="44" t="s">
        <v>651</v>
      </c>
      <c r="C242" s="1" t="s">
        <v>339</v>
      </c>
      <c r="D242" s="1" t="s">
        <v>15</v>
      </c>
      <c r="E242" s="1" t="s">
        <v>16</v>
      </c>
      <c r="F242" s="94">
        <v>692</v>
      </c>
      <c r="G242" s="94">
        <v>1012</v>
      </c>
      <c r="H242" s="94">
        <v>1183</v>
      </c>
      <c r="I242" s="94">
        <v>1316</v>
      </c>
      <c r="J242" s="94">
        <v>1255</v>
      </c>
      <c r="K242" s="94">
        <v>1189</v>
      </c>
      <c r="L242" s="94">
        <v>1265</v>
      </c>
      <c r="M242" s="94">
        <v>1246</v>
      </c>
      <c r="N242" s="94">
        <v>636</v>
      </c>
      <c r="O242" s="95">
        <v>757</v>
      </c>
      <c r="P242" s="95">
        <v>1185</v>
      </c>
      <c r="Q242" s="95">
        <v>1327</v>
      </c>
      <c r="R242" s="95">
        <v>1066</v>
      </c>
      <c r="S242" s="95">
        <v>1126</v>
      </c>
      <c r="T242" s="95">
        <v>1462</v>
      </c>
      <c r="U242" s="95">
        <v>1600</v>
      </c>
      <c r="V242" s="165">
        <v>18317</v>
      </c>
      <c r="W242" s="172">
        <v>1051</v>
      </c>
      <c r="X242" s="173">
        <v>0.2500594813228646</v>
      </c>
      <c r="Z242" s="64"/>
    </row>
    <row r="243" spans="1:26" ht="12.75">
      <c r="A243" s="2" t="s">
        <v>340</v>
      </c>
      <c r="B243" s="44" t="s">
        <v>652</v>
      </c>
      <c r="C243" s="1" t="s">
        <v>129</v>
      </c>
      <c r="D243" s="1" t="s">
        <v>30</v>
      </c>
      <c r="E243" s="1" t="s">
        <v>16</v>
      </c>
      <c r="F243" s="94">
        <v>1028</v>
      </c>
      <c r="G243" s="94">
        <v>1239</v>
      </c>
      <c r="H243" s="94">
        <v>1629</v>
      </c>
      <c r="I243" s="94">
        <v>1571</v>
      </c>
      <c r="J243" s="94">
        <v>865</v>
      </c>
      <c r="K243" s="94">
        <v>1223</v>
      </c>
      <c r="L243" s="94">
        <v>957</v>
      </c>
      <c r="M243" s="94">
        <v>1112</v>
      </c>
      <c r="N243" s="94">
        <v>703</v>
      </c>
      <c r="O243" s="95">
        <v>455</v>
      </c>
      <c r="P243" s="95">
        <v>849</v>
      </c>
      <c r="Q243" s="95">
        <v>1337</v>
      </c>
      <c r="R243" s="95">
        <v>975</v>
      </c>
      <c r="S243" s="95">
        <v>975</v>
      </c>
      <c r="T243" s="95">
        <v>1186</v>
      </c>
      <c r="U243" s="95">
        <v>1093</v>
      </c>
      <c r="V243" s="165">
        <v>17197</v>
      </c>
      <c r="W243" s="172">
        <v>-1238</v>
      </c>
      <c r="X243" s="173">
        <v>-0.22644960673129688</v>
      </c>
      <c r="Z243" s="64"/>
    </row>
    <row r="244" spans="1:26" ht="12.75">
      <c r="A244" s="2" t="s">
        <v>341</v>
      </c>
      <c r="B244" s="44" t="s">
        <v>653</v>
      </c>
      <c r="C244" s="1" t="s">
        <v>204</v>
      </c>
      <c r="D244" s="1" t="s">
        <v>30</v>
      </c>
      <c r="E244" s="1" t="s">
        <v>7</v>
      </c>
      <c r="F244" s="94">
        <v>564</v>
      </c>
      <c r="G244" s="94">
        <v>1179</v>
      </c>
      <c r="H244" s="94">
        <v>1638</v>
      </c>
      <c r="I244" s="94">
        <v>2451</v>
      </c>
      <c r="J244" s="94">
        <v>2774</v>
      </c>
      <c r="K244" s="94">
        <v>3314</v>
      </c>
      <c r="L244" s="94">
        <v>4254</v>
      </c>
      <c r="M244" s="94">
        <v>4728</v>
      </c>
      <c r="N244" s="94">
        <v>4553</v>
      </c>
      <c r="O244" s="95">
        <v>708</v>
      </c>
      <c r="P244" s="95">
        <v>927</v>
      </c>
      <c r="Q244" s="95">
        <v>1050</v>
      </c>
      <c r="R244" s="95">
        <v>798</v>
      </c>
      <c r="S244" s="95">
        <v>849</v>
      </c>
      <c r="T244" s="95">
        <v>897</v>
      </c>
      <c r="U244" s="95">
        <v>999</v>
      </c>
      <c r="V244" s="165">
        <v>31683</v>
      </c>
      <c r="W244" s="172">
        <v>-2289</v>
      </c>
      <c r="X244" s="173">
        <v>-0.3924897119341564</v>
      </c>
      <c r="Z244" s="64"/>
    </row>
    <row r="245" spans="1:26" ht="12.75">
      <c r="A245" s="2" t="s">
        <v>342</v>
      </c>
      <c r="B245" s="44" t="s">
        <v>654</v>
      </c>
      <c r="C245" s="1" t="s">
        <v>63</v>
      </c>
      <c r="D245" s="1" t="s">
        <v>6</v>
      </c>
      <c r="E245" s="1" t="s">
        <v>16</v>
      </c>
      <c r="F245" s="94">
        <v>879</v>
      </c>
      <c r="G245" s="94">
        <v>1188</v>
      </c>
      <c r="H245" s="94">
        <v>1929</v>
      </c>
      <c r="I245" s="94">
        <v>2006</v>
      </c>
      <c r="J245" s="94">
        <v>1890</v>
      </c>
      <c r="K245" s="94">
        <v>1461</v>
      </c>
      <c r="L245" s="94">
        <v>1579</v>
      </c>
      <c r="M245" s="94">
        <v>1730</v>
      </c>
      <c r="N245" s="94">
        <v>661</v>
      </c>
      <c r="O245" s="95">
        <v>1184</v>
      </c>
      <c r="P245" s="95">
        <v>1872</v>
      </c>
      <c r="Q245" s="95">
        <v>1975</v>
      </c>
      <c r="R245" s="95">
        <v>1964</v>
      </c>
      <c r="S245" s="95">
        <v>1628</v>
      </c>
      <c r="T245" s="95">
        <v>2056</v>
      </c>
      <c r="U245" s="95">
        <v>1865</v>
      </c>
      <c r="V245" s="165">
        <v>25867</v>
      </c>
      <c r="W245" s="172">
        <v>1511</v>
      </c>
      <c r="X245" s="173">
        <v>0.2517494168610463</v>
      </c>
      <c r="Z245" s="64"/>
    </row>
    <row r="246" spans="1:26" ht="12.75">
      <c r="A246" s="12" t="s">
        <v>408</v>
      </c>
      <c r="B246" s="48" t="s">
        <v>655</v>
      </c>
      <c r="C246" s="11" t="s">
        <v>46</v>
      </c>
      <c r="D246" s="11" t="s">
        <v>10</v>
      </c>
      <c r="E246" s="11" t="s">
        <v>7</v>
      </c>
      <c r="F246" s="94">
        <v>296</v>
      </c>
      <c r="G246" s="94">
        <v>578</v>
      </c>
      <c r="H246" s="94">
        <v>1042</v>
      </c>
      <c r="I246" s="94">
        <v>344</v>
      </c>
      <c r="J246" s="94">
        <v>554</v>
      </c>
      <c r="K246" s="94">
        <v>615</v>
      </c>
      <c r="L246" s="94">
        <v>876</v>
      </c>
      <c r="M246" s="94">
        <v>947</v>
      </c>
      <c r="N246" s="94">
        <v>708</v>
      </c>
      <c r="O246" s="95">
        <v>1044</v>
      </c>
      <c r="P246" s="95">
        <v>1472</v>
      </c>
      <c r="Q246" s="95">
        <v>1027</v>
      </c>
      <c r="R246" s="95">
        <v>907</v>
      </c>
      <c r="S246" s="95">
        <v>902</v>
      </c>
      <c r="T246" s="95">
        <v>842</v>
      </c>
      <c r="U246" s="95">
        <v>1001</v>
      </c>
      <c r="V246" s="165">
        <v>13155</v>
      </c>
      <c r="W246" s="172">
        <v>1392</v>
      </c>
      <c r="X246" s="173">
        <v>0.6159292035398231</v>
      </c>
      <c r="Z246" s="64"/>
    </row>
    <row r="247" spans="1:26" ht="12.75">
      <c r="A247" s="2" t="s">
        <v>343</v>
      </c>
      <c r="B247" s="44" t="s">
        <v>656</v>
      </c>
      <c r="C247" s="1" t="s">
        <v>344</v>
      </c>
      <c r="D247" s="1" t="s">
        <v>6</v>
      </c>
      <c r="E247" s="1" t="s">
        <v>7</v>
      </c>
      <c r="F247" s="94">
        <v>3427</v>
      </c>
      <c r="G247" s="94">
        <v>3832</v>
      </c>
      <c r="H247" s="94">
        <v>4729</v>
      </c>
      <c r="I247" s="94">
        <v>5112</v>
      </c>
      <c r="J247" s="94">
        <v>4271</v>
      </c>
      <c r="K247" s="94">
        <v>3942</v>
      </c>
      <c r="L247" s="94">
        <v>3687</v>
      </c>
      <c r="M247" s="94">
        <v>3669</v>
      </c>
      <c r="N247" s="94">
        <v>2012</v>
      </c>
      <c r="O247" s="95">
        <v>2251</v>
      </c>
      <c r="P247" s="95">
        <v>3051</v>
      </c>
      <c r="Q247" s="95">
        <v>3676</v>
      </c>
      <c r="R247" s="95">
        <v>2907</v>
      </c>
      <c r="S247" s="95">
        <v>3435</v>
      </c>
      <c r="T247" s="95">
        <v>3801</v>
      </c>
      <c r="U247" s="95">
        <v>4115</v>
      </c>
      <c r="V247" s="165">
        <v>57917</v>
      </c>
      <c r="W247" s="172">
        <v>-2842</v>
      </c>
      <c r="X247" s="173">
        <v>-0.16619883040935673</v>
      </c>
      <c r="Z247" s="64"/>
    </row>
    <row r="248" spans="1:26" ht="12.75">
      <c r="A248" s="2" t="s">
        <v>345</v>
      </c>
      <c r="B248" s="44" t="s">
        <v>420</v>
      </c>
      <c r="C248" s="1" t="s">
        <v>345</v>
      </c>
      <c r="D248" s="1" t="s">
        <v>30</v>
      </c>
      <c r="E248" s="1" t="s">
        <v>7</v>
      </c>
      <c r="F248" s="94">
        <v>8130</v>
      </c>
      <c r="G248" s="94">
        <v>8996</v>
      </c>
      <c r="H248" s="94">
        <v>10875</v>
      </c>
      <c r="I248" s="94">
        <v>9293</v>
      </c>
      <c r="J248" s="94">
        <v>10108</v>
      </c>
      <c r="K248" s="94">
        <v>7712</v>
      </c>
      <c r="L248" s="94">
        <v>9002</v>
      </c>
      <c r="M248" s="94">
        <v>7164</v>
      </c>
      <c r="N248" s="94">
        <v>5375</v>
      </c>
      <c r="O248" s="95">
        <v>5081</v>
      </c>
      <c r="P248" s="95">
        <v>6437</v>
      </c>
      <c r="Q248" s="95">
        <v>8303</v>
      </c>
      <c r="R248" s="95">
        <v>6711</v>
      </c>
      <c r="S248" s="95">
        <v>7286</v>
      </c>
      <c r="T248" s="95">
        <v>7446</v>
      </c>
      <c r="U248" s="95">
        <v>7303</v>
      </c>
      <c r="V248" s="165">
        <v>125222</v>
      </c>
      <c r="W248" s="172">
        <v>-8548</v>
      </c>
      <c r="X248" s="173">
        <v>-0.2292057703652062</v>
      </c>
      <c r="Z248" s="64"/>
    </row>
    <row r="249" spans="1:26" ht="12.75">
      <c r="A249" s="2" t="s">
        <v>346</v>
      </c>
      <c r="B249" s="44" t="s">
        <v>657</v>
      </c>
      <c r="C249" s="1" t="s">
        <v>116</v>
      </c>
      <c r="D249" s="1" t="s">
        <v>15</v>
      </c>
      <c r="E249" s="1" t="s">
        <v>7</v>
      </c>
      <c r="F249" s="94">
        <v>1244</v>
      </c>
      <c r="G249" s="94">
        <v>1579</v>
      </c>
      <c r="H249" s="94">
        <v>1546</v>
      </c>
      <c r="I249" s="94">
        <v>1760</v>
      </c>
      <c r="J249" s="94">
        <v>1559</v>
      </c>
      <c r="K249" s="94">
        <v>1437</v>
      </c>
      <c r="L249" s="94">
        <v>1467</v>
      </c>
      <c r="M249" s="94">
        <v>1594</v>
      </c>
      <c r="N249" s="94">
        <v>979</v>
      </c>
      <c r="O249" s="95">
        <v>1160</v>
      </c>
      <c r="P249" s="95">
        <v>1622</v>
      </c>
      <c r="Q249" s="95">
        <v>1680</v>
      </c>
      <c r="R249" s="95">
        <v>1376</v>
      </c>
      <c r="S249" s="95">
        <v>1467</v>
      </c>
      <c r="T249" s="95">
        <v>1615</v>
      </c>
      <c r="U249" s="95">
        <v>1615</v>
      </c>
      <c r="V249" s="165">
        <v>23700</v>
      </c>
      <c r="W249" s="172">
        <v>-56</v>
      </c>
      <c r="X249" s="173">
        <v>-0.009136890194158916</v>
      </c>
      <c r="Z249" s="64"/>
    </row>
    <row r="250" spans="1:26" ht="12.75">
      <c r="A250" s="2" t="s">
        <v>347</v>
      </c>
      <c r="B250" s="44" t="s">
        <v>658</v>
      </c>
      <c r="C250" s="1" t="s">
        <v>348</v>
      </c>
      <c r="D250" s="1" t="s">
        <v>15</v>
      </c>
      <c r="E250" s="1" t="s">
        <v>16</v>
      </c>
      <c r="F250" s="94">
        <v>3011</v>
      </c>
      <c r="G250" s="94">
        <v>2860</v>
      </c>
      <c r="H250" s="94">
        <v>3470</v>
      </c>
      <c r="I250" s="94">
        <v>3723</v>
      </c>
      <c r="J250" s="94">
        <v>3497</v>
      </c>
      <c r="K250" s="94">
        <v>3438</v>
      </c>
      <c r="L250" s="94">
        <v>3167</v>
      </c>
      <c r="M250" s="94">
        <v>3242</v>
      </c>
      <c r="N250" s="94">
        <v>1234</v>
      </c>
      <c r="O250" s="95">
        <v>1244</v>
      </c>
      <c r="P250" s="95">
        <v>1977</v>
      </c>
      <c r="Q250" s="95">
        <v>2214</v>
      </c>
      <c r="R250" s="95">
        <v>1888</v>
      </c>
      <c r="S250" s="95">
        <v>2014</v>
      </c>
      <c r="T250" s="95">
        <v>2328</v>
      </c>
      <c r="U250" s="95">
        <v>1947</v>
      </c>
      <c r="V250" s="165">
        <v>41254</v>
      </c>
      <c r="W250" s="172">
        <v>-4887</v>
      </c>
      <c r="X250" s="173">
        <v>-0.3740814451928965</v>
      </c>
      <c r="Z250" s="64"/>
    </row>
    <row r="251" spans="1:26" ht="12.75">
      <c r="A251" s="2" t="s">
        <v>349</v>
      </c>
      <c r="B251" s="44" t="s">
        <v>659</v>
      </c>
      <c r="C251" s="1" t="s">
        <v>350</v>
      </c>
      <c r="D251" s="1" t="s">
        <v>6</v>
      </c>
      <c r="E251" s="1" t="s">
        <v>7</v>
      </c>
      <c r="F251" s="94">
        <v>4618</v>
      </c>
      <c r="G251" s="94">
        <v>5640</v>
      </c>
      <c r="H251" s="94">
        <v>6308</v>
      </c>
      <c r="I251" s="94">
        <v>6657</v>
      </c>
      <c r="J251" s="94">
        <v>6340</v>
      </c>
      <c r="K251" s="94">
        <v>6083</v>
      </c>
      <c r="L251" s="94">
        <v>6100</v>
      </c>
      <c r="M251" s="94">
        <v>5856</v>
      </c>
      <c r="N251" s="94">
        <v>3387</v>
      </c>
      <c r="O251" s="95">
        <v>4090</v>
      </c>
      <c r="P251" s="95">
        <v>5187</v>
      </c>
      <c r="Q251" s="95">
        <v>6150</v>
      </c>
      <c r="R251" s="95">
        <v>5381</v>
      </c>
      <c r="S251" s="95">
        <v>5508</v>
      </c>
      <c r="T251" s="95">
        <v>5671</v>
      </c>
      <c r="U251" s="95">
        <v>6324</v>
      </c>
      <c r="V251" s="165">
        <v>89300</v>
      </c>
      <c r="W251" s="172">
        <v>-339</v>
      </c>
      <c r="X251" s="173">
        <v>-0.014597597209662834</v>
      </c>
      <c r="Z251" s="64"/>
    </row>
    <row r="252" spans="1:26" ht="12.75">
      <c r="A252" s="2" t="s">
        <v>351</v>
      </c>
      <c r="B252" s="44" t="s">
        <v>660</v>
      </c>
      <c r="C252" s="1" t="s">
        <v>124</v>
      </c>
      <c r="D252" s="1" t="s">
        <v>15</v>
      </c>
      <c r="E252" s="1" t="s">
        <v>7</v>
      </c>
      <c r="F252" s="94">
        <v>2155</v>
      </c>
      <c r="G252" s="94">
        <v>2006</v>
      </c>
      <c r="H252" s="94">
        <v>2361</v>
      </c>
      <c r="I252" s="94">
        <v>2696</v>
      </c>
      <c r="J252" s="94">
        <v>2524</v>
      </c>
      <c r="K252" s="94">
        <v>2461</v>
      </c>
      <c r="L252" s="94">
        <v>2588</v>
      </c>
      <c r="M252" s="94">
        <v>2588</v>
      </c>
      <c r="N252" s="94">
        <v>1683</v>
      </c>
      <c r="O252" s="95">
        <v>1587</v>
      </c>
      <c r="P252" s="95">
        <v>2080</v>
      </c>
      <c r="Q252" s="95">
        <v>2567</v>
      </c>
      <c r="R252" s="95">
        <v>3990</v>
      </c>
      <c r="S252" s="95">
        <v>2182</v>
      </c>
      <c r="T252" s="95">
        <v>2473</v>
      </c>
      <c r="U252" s="95">
        <v>2487</v>
      </c>
      <c r="V252" s="165">
        <v>38428</v>
      </c>
      <c r="W252" s="172">
        <v>1914</v>
      </c>
      <c r="X252" s="173">
        <v>0.20763723150357996</v>
      </c>
      <c r="Z252" s="64"/>
    </row>
    <row r="253" spans="1:26" ht="12.75">
      <c r="A253" s="1" t="s">
        <v>364</v>
      </c>
      <c r="B253" s="1" t="s">
        <v>423</v>
      </c>
      <c r="C253" s="1" t="s">
        <v>365</v>
      </c>
      <c r="D253" s="1" t="s">
        <v>15</v>
      </c>
      <c r="E253" s="1" t="s">
        <v>7</v>
      </c>
      <c r="F253" s="187"/>
      <c r="G253" s="187"/>
      <c r="H253" s="187"/>
      <c r="I253" s="187"/>
      <c r="J253" s="187"/>
      <c r="K253" s="187"/>
      <c r="L253" s="187"/>
      <c r="M253" s="187"/>
      <c r="N253" s="187"/>
      <c r="O253" s="95">
        <v>1495</v>
      </c>
      <c r="P253" s="95">
        <v>2258</v>
      </c>
      <c r="Q253" s="95">
        <v>2442</v>
      </c>
      <c r="R253" s="95">
        <v>2049</v>
      </c>
      <c r="S253" s="95">
        <v>2195</v>
      </c>
      <c r="T253" s="95">
        <v>2519</v>
      </c>
      <c r="U253" s="95">
        <v>2373</v>
      </c>
      <c r="V253" s="165">
        <v>15331</v>
      </c>
      <c r="W253" s="172" t="s">
        <v>756</v>
      </c>
      <c r="X253" s="173" t="s">
        <v>756</v>
      </c>
      <c r="Z253" s="64"/>
    </row>
    <row r="254" spans="1:26" ht="12.75">
      <c r="A254" s="2" t="s">
        <v>352</v>
      </c>
      <c r="B254" s="44" t="s">
        <v>661</v>
      </c>
      <c r="C254" s="1" t="s">
        <v>353</v>
      </c>
      <c r="D254" s="1" t="s">
        <v>36</v>
      </c>
      <c r="E254" s="1" t="s">
        <v>7</v>
      </c>
      <c r="F254" s="94">
        <v>2048</v>
      </c>
      <c r="G254" s="94">
        <v>2484</v>
      </c>
      <c r="H254" s="94">
        <v>2875</v>
      </c>
      <c r="I254" s="94">
        <v>4206</v>
      </c>
      <c r="J254" s="94">
        <v>3434</v>
      </c>
      <c r="K254" s="94">
        <v>3796</v>
      </c>
      <c r="L254" s="94">
        <v>4156</v>
      </c>
      <c r="M254" s="94">
        <v>3865</v>
      </c>
      <c r="N254" s="94">
        <v>3399</v>
      </c>
      <c r="O254" s="95">
        <v>2545</v>
      </c>
      <c r="P254" s="95">
        <v>3149</v>
      </c>
      <c r="Q254" s="95">
        <v>3874</v>
      </c>
      <c r="R254" s="95">
        <v>7037</v>
      </c>
      <c r="S254" s="95">
        <v>6834</v>
      </c>
      <c r="T254" s="95">
        <v>3910</v>
      </c>
      <c r="U254" s="95">
        <v>4369</v>
      </c>
      <c r="V254" s="165">
        <v>61981</v>
      </c>
      <c r="W254" s="172">
        <v>10537</v>
      </c>
      <c r="X254" s="173">
        <v>0.9073452165676397</v>
      </c>
      <c r="Z254" s="64"/>
    </row>
    <row r="255" spans="1:26" ht="12.75">
      <c r="A255" s="2" t="s">
        <v>354</v>
      </c>
      <c r="B255" s="44" t="s">
        <v>662</v>
      </c>
      <c r="C255" s="1" t="s">
        <v>59</v>
      </c>
      <c r="D255" s="1" t="s">
        <v>36</v>
      </c>
      <c r="E255" s="1" t="s">
        <v>7</v>
      </c>
      <c r="F255" s="94">
        <v>578</v>
      </c>
      <c r="G255" s="94">
        <v>732</v>
      </c>
      <c r="H255" s="94">
        <v>794</v>
      </c>
      <c r="I255" s="94">
        <v>850</v>
      </c>
      <c r="J255" s="94">
        <v>1003</v>
      </c>
      <c r="K255" s="94">
        <v>856</v>
      </c>
      <c r="L255" s="94">
        <v>894</v>
      </c>
      <c r="M255" s="94">
        <v>1247</v>
      </c>
      <c r="N255" s="94">
        <v>228</v>
      </c>
      <c r="O255" s="95">
        <v>491</v>
      </c>
      <c r="P255" s="95">
        <v>1349</v>
      </c>
      <c r="Q255" s="95">
        <v>1034</v>
      </c>
      <c r="R255" s="95">
        <v>574</v>
      </c>
      <c r="S255" s="95">
        <v>502</v>
      </c>
      <c r="T255" s="95">
        <v>326</v>
      </c>
      <c r="U255" s="95">
        <v>291</v>
      </c>
      <c r="V255" s="165">
        <v>11749</v>
      </c>
      <c r="W255" s="172">
        <v>-1261</v>
      </c>
      <c r="X255" s="173">
        <v>-0.42687880839539605</v>
      </c>
      <c r="Z255" s="64"/>
    </row>
    <row r="256" spans="1:26" ht="12.75">
      <c r="A256" s="2" t="s">
        <v>355</v>
      </c>
      <c r="B256" s="44" t="s">
        <v>663</v>
      </c>
      <c r="C256" s="1" t="s">
        <v>59</v>
      </c>
      <c r="D256" s="1" t="s">
        <v>36</v>
      </c>
      <c r="E256" s="1" t="s">
        <v>16</v>
      </c>
      <c r="F256" s="94">
        <v>2204</v>
      </c>
      <c r="G256" s="94">
        <v>2367</v>
      </c>
      <c r="H256" s="94">
        <v>2516</v>
      </c>
      <c r="I256" s="94">
        <v>2693</v>
      </c>
      <c r="J256" s="94">
        <v>2591</v>
      </c>
      <c r="K256" s="94">
        <v>2524</v>
      </c>
      <c r="L256" s="94">
        <v>2944</v>
      </c>
      <c r="M256" s="94">
        <v>3187</v>
      </c>
      <c r="N256" s="94">
        <v>2462</v>
      </c>
      <c r="O256" s="95">
        <v>1969</v>
      </c>
      <c r="P256" s="95">
        <v>2886</v>
      </c>
      <c r="Q256" s="95">
        <v>3214</v>
      </c>
      <c r="R256" s="95">
        <v>2728</v>
      </c>
      <c r="S256" s="95">
        <v>2695</v>
      </c>
      <c r="T256" s="95">
        <v>3006</v>
      </c>
      <c r="U256" s="95">
        <v>3134</v>
      </c>
      <c r="V256" s="165">
        <v>43120</v>
      </c>
      <c r="W256" s="172">
        <v>1783</v>
      </c>
      <c r="X256" s="173">
        <v>0.18231083844580778</v>
      </c>
      <c r="Z256" s="64"/>
    </row>
    <row r="257" spans="1:26" ht="12.75">
      <c r="A257" s="2" t="s">
        <v>356</v>
      </c>
      <c r="B257" s="44" t="s">
        <v>664</v>
      </c>
      <c r="C257" s="1" t="s">
        <v>63</v>
      </c>
      <c r="D257" s="1" t="s">
        <v>6</v>
      </c>
      <c r="E257" s="1" t="s">
        <v>7</v>
      </c>
      <c r="F257" s="94">
        <v>658</v>
      </c>
      <c r="G257" s="94">
        <v>750</v>
      </c>
      <c r="H257" s="94">
        <v>918</v>
      </c>
      <c r="I257" s="94">
        <v>755</v>
      </c>
      <c r="J257" s="94">
        <v>542</v>
      </c>
      <c r="K257" s="94">
        <v>858</v>
      </c>
      <c r="L257" s="94">
        <v>891</v>
      </c>
      <c r="M257" s="94">
        <v>856</v>
      </c>
      <c r="N257" s="94">
        <v>448</v>
      </c>
      <c r="O257" s="95">
        <v>642</v>
      </c>
      <c r="P257" s="95">
        <v>705</v>
      </c>
      <c r="Q257" s="95">
        <v>978</v>
      </c>
      <c r="R257" s="95">
        <v>678</v>
      </c>
      <c r="S257" s="95">
        <v>897</v>
      </c>
      <c r="T257" s="95">
        <v>938</v>
      </c>
      <c r="U257" s="95">
        <v>1121</v>
      </c>
      <c r="V257" s="165">
        <v>12635</v>
      </c>
      <c r="W257" s="172">
        <v>553</v>
      </c>
      <c r="X257" s="173">
        <v>0.1794871794871795</v>
      </c>
      <c r="Z257" s="64"/>
    </row>
    <row r="258" spans="1:26" ht="12.75">
      <c r="A258" s="2" t="s">
        <v>357</v>
      </c>
      <c r="B258" s="44" t="s">
        <v>665</v>
      </c>
      <c r="C258" s="1" t="s">
        <v>59</v>
      </c>
      <c r="D258" s="1" t="s">
        <v>36</v>
      </c>
      <c r="E258" s="1" t="s">
        <v>16</v>
      </c>
      <c r="F258" s="94">
        <v>1066</v>
      </c>
      <c r="G258" s="94">
        <v>1352</v>
      </c>
      <c r="H258" s="94">
        <v>1738</v>
      </c>
      <c r="I258" s="94">
        <v>1919</v>
      </c>
      <c r="J258" s="94">
        <v>780</v>
      </c>
      <c r="K258" s="94">
        <v>1706</v>
      </c>
      <c r="L258" s="94">
        <v>1690</v>
      </c>
      <c r="M258" s="94">
        <v>1760</v>
      </c>
      <c r="N258" s="94">
        <v>1581</v>
      </c>
      <c r="O258" s="95">
        <v>1103</v>
      </c>
      <c r="P258" s="95">
        <v>1534</v>
      </c>
      <c r="Q258" s="95">
        <v>1619</v>
      </c>
      <c r="R258" s="95">
        <v>1684</v>
      </c>
      <c r="S258" s="95">
        <v>1457</v>
      </c>
      <c r="T258" s="95">
        <v>1671</v>
      </c>
      <c r="U258" s="95">
        <v>746</v>
      </c>
      <c r="V258" s="165">
        <v>23406</v>
      </c>
      <c r="W258" s="172">
        <v>-517</v>
      </c>
      <c r="X258" s="173">
        <v>-0.08510288065843621</v>
      </c>
      <c r="Z258" s="64"/>
    </row>
    <row r="259" spans="1:26" ht="13.5" thickBot="1">
      <c r="A259" s="14" t="s">
        <v>358</v>
      </c>
      <c r="B259" s="51" t="s">
        <v>666</v>
      </c>
      <c r="C259" s="32" t="s">
        <v>359</v>
      </c>
      <c r="D259" s="32" t="s">
        <v>25</v>
      </c>
      <c r="E259" s="32" t="s">
        <v>7</v>
      </c>
      <c r="F259" s="97">
        <v>2628</v>
      </c>
      <c r="G259" s="97">
        <v>2892</v>
      </c>
      <c r="H259" s="97">
        <v>3850</v>
      </c>
      <c r="I259" s="97">
        <v>5947</v>
      </c>
      <c r="J259" s="97">
        <v>3728</v>
      </c>
      <c r="K259" s="97">
        <v>6500</v>
      </c>
      <c r="L259" s="97">
        <v>3515</v>
      </c>
      <c r="M259" s="97">
        <v>3694</v>
      </c>
      <c r="N259" s="97">
        <v>2542</v>
      </c>
      <c r="O259" s="98">
        <v>2754</v>
      </c>
      <c r="P259" s="98">
        <v>3463</v>
      </c>
      <c r="Q259" s="98">
        <v>4677</v>
      </c>
      <c r="R259" s="98">
        <v>3418</v>
      </c>
      <c r="S259" s="98">
        <v>3961</v>
      </c>
      <c r="T259" s="98">
        <v>3720</v>
      </c>
      <c r="U259" s="98">
        <v>3868</v>
      </c>
      <c r="V259" s="174">
        <v>61157</v>
      </c>
      <c r="W259" s="172">
        <v>-350</v>
      </c>
      <c r="X259" s="173">
        <v>-0.02285042762943135</v>
      </c>
      <c r="Z259" s="64"/>
    </row>
    <row r="260" spans="1:26" ht="13.5" thickBot="1">
      <c r="A260" s="43" t="s">
        <v>381</v>
      </c>
      <c r="B260" s="200"/>
      <c r="C260" s="197"/>
      <c r="D260" s="197"/>
      <c r="E260" s="197"/>
      <c r="F260" s="201">
        <f>SUM(F4:F259)</f>
        <v>485785</v>
      </c>
      <c r="G260" s="201">
        <f aca="true" t="shared" si="0" ref="G260:V260">SUM(G4:G259)</f>
        <v>532102</v>
      </c>
      <c r="H260" s="201">
        <f t="shared" si="0"/>
        <v>639924</v>
      </c>
      <c r="I260" s="201">
        <f t="shared" si="0"/>
        <v>684423</v>
      </c>
      <c r="J260" s="201">
        <f t="shared" si="0"/>
        <v>646009</v>
      </c>
      <c r="K260" s="201">
        <f t="shared" si="0"/>
        <v>621355</v>
      </c>
      <c r="L260" s="201">
        <f t="shared" si="0"/>
        <v>636143</v>
      </c>
      <c r="M260" s="201">
        <f t="shared" si="0"/>
        <v>625332</v>
      </c>
      <c r="N260" s="201">
        <f t="shared" si="0"/>
        <v>401469</v>
      </c>
      <c r="O260" s="201">
        <f t="shared" si="0"/>
        <v>471070</v>
      </c>
      <c r="P260" s="201">
        <f t="shared" si="0"/>
        <v>602473</v>
      </c>
      <c r="Q260" s="201">
        <f t="shared" si="0"/>
        <v>669078</v>
      </c>
      <c r="R260" s="201">
        <f t="shared" si="0"/>
        <v>577135</v>
      </c>
      <c r="S260" s="201">
        <f t="shared" si="0"/>
        <v>592365</v>
      </c>
      <c r="T260" s="201">
        <f t="shared" si="0"/>
        <v>661700</v>
      </c>
      <c r="U260" s="202">
        <f t="shared" si="0"/>
        <v>682125</v>
      </c>
      <c r="V260" s="199">
        <f t="shared" si="0"/>
        <v>9528488</v>
      </c>
      <c r="W260" s="175">
        <v>167885</v>
      </c>
      <c r="X260" s="176">
        <v>0.07234966065020533</v>
      </c>
      <c r="Y260" s="54"/>
      <c r="Z260" s="64"/>
    </row>
    <row r="261" spans="1:24" ht="12.75">
      <c r="A261" s="5"/>
      <c r="B261" s="5"/>
      <c r="C261" s="56"/>
      <c r="D261" s="56"/>
      <c r="E261" s="56"/>
      <c r="F261" s="55"/>
      <c r="G261" s="55"/>
      <c r="H261" s="55"/>
      <c r="I261" s="55"/>
      <c r="J261" s="55"/>
      <c r="K261" s="55"/>
      <c r="L261" s="55"/>
      <c r="M261" s="55"/>
      <c r="N261" s="55"/>
      <c r="O261" s="55"/>
      <c r="P261" s="55"/>
      <c r="Q261" s="55"/>
      <c r="R261" s="55"/>
      <c r="S261" s="55"/>
      <c r="T261" s="55"/>
      <c r="U261" s="55"/>
      <c r="V261" s="55"/>
      <c r="W261" s="55"/>
      <c r="X261" s="65"/>
    </row>
    <row r="262" spans="6:24" ht="12.75">
      <c r="F262" s="38"/>
      <c r="G262" s="38"/>
      <c r="H262" s="38"/>
      <c r="I262" s="38"/>
      <c r="J262" s="38"/>
      <c r="K262" s="38"/>
      <c r="L262" s="38"/>
      <c r="M262" s="38"/>
      <c r="N262" s="38"/>
      <c r="O262" s="38"/>
      <c r="P262" s="38"/>
      <c r="Q262" s="38"/>
      <c r="R262" s="38"/>
      <c r="S262" s="38"/>
      <c r="T262" s="38"/>
      <c r="U262" s="38"/>
      <c r="V262" s="38"/>
      <c r="W262" s="38"/>
      <c r="X262" s="67"/>
    </row>
    <row r="263" spans="1:24" ht="12.75">
      <c r="A263" s="57" t="s">
        <v>753</v>
      </c>
      <c r="B263" s="57"/>
      <c r="C263" s="7"/>
      <c r="D263" s="7"/>
      <c r="E263" s="7"/>
      <c r="F263" s="38"/>
      <c r="G263" s="38"/>
      <c r="H263" s="38"/>
      <c r="I263" s="38"/>
      <c r="J263" s="38"/>
      <c r="K263" s="38"/>
      <c r="L263" s="38"/>
      <c r="M263" s="38"/>
      <c r="N263" s="38"/>
      <c r="O263" s="38"/>
      <c r="P263" s="38"/>
      <c r="Q263" s="38"/>
      <c r="R263" s="38"/>
      <c r="S263" s="38"/>
      <c r="T263" s="38"/>
      <c r="U263" s="38"/>
      <c r="V263" s="38"/>
      <c r="W263" s="38"/>
      <c r="X263" s="67"/>
    </row>
    <row r="264" spans="1:24" ht="12.75">
      <c r="A264" s="57" t="s">
        <v>754</v>
      </c>
      <c r="B264" s="57"/>
      <c r="C264" s="7"/>
      <c r="D264" s="7"/>
      <c r="E264" s="7"/>
      <c r="F264" s="38"/>
      <c r="G264" s="38"/>
      <c r="H264" s="38"/>
      <c r="I264" s="38"/>
      <c r="J264" s="38"/>
      <c r="K264" s="38"/>
      <c r="L264" s="38"/>
      <c r="M264" s="38"/>
      <c r="N264" s="38"/>
      <c r="O264" s="38"/>
      <c r="P264" s="38"/>
      <c r="Q264" s="38"/>
      <c r="R264" s="38"/>
      <c r="S264" s="38"/>
      <c r="T264" s="38"/>
      <c r="U264" s="38"/>
      <c r="V264" s="38"/>
      <c r="W264" s="38"/>
      <c r="X264" s="67"/>
    </row>
    <row r="265" spans="1:24" ht="12.75">
      <c r="A265" s="10" t="s">
        <v>747</v>
      </c>
      <c r="B265" s="8"/>
      <c r="C265" s="8"/>
      <c r="D265" s="5"/>
      <c r="E265" s="5"/>
      <c r="F265" s="38"/>
      <c r="G265" s="38"/>
      <c r="H265" s="38"/>
      <c r="I265" s="38"/>
      <c r="J265" s="38"/>
      <c r="K265" s="38"/>
      <c r="L265" s="38"/>
      <c r="M265" s="38"/>
      <c r="N265" s="38"/>
      <c r="O265" s="38"/>
      <c r="P265" s="38"/>
      <c r="Q265" s="38"/>
      <c r="R265" s="38"/>
      <c r="S265" s="38"/>
      <c r="T265" s="38"/>
      <c r="U265" s="38"/>
      <c r="V265" s="38"/>
      <c r="W265" s="38"/>
      <c r="X265" s="67"/>
    </row>
    <row r="266" spans="1:24" ht="12.75">
      <c r="A266" s="10" t="s">
        <v>745</v>
      </c>
      <c r="B266" s="8"/>
      <c r="C266" s="8"/>
      <c r="D266" s="5"/>
      <c r="E266" s="5"/>
      <c r="F266" s="38"/>
      <c r="G266" s="38"/>
      <c r="H266" s="38"/>
      <c r="I266" s="38"/>
      <c r="J266" s="38"/>
      <c r="K266" s="38"/>
      <c r="L266" s="38"/>
      <c r="M266" s="38"/>
      <c r="N266" s="38"/>
      <c r="O266" s="38"/>
      <c r="P266" s="38"/>
      <c r="Q266" s="38"/>
      <c r="R266" s="60"/>
      <c r="S266" s="38"/>
      <c r="T266" s="38"/>
      <c r="U266" s="38"/>
      <c r="V266" s="38"/>
      <c r="W266" s="38"/>
      <c r="X266" s="67"/>
    </row>
    <row r="267" spans="1:24" ht="12.75">
      <c r="A267" s="186" t="s">
        <v>773</v>
      </c>
      <c r="F267" s="38"/>
      <c r="G267" s="38"/>
      <c r="H267" s="38"/>
      <c r="I267" s="38"/>
      <c r="J267" s="38"/>
      <c r="K267" s="38"/>
      <c r="L267" s="38"/>
      <c r="M267" s="38"/>
      <c r="N267" s="38"/>
      <c r="O267" s="38"/>
      <c r="P267" s="38"/>
      <c r="Q267" s="38"/>
      <c r="R267" s="38"/>
      <c r="S267" s="38"/>
      <c r="T267" s="38"/>
      <c r="U267" s="38"/>
      <c r="V267" s="38"/>
      <c r="W267" s="38"/>
      <c r="X267" s="67"/>
    </row>
    <row r="268" spans="1:24" ht="12.75">
      <c r="A268" s="10" t="s">
        <v>748</v>
      </c>
      <c r="B268" s="8"/>
      <c r="C268" s="8"/>
      <c r="D268" s="5"/>
      <c r="E268" s="5"/>
      <c r="F268" s="38"/>
      <c r="G268" s="38"/>
      <c r="H268" s="38"/>
      <c r="I268" s="38"/>
      <c r="J268" s="38"/>
      <c r="K268" s="38"/>
      <c r="L268" s="38"/>
      <c r="M268" s="38"/>
      <c r="N268" s="38"/>
      <c r="O268" s="38"/>
      <c r="P268" s="38"/>
      <c r="Q268" s="38"/>
      <c r="R268" s="38"/>
      <c r="S268" s="38"/>
      <c r="T268" s="38"/>
      <c r="U268" s="38"/>
      <c r="V268" s="38"/>
      <c r="W268" s="38"/>
      <c r="X268" s="38"/>
    </row>
    <row r="269" spans="1:24" ht="12.75">
      <c r="A269" s="10"/>
      <c r="B269" s="8"/>
      <c r="C269" s="8"/>
      <c r="D269" s="5"/>
      <c r="E269" s="5"/>
      <c r="F269" s="38"/>
      <c r="G269" s="38"/>
      <c r="H269" s="38"/>
      <c r="I269" s="38"/>
      <c r="J269" s="38"/>
      <c r="K269" s="38"/>
      <c r="L269" s="38"/>
      <c r="M269" s="38"/>
      <c r="N269" s="38"/>
      <c r="O269" s="38"/>
      <c r="P269" s="38"/>
      <c r="Q269" s="38"/>
      <c r="R269" s="38"/>
      <c r="S269" s="38"/>
      <c r="T269" s="38"/>
      <c r="U269" s="38"/>
      <c r="V269" s="38"/>
      <c r="W269" s="38"/>
      <c r="X269" s="67"/>
    </row>
    <row r="270" spans="1:24" ht="12.75">
      <c r="A270" s="4" t="s">
        <v>371</v>
      </c>
      <c r="B270" s="4"/>
      <c r="C270" s="8"/>
      <c r="D270" s="8"/>
      <c r="E270" s="8"/>
      <c r="F270" s="38"/>
      <c r="G270" s="38"/>
      <c r="H270" s="38"/>
      <c r="I270" s="38"/>
      <c r="J270" s="38"/>
      <c r="K270" s="38"/>
      <c r="L270" s="38"/>
      <c r="M270" s="38"/>
      <c r="N270" s="38"/>
      <c r="O270" s="38"/>
      <c r="P270" s="38"/>
      <c r="Q270" s="38"/>
      <c r="R270" s="38"/>
      <c r="S270" s="38"/>
      <c r="T270" s="38"/>
      <c r="U270" s="38"/>
      <c r="V270" s="38"/>
      <c r="W270" s="38"/>
      <c r="X270" s="67"/>
    </row>
    <row r="271" spans="1:24" ht="12.75">
      <c r="A271" s="8"/>
      <c r="B271" s="8"/>
      <c r="C271" s="8"/>
      <c r="D271" s="8"/>
      <c r="E271" s="8"/>
      <c r="F271" s="38"/>
      <c r="G271" s="38"/>
      <c r="H271" s="38"/>
      <c r="I271" s="38"/>
      <c r="J271" s="38"/>
      <c r="K271" s="38"/>
      <c r="L271" s="38"/>
      <c r="M271" s="38"/>
      <c r="N271" s="38"/>
      <c r="O271" s="38"/>
      <c r="P271" s="38"/>
      <c r="Q271" s="38"/>
      <c r="R271" s="38"/>
      <c r="S271" s="38"/>
      <c r="T271" s="38"/>
      <c r="U271" s="38"/>
      <c r="V271" s="38"/>
      <c r="W271" s="38"/>
      <c r="X271" s="67"/>
    </row>
    <row r="272" spans="1:24" ht="12.75">
      <c r="A272" s="9" t="s">
        <v>372</v>
      </c>
      <c r="B272" s="9" t="s">
        <v>667</v>
      </c>
      <c r="C272" s="5" t="s">
        <v>737</v>
      </c>
      <c r="D272" s="9" t="s">
        <v>374</v>
      </c>
      <c r="E272" s="8" t="s">
        <v>7</v>
      </c>
      <c r="F272" s="38"/>
      <c r="G272" s="38"/>
      <c r="H272" s="38"/>
      <c r="I272" s="38"/>
      <c r="J272" s="38"/>
      <c r="K272" s="38"/>
      <c r="L272" s="38"/>
      <c r="M272" s="38"/>
      <c r="N272" s="38"/>
      <c r="O272" s="38"/>
      <c r="P272" s="38"/>
      <c r="Q272" s="38"/>
      <c r="R272" s="38"/>
      <c r="S272" s="38"/>
      <c r="T272" s="38"/>
      <c r="U272" s="38"/>
      <c r="V272" s="38"/>
      <c r="W272" s="38"/>
      <c r="X272" s="67"/>
    </row>
    <row r="273" spans="1:24" ht="12.75">
      <c r="A273" s="10" t="s">
        <v>375</v>
      </c>
      <c r="B273" s="10" t="s">
        <v>668</v>
      </c>
      <c r="C273" s="5" t="s">
        <v>736</v>
      </c>
      <c r="D273" s="10" t="s">
        <v>15</v>
      </c>
      <c r="E273" s="10" t="s">
        <v>7</v>
      </c>
      <c r="F273" s="38"/>
      <c r="G273" s="38"/>
      <c r="H273" s="38"/>
      <c r="I273" s="38"/>
      <c r="J273" s="38"/>
      <c r="K273" s="38"/>
      <c r="L273" s="38"/>
      <c r="M273" s="38"/>
      <c r="N273" s="38"/>
      <c r="O273" s="38"/>
      <c r="P273" s="38"/>
      <c r="Q273" s="38"/>
      <c r="R273" s="38"/>
      <c r="S273" s="38"/>
      <c r="T273" s="38"/>
      <c r="U273" s="38"/>
      <c r="V273" s="38"/>
      <c r="W273" s="38"/>
      <c r="X273" s="67"/>
    </row>
    <row r="274" spans="1:24" ht="12.75">
      <c r="A274" s="8" t="s">
        <v>376</v>
      </c>
      <c r="B274" s="8" t="s">
        <v>669</v>
      </c>
      <c r="C274" s="5" t="s">
        <v>738</v>
      </c>
      <c r="D274" s="8" t="s">
        <v>15</v>
      </c>
      <c r="E274" s="8" t="s">
        <v>7</v>
      </c>
      <c r="F274" s="38"/>
      <c r="G274" s="38"/>
      <c r="H274" s="38"/>
      <c r="I274" s="38"/>
      <c r="J274" s="38"/>
      <c r="K274" s="38"/>
      <c r="L274" s="38"/>
      <c r="M274" s="38"/>
      <c r="N274" s="38"/>
      <c r="O274" s="38"/>
      <c r="P274" s="38"/>
      <c r="Q274" s="38"/>
      <c r="R274" s="38"/>
      <c r="S274" s="38"/>
      <c r="T274" s="38"/>
      <c r="U274" s="38"/>
      <c r="V274" s="38"/>
      <c r="W274" s="38"/>
      <c r="X274" s="67"/>
    </row>
    <row r="275" spans="1:24" ht="12.75">
      <c r="A275" s="8" t="s">
        <v>377</v>
      </c>
      <c r="B275" s="8" t="s">
        <v>670</v>
      </c>
      <c r="C275" s="5" t="s">
        <v>739</v>
      </c>
      <c r="D275" s="8" t="s">
        <v>15</v>
      </c>
      <c r="E275" s="8" t="s">
        <v>7</v>
      </c>
      <c r="F275" s="38"/>
      <c r="G275" s="38"/>
      <c r="H275" s="38"/>
      <c r="I275" s="38"/>
      <c r="J275" s="38"/>
      <c r="K275" s="38"/>
      <c r="L275" s="38"/>
      <c r="M275" s="38"/>
      <c r="N275" s="38"/>
      <c r="O275" s="38"/>
      <c r="P275" s="38"/>
      <c r="Q275" s="38"/>
      <c r="R275" s="38"/>
      <c r="S275" s="38"/>
      <c r="T275" s="38"/>
      <c r="U275" s="38"/>
      <c r="V275" s="38"/>
      <c r="W275" s="38"/>
      <c r="X275" s="67"/>
    </row>
    <row r="276" spans="1:24" ht="12.75">
      <c r="A276" s="8" t="s">
        <v>378</v>
      </c>
      <c r="B276" s="8" t="s">
        <v>671</v>
      </c>
      <c r="C276" s="5" t="s">
        <v>740</v>
      </c>
      <c r="D276" s="8" t="s">
        <v>30</v>
      </c>
      <c r="E276" s="8" t="s">
        <v>16</v>
      </c>
      <c r="F276" s="38"/>
      <c r="G276" s="38"/>
      <c r="H276" s="38"/>
      <c r="I276" s="38"/>
      <c r="J276" s="38"/>
      <c r="K276" s="38"/>
      <c r="L276" s="38"/>
      <c r="M276" s="38"/>
      <c r="N276" s="38"/>
      <c r="O276" s="38"/>
      <c r="P276" s="38"/>
      <c r="Q276" s="38"/>
      <c r="R276" s="38"/>
      <c r="S276" s="38"/>
      <c r="T276" s="38"/>
      <c r="U276" s="38"/>
      <c r="V276" s="38"/>
      <c r="W276" s="38"/>
      <c r="X276" s="67"/>
    </row>
    <row r="277" spans="6:24" ht="12.75">
      <c r="F277" s="38"/>
      <c r="G277" s="38"/>
      <c r="H277" s="38"/>
      <c r="I277" s="38"/>
      <c r="J277" s="38"/>
      <c r="K277" s="38"/>
      <c r="L277" s="38"/>
      <c r="M277" s="38"/>
      <c r="N277" s="38"/>
      <c r="O277" s="38"/>
      <c r="P277" s="38"/>
      <c r="Q277" s="38"/>
      <c r="R277" s="38"/>
      <c r="S277" s="38"/>
      <c r="T277" s="38"/>
      <c r="U277" s="38"/>
      <c r="V277" s="38"/>
      <c r="W277" s="38"/>
      <c r="X277" s="67"/>
    </row>
    <row r="278" spans="6:24" ht="12.75">
      <c r="F278" s="38"/>
      <c r="G278" s="38"/>
      <c r="H278" s="38"/>
      <c r="I278" s="38"/>
      <c r="J278" s="38"/>
      <c r="K278" s="38"/>
      <c r="L278" s="38"/>
      <c r="M278" s="38"/>
      <c r="N278" s="38"/>
      <c r="O278" s="38"/>
      <c r="P278" s="38"/>
      <c r="Q278" s="38"/>
      <c r="R278" s="38"/>
      <c r="S278" s="38"/>
      <c r="T278" s="38"/>
      <c r="U278" s="38"/>
      <c r="V278" s="38"/>
      <c r="W278" s="38"/>
      <c r="X278" s="67"/>
    </row>
    <row r="279" spans="6:24" ht="12.75">
      <c r="F279" s="38"/>
      <c r="G279" s="38"/>
      <c r="H279" s="38"/>
      <c r="I279" s="38"/>
      <c r="J279" s="38"/>
      <c r="K279" s="38"/>
      <c r="L279" s="38"/>
      <c r="M279" s="38"/>
      <c r="N279" s="38"/>
      <c r="O279" s="38"/>
      <c r="P279" s="38"/>
      <c r="Q279" s="38"/>
      <c r="R279" s="38"/>
      <c r="S279" s="38"/>
      <c r="T279" s="38"/>
      <c r="U279" s="38"/>
      <c r="V279" s="38"/>
      <c r="W279" s="38"/>
      <c r="X279" s="67"/>
    </row>
    <row r="280" spans="6:24" ht="12.75">
      <c r="F280" s="38"/>
      <c r="G280" s="38"/>
      <c r="H280" s="38"/>
      <c r="I280" s="38"/>
      <c r="J280" s="38"/>
      <c r="K280" s="38"/>
      <c r="L280" s="38"/>
      <c r="M280" s="38"/>
      <c r="N280" s="38"/>
      <c r="O280" s="38"/>
      <c r="P280" s="38"/>
      <c r="Q280" s="38"/>
      <c r="R280" s="38"/>
      <c r="S280" s="38"/>
      <c r="T280" s="38"/>
      <c r="U280" s="38"/>
      <c r="V280" s="38"/>
      <c r="W280" s="38"/>
      <c r="X280" s="67"/>
    </row>
    <row r="281" spans="6:24" ht="12.75">
      <c r="F281" s="38"/>
      <c r="G281" s="38"/>
      <c r="H281" s="38"/>
      <c r="I281" s="38"/>
      <c r="J281" s="38"/>
      <c r="K281" s="38"/>
      <c r="L281" s="38"/>
      <c r="M281" s="38"/>
      <c r="N281" s="38"/>
      <c r="O281" s="38"/>
      <c r="P281" s="38"/>
      <c r="Q281" s="38"/>
      <c r="R281" s="38"/>
      <c r="S281" s="38"/>
      <c r="T281" s="38"/>
      <c r="U281" s="38"/>
      <c r="V281" s="38"/>
      <c r="W281" s="38"/>
      <c r="X281" s="67"/>
    </row>
    <row r="282" spans="6:24" ht="12.75">
      <c r="F282" s="38"/>
      <c r="G282" s="38"/>
      <c r="H282" s="38"/>
      <c r="I282" s="38"/>
      <c r="J282" s="38"/>
      <c r="K282" s="38"/>
      <c r="L282" s="38"/>
      <c r="M282" s="38"/>
      <c r="N282" s="38"/>
      <c r="O282" s="38"/>
      <c r="P282" s="38"/>
      <c r="Q282" s="38"/>
      <c r="R282" s="38"/>
      <c r="S282" s="38"/>
      <c r="T282" s="38"/>
      <c r="U282" s="38"/>
      <c r="V282" s="38"/>
      <c r="W282" s="38"/>
      <c r="X282" s="67"/>
    </row>
    <row r="283" spans="6:24" ht="12.75">
      <c r="F283" s="38"/>
      <c r="G283" s="38"/>
      <c r="H283" s="38"/>
      <c r="I283" s="38"/>
      <c r="J283" s="38"/>
      <c r="K283" s="38"/>
      <c r="L283" s="38"/>
      <c r="M283" s="38"/>
      <c r="N283" s="38"/>
      <c r="O283" s="38"/>
      <c r="P283" s="38"/>
      <c r="Q283" s="38"/>
      <c r="R283" s="38"/>
      <c r="S283" s="38"/>
      <c r="T283" s="38"/>
      <c r="U283" s="38"/>
      <c r="V283" s="38"/>
      <c r="W283" s="38"/>
      <c r="X283" s="67"/>
    </row>
    <row r="284" spans="6:24" ht="12.75">
      <c r="F284" s="38"/>
      <c r="G284" s="38"/>
      <c r="H284" s="38"/>
      <c r="I284" s="38"/>
      <c r="J284" s="38"/>
      <c r="K284" s="38"/>
      <c r="L284" s="38"/>
      <c r="M284" s="38"/>
      <c r="N284" s="38"/>
      <c r="O284" s="38"/>
      <c r="P284" s="38"/>
      <c r="Q284" s="38"/>
      <c r="R284" s="38"/>
      <c r="S284" s="38"/>
      <c r="T284" s="38"/>
      <c r="U284" s="38"/>
      <c r="V284" s="38"/>
      <c r="W284" s="38"/>
      <c r="X284" s="67"/>
    </row>
    <row r="285" spans="6:24" ht="12.75">
      <c r="F285" s="38"/>
      <c r="G285" s="38"/>
      <c r="H285" s="38"/>
      <c r="I285" s="38"/>
      <c r="J285" s="38"/>
      <c r="K285" s="38"/>
      <c r="L285" s="38"/>
      <c r="M285" s="38"/>
      <c r="N285" s="38"/>
      <c r="O285" s="38"/>
      <c r="P285" s="38"/>
      <c r="Q285" s="38"/>
      <c r="R285" s="38"/>
      <c r="S285" s="38"/>
      <c r="T285" s="38"/>
      <c r="U285" s="38"/>
      <c r="V285" s="38"/>
      <c r="W285" s="38"/>
      <c r="X285" s="67"/>
    </row>
    <row r="286" spans="6:24" ht="12.75">
      <c r="F286" s="38"/>
      <c r="G286" s="38"/>
      <c r="H286" s="38"/>
      <c r="I286" s="38"/>
      <c r="J286" s="38"/>
      <c r="K286" s="38"/>
      <c r="L286" s="38"/>
      <c r="M286" s="38"/>
      <c r="N286" s="38"/>
      <c r="O286" s="38"/>
      <c r="P286" s="38"/>
      <c r="Q286" s="38"/>
      <c r="R286" s="38"/>
      <c r="S286" s="38"/>
      <c r="T286" s="38"/>
      <c r="U286" s="38"/>
      <c r="V286" s="38"/>
      <c r="W286" s="38"/>
      <c r="X286" s="67"/>
    </row>
    <row r="287" spans="6:24" ht="12.75">
      <c r="F287" s="38"/>
      <c r="G287" s="38"/>
      <c r="H287" s="38"/>
      <c r="I287" s="38"/>
      <c r="J287" s="38"/>
      <c r="K287" s="38"/>
      <c r="L287" s="38"/>
      <c r="M287" s="38"/>
      <c r="N287" s="38"/>
      <c r="O287" s="38"/>
      <c r="P287" s="38"/>
      <c r="Q287" s="38"/>
      <c r="R287" s="38"/>
      <c r="S287" s="38"/>
      <c r="T287" s="38"/>
      <c r="U287" s="38"/>
      <c r="V287" s="38"/>
      <c r="W287" s="38"/>
      <c r="X287" s="67"/>
    </row>
    <row r="288" spans="6:24" ht="12.75">
      <c r="F288" s="38"/>
      <c r="G288" s="38"/>
      <c r="H288" s="38"/>
      <c r="I288" s="38"/>
      <c r="J288" s="38"/>
      <c r="K288" s="38"/>
      <c r="L288" s="38"/>
      <c r="M288" s="38"/>
      <c r="N288" s="38"/>
      <c r="O288" s="38"/>
      <c r="P288" s="38"/>
      <c r="Q288" s="38"/>
      <c r="R288" s="38"/>
      <c r="S288" s="38"/>
      <c r="T288" s="38"/>
      <c r="U288" s="38"/>
      <c r="V288" s="38"/>
      <c r="W288" s="38"/>
      <c r="X288" s="67"/>
    </row>
    <row r="289" spans="6:24" ht="12.75">
      <c r="F289" s="38"/>
      <c r="G289" s="38"/>
      <c r="H289" s="38"/>
      <c r="I289" s="38"/>
      <c r="J289" s="38"/>
      <c r="K289" s="38"/>
      <c r="L289" s="38"/>
      <c r="M289" s="38"/>
      <c r="N289" s="38"/>
      <c r="O289" s="38"/>
      <c r="P289" s="38"/>
      <c r="Q289" s="38"/>
      <c r="R289" s="38"/>
      <c r="S289" s="38"/>
      <c r="T289" s="38"/>
      <c r="U289" s="38"/>
      <c r="V289" s="38"/>
      <c r="W289" s="38"/>
      <c r="X289" s="67"/>
    </row>
    <row r="290" spans="6:24" ht="12.75">
      <c r="F290" s="38"/>
      <c r="G290" s="38"/>
      <c r="H290" s="38"/>
      <c r="I290" s="38"/>
      <c r="J290" s="38"/>
      <c r="K290" s="38"/>
      <c r="L290" s="38"/>
      <c r="M290" s="38"/>
      <c r="N290" s="38"/>
      <c r="O290" s="38"/>
      <c r="P290" s="38"/>
      <c r="Q290" s="38"/>
      <c r="R290" s="38"/>
      <c r="S290" s="38"/>
      <c r="T290" s="38"/>
      <c r="U290" s="38"/>
      <c r="V290" s="38"/>
      <c r="W290" s="38"/>
      <c r="X290" s="67"/>
    </row>
    <row r="291" spans="6:24" ht="12.75">
      <c r="F291" s="38"/>
      <c r="G291" s="38"/>
      <c r="H291" s="38"/>
      <c r="I291" s="38"/>
      <c r="J291" s="38"/>
      <c r="K291" s="38"/>
      <c r="L291" s="38"/>
      <c r="M291" s="38"/>
      <c r="N291" s="38"/>
      <c r="O291" s="38"/>
      <c r="P291" s="38"/>
      <c r="Q291" s="38"/>
      <c r="R291" s="38"/>
      <c r="S291" s="38"/>
      <c r="T291" s="38"/>
      <c r="U291" s="38"/>
      <c r="V291" s="38"/>
      <c r="W291" s="38"/>
      <c r="X291" s="67"/>
    </row>
    <row r="292" spans="6:24" ht="12.75">
      <c r="F292" s="38"/>
      <c r="G292" s="38"/>
      <c r="H292" s="38"/>
      <c r="I292" s="38"/>
      <c r="J292" s="38"/>
      <c r="K292" s="38"/>
      <c r="L292" s="38"/>
      <c r="M292" s="38"/>
      <c r="N292" s="38"/>
      <c r="O292" s="38"/>
      <c r="P292" s="38"/>
      <c r="Q292" s="38"/>
      <c r="R292" s="38"/>
      <c r="S292" s="38"/>
      <c r="T292" s="38"/>
      <c r="U292" s="38"/>
      <c r="V292" s="38"/>
      <c r="W292" s="38"/>
      <c r="X292" s="67"/>
    </row>
    <row r="293" spans="6:24" ht="12.75">
      <c r="F293" s="38"/>
      <c r="G293" s="38"/>
      <c r="H293" s="38"/>
      <c r="I293" s="38"/>
      <c r="J293" s="38"/>
      <c r="K293" s="38"/>
      <c r="L293" s="38"/>
      <c r="M293" s="38"/>
      <c r="N293" s="38"/>
      <c r="O293" s="38"/>
      <c r="P293" s="38"/>
      <c r="Q293" s="38"/>
      <c r="R293" s="38"/>
      <c r="S293" s="38"/>
      <c r="T293" s="38"/>
      <c r="U293" s="38"/>
      <c r="V293" s="38"/>
      <c r="W293" s="38"/>
      <c r="X293" s="67"/>
    </row>
    <row r="294" spans="6:24" ht="12.75">
      <c r="F294" s="38"/>
      <c r="G294" s="38"/>
      <c r="H294" s="38"/>
      <c r="I294" s="38"/>
      <c r="J294" s="38"/>
      <c r="K294" s="38"/>
      <c r="L294" s="38"/>
      <c r="M294" s="38"/>
      <c r="N294" s="38"/>
      <c r="O294" s="38"/>
      <c r="P294" s="38"/>
      <c r="Q294" s="38"/>
      <c r="R294" s="38"/>
      <c r="S294" s="38"/>
      <c r="T294" s="38"/>
      <c r="U294" s="38"/>
      <c r="V294" s="38"/>
      <c r="W294" s="38"/>
      <c r="X294" s="67"/>
    </row>
    <row r="295" spans="6:24" ht="12.75">
      <c r="F295" s="38"/>
      <c r="G295" s="38"/>
      <c r="H295" s="38"/>
      <c r="I295" s="38"/>
      <c r="J295" s="38"/>
      <c r="K295" s="38"/>
      <c r="L295" s="38"/>
      <c r="M295" s="38"/>
      <c r="N295" s="38"/>
      <c r="O295" s="38"/>
      <c r="P295" s="38"/>
      <c r="Q295" s="38"/>
      <c r="R295" s="38"/>
      <c r="S295" s="38"/>
      <c r="T295" s="38"/>
      <c r="U295" s="38"/>
      <c r="V295" s="38"/>
      <c r="W295" s="38"/>
      <c r="X295" s="67"/>
    </row>
    <row r="296" spans="6:24" ht="12.75">
      <c r="F296" s="38"/>
      <c r="G296" s="38"/>
      <c r="H296" s="38"/>
      <c r="I296" s="38"/>
      <c r="J296" s="38"/>
      <c r="K296" s="38"/>
      <c r="L296" s="38"/>
      <c r="M296" s="38"/>
      <c r="N296" s="38"/>
      <c r="O296" s="38"/>
      <c r="P296" s="38"/>
      <c r="Q296" s="38"/>
      <c r="R296" s="38"/>
      <c r="S296" s="38"/>
      <c r="T296" s="38"/>
      <c r="U296" s="38"/>
      <c r="V296" s="38"/>
      <c r="W296" s="38"/>
      <c r="X296" s="67"/>
    </row>
    <row r="297" spans="6:24" ht="12.75">
      <c r="F297" s="38"/>
      <c r="G297" s="38"/>
      <c r="H297" s="38"/>
      <c r="I297" s="38"/>
      <c r="J297" s="38"/>
      <c r="K297" s="38"/>
      <c r="L297" s="38"/>
      <c r="M297" s="38"/>
      <c r="N297" s="38"/>
      <c r="O297" s="38"/>
      <c r="P297" s="38"/>
      <c r="Q297" s="38"/>
      <c r="R297" s="38"/>
      <c r="S297" s="38"/>
      <c r="T297" s="38"/>
      <c r="U297" s="38"/>
      <c r="V297" s="38"/>
      <c r="W297" s="38"/>
      <c r="X297" s="67"/>
    </row>
    <row r="298" spans="6:24" ht="12.75">
      <c r="F298" s="38"/>
      <c r="G298" s="38"/>
      <c r="H298" s="38"/>
      <c r="I298" s="38"/>
      <c r="J298" s="38"/>
      <c r="K298" s="38"/>
      <c r="L298" s="38"/>
      <c r="M298" s="38"/>
      <c r="N298" s="38"/>
      <c r="O298" s="38"/>
      <c r="P298" s="38"/>
      <c r="Q298" s="38"/>
      <c r="R298" s="38"/>
      <c r="S298" s="38"/>
      <c r="T298" s="38"/>
      <c r="U298" s="38"/>
      <c r="V298" s="38"/>
      <c r="X298" s="67"/>
    </row>
    <row r="299" spans="6:24" ht="12.75">
      <c r="F299" s="38"/>
      <c r="G299" s="38"/>
      <c r="H299" s="38"/>
      <c r="I299" s="38"/>
      <c r="J299" s="38"/>
      <c r="K299" s="38"/>
      <c r="L299" s="38"/>
      <c r="M299" s="38"/>
      <c r="N299" s="38"/>
      <c r="O299" s="38"/>
      <c r="P299" s="38"/>
      <c r="Q299" s="38"/>
      <c r="R299" s="38"/>
      <c r="S299" s="38"/>
      <c r="T299" s="38"/>
      <c r="U299" s="38"/>
      <c r="V299" s="38"/>
      <c r="X299" s="67"/>
    </row>
    <row r="300" spans="6:24" ht="12.75">
      <c r="F300" s="38"/>
      <c r="G300" s="38"/>
      <c r="H300" s="38"/>
      <c r="I300" s="38"/>
      <c r="J300" s="38"/>
      <c r="K300" s="38"/>
      <c r="L300" s="38"/>
      <c r="M300" s="38"/>
      <c r="N300" s="38"/>
      <c r="O300" s="38"/>
      <c r="P300" s="38"/>
      <c r="Q300" s="38"/>
      <c r="R300" s="38"/>
      <c r="S300" s="38"/>
      <c r="T300" s="38"/>
      <c r="U300" s="38"/>
      <c r="V300" s="38"/>
      <c r="X300" s="67"/>
    </row>
    <row r="301" spans="6:24" ht="12.75">
      <c r="F301" s="38"/>
      <c r="G301" s="38"/>
      <c r="H301" s="38"/>
      <c r="I301" s="38"/>
      <c r="J301" s="38"/>
      <c r="K301" s="38"/>
      <c r="L301" s="38"/>
      <c r="M301" s="38"/>
      <c r="N301" s="38"/>
      <c r="O301" s="38"/>
      <c r="P301" s="38"/>
      <c r="Q301" s="38"/>
      <c r="R301" s="38"/>
      <c r="S301" s="38"/>
      <c r="T301" s="38"/>
      <c r="U301" s="38"/>
      <c r="V301" s="38"/>
      <c r="X301" s="67"/>
    </row>
    <row r="302" spans="6:24" ht="12.75">
      <c r="F302" s="38"/>
      <c r="G302" s="38"/>
      <c r="H302" s="38"/>
      <c r="I302" s="38"/>
      <c r="J302" s="38"/>
      <c r="K302" s="38"/>
      <c r="L302" s="38"/>
      <c r="M302" s="38"/>
      <c r="N302" s="38"/>
      <c r="O302" s="38"/>
      <c r="P302" s="38"/>
      <c r="Q302" s="38"/>
      <c r="R302" s="38"/>
      <c r="S302" s="38"/>
      <c r="T302" s="38"/>
      <c r="U302" s="38"/>
      <c r="V302" s="38"/>
      <c r="X302" s="67"/>
    </row>
    <row r="303" spans="6:24" ht="12.75">
      <c r="F303" s="38"/>
      <c r="G303" s="38"/>
      <c r="H303" s="38"/>
      <c r="I303" s="38"/>
      <c r="J303" s="38"/>
      <c r="K303" s="38"/>
      <c r="L303" s="38"/>
      <c r="M303" s="38"/>
      <c r="N303" s="38"/>
      <c r="O303" s="38"/>
      <c r="P303" s="38"/>
      <c r="Q303" s="38"/>
      <c r="R303" s="38"/>
      <c r="S303" s="38"/>
      <c r="T303" s="38"/>
      <c r="U303" s="38"/>
      <c r="V303" s="38"/>
      <c r="X303" s="67"/>
    </row>
    <row r="304" spans="6:24" ht="12.75">
      <c r="F304" s="38"/>
      <c r="G304" s="38"/>
      <c r="H304" s="38"/>
      <c r="I304" s="38"/>
      <c r="J304" s="38"/>
      <c r="K304" s="38"/>
      <c r="L304" s="38"/>
      <c r="M304" s="38"/>
      <c r="N304" s="38"/>
      <c r="O304" s="38"/>
      <c r="P304" s="38"/>
      <c r="Q304" s="38"/>
      <c r="R304" s="38"/>
      <c r="S304" s="38"/>
      <c r="T304" s="38"/>
      <c r="U304" s="38"/>
      <c r="V304" s="38"/>
      <c r="X304" s="67"/>
    </row>
    <row r="305" spans="6:24" ht="12.75">
      <c r="F305" s="38"/>
      <c r="G305" s="38"/>
      <c r="H305" s="38"/>
      <c r="I305" s="38"/>
      <c r="J305" s="38"/>
      <c r="K305" s="38"/>
      <c r="L305" s="38"/>
      <c r="M305" s="38"/>
      <c r="N305" s="38"/>
      <c r="O305" s="38"/>
      <c r="P305" s="38"/>
      <c r="Q305" s="38"/>
      <c r="R305" s="38"/>
      <c r="S305" s="38"/>
      <c r="T305" s="38"/>
      <c r="U305" s="38"/>
      <c r="V305" s="38"/>
      <c r="X305" s="67"/>
    </row>
    <row r="306" spans="6:24" ht="12.75">
      <c r="F306" s="38"/>
      <c r="G306" s="38"/>
      <c r="H306" s="38"/>
      <c r="I306" s="38"/>
      <c r="J306" s="38"/>
      <c r="K306" s="38"/>
      <c r="L306" s="38"/>
      <c r="M306" s="38"/>
      <c r="N306" s="38"/>
      <c r="O306" s="38"/>
      <c r="P306" s="38"/>
      <c r="Q306" s="38"/>
      <c r="R306" s="38"/>
      <c r="S306" s="38"/>
      <c r="T306" s="38"/>
      <c r="U306" s="38"/>
      <c r="V306" s="38"/>
      <c r="X306" s="67"/>
    </row>
    <row r="307" spans="6:24" ht="12.75">
      <c r="F307" s="38"/>
      <c r="G307" s="38"/>
      <c r="H307" s="38"/>
      <c r="I307" s="38"/>
      <c r="J307" s="38"/>
      <c r="K307" s="38"/>
      <c r="L307" s="38"/>
      <c r="M307" s="38"/>
      <c r="N307" s="38"/>
      <c r="O307" s="38"/>
      <c r="P307" s="38"/>
      <c r="Q307" s="38"/>
      <c r="R307" s="38"/>
      <c r="S307" s="38"/>
      <c r="T307" s="38"/>
      <c r="U307" s="38"/>
      <c r="V307" s="38"/>
      <c r="X307" s="67"/>
    </row>
    <row r="308" spans="6:24" ht="12.75">
      <c r="F308" s="38"/>
      <c r="G308" s="38"/>
      <c r="H308" s="38"/>
      <c r="I308" s="38"/>
      <c r="J308" s="38"/>
      <c r="K308" s="38"/>
      <c r="L308" s="38"/>
      <c r="M308" s="38"/>
      <c r="N308" s="38"/>
      <c r="O308" s="38"/>
      <c r="P308" s="38"/>
      <c r="Q308" s="38"/>
      <c r="R308" s="38"/>
      <c r="S308" s="38"/>
      <c r="T308" s="38"/>
      <c r="U308" s="38"/>
      <c r="V308" s="38"/>
      <c r="X308" s="67"/>
    </row>
    <row r="309" spans="6:24" ht="12.75">
      <c r="F309" s="38"/>
      <c r="G309" s="38"/>
      <c r="H309" s="38"/>
      <c r="I309" s="38"/>
      <c r="J309" s="38"/>
      <c r="K309" s="38"/>
      <c r="L309" s="38"/>
      <c r="M309" s="38"/>
      <c r="N309" s="38"/>
      <c r="O309" s="38"/>
      <c r="P309" s="38"/>
      <c r="Q309" s="38"/>
      <c r="R309" s="38"/>
      <c r="S309" s="38"/>
      <c r="T309" s="38"/>
      <c r="U309" s="38"/>
      <c r="V309" s="38"/>
      <c r="X309" s="67"/>
    </row>
    <row r="310" spans="6:24" ht="12.75">
      <c r="F310" s="38"/>
      <c r="G310" s="38"/>
      <c r="H310" s="38"/>
      <c r="I310" s="38"/>
      <c r="J310" s="38"/>
      <c r="K310" s="38"/>
      <c r="L310" s="38"/>
      <c r="M310" s="38"/>
      <c r="N310" s="38"/>
      <c r="O310" s="38"/>
      <c r="P310" s="38"/>
      <c r="Q310" s="38"/>
      <c r="R310" s="38"/>
      <c r="S310" s="38"/>
      <c r="T310" s="38"/>
      <c r="U310" s="38"/>
      <c r="V310" s="38"/>
      <c r="X310" s="67"/>
    </row>
    <row r="311" spans="6:24" ht="12.75">
      <c r="F311" s="38"/>
      <c r="G311" s="38"/>
      <c r="H311" s="38"/>
      <c r="I311" s="38"/>
      <c r="J311" s="38"/>
      <c r="K311" s="38"/>
      <c r="L311" s="38"/>
      <c r="M311" s="38"/>
      <c r="N311" s="38"/>
      <c r="O311" s="38"/>
      <c r="P311" s="38"/>
      <c r="Q311" s="38"/>
      <c r="R311" s="38"/>
      <c r="S311" s="38"/>
      <c r="T311" s="38"/>
      <c r="U311" s="38"/>
      <c r="V311" s="38"/>
      <c r="X311" s="67"/>
    </row>
    <row r="312" spans="6:24" ht="12.75">
      <c r="F312" s="38"/>
      <c r="G312" s="38"/>
      <c r="H312" s="38"/>
      <c r="I312" s="38"/>
      <c r="J312" s="38"/>
      <c r="K312" s="38"/>
      <c r="L312" s="38"/>
      <c r="M312" s="38"/>
      <c r="N312" s="38"/>
      <c r="O312" s="38"/>
      <c r="P312" s="38"/>
      <c r="Q312" s="38"/>
      <c r="R312" s="38"/>
      <c r="S312" s="38"/>
      <c r="T312" s="38"/>
      <c r="U312" s="38"/>
      <c r="V312" s="38"/>
      <c r="X312" s="67"/>
    </row>
    <row r="313" spans="6:24" ht="12.75">
      <c r="F313" s="38"/>
      <c r="G313" s="38"/>
      <c r="H313" s="38"/>
      <c r="I313" s="38"/>
      <c r="J313" s="38"/>
      <c r="K313" s="38"/>
      <c r="L313" s="38"/>
      <c r="M313" s="38"/>
      <c r="N313" s="38"/>
      <c r="O313" s="38"/>
      <c r="P313" s="38"/>
      <c r="Q313" s="38"/>
      <c r="R313" s="38"/>
      <c r="S313" s="38"/>
      <c r="T313" s="38"/>
      <c r="U313" s="38"/>
      <c r="V313" s="38"/>
      <c r="X313" s="67"/>
    </row>
    <row r="314" spans="6:24" ht="12.75">
      <c r="F314" s="38"/>
      <c r="G314" s="38"/>
      <c r="H314" s="38"/>
      <c r="I314" s="38"/>
      <c r="J314" s="38"/>
      <c r="K314" s="38"/>
      <c r="L314" s="38"/>
      <c r="M314" s="38"/>
      <c r="N314" s="38"/>
      <c r="O314" s="38"/>
      <c r="P314" s="38"/>
      <c r="Q314" s="38"/>
      <c r="R314" s="38"/>
      <c r="S314" s="38"/>
      <c r="T314" s="38"/>
      <c r="U314" s="38"/>
      <c r="V314" s="38"/>
      <c r="X314" s="67"/>
    </row>
    <row r="315" spans="6:24" ht="12.75">
      <c r="F315" s="38"/>
      <c r="G315" s="38"/>
      <c r="H315" s="38"/>
      <c r="I315" s="38"/>
      <c r="J315" s="38"/>
      <c r="K315" s="38"/>
      <c r="L315" s="38"/>
      <c r="M315" s="38"/>
      <c r="N315" s="38"/>
      <c r="O315" s="38"/>
      <c r="P315" s="38"/>
      <c r="Q315" s="38"/>
      <c r="R315" s="38"/>
      <c r="S315" s="38"/>
      <c r="T315" s="38"/>
      <c r="U315" s="38"/>
      <c r="V315" s="38"/>
      <c r="X315" s="67"/>
    </row>
    <row r="316" spans="6:24" ht="12.75">
      <c r="F316" s="38"/>
      <c r="G316" s="38"/>
      <c r="H316" s="38"/>
      <c r="I316" s="38"/>
      <c r="J316" s="38"/>
      <c r="K316" s="38"/>
      <c r="L316" s="38"/>
      <c r="M316" s="38"/>
      <c r="N316" s="38"/>
      <c r="O316" s="38"/>
      <c r="P316" s="38"/>
      <c r="Q316" s="38"/>
      <c r="R316" s="38"/>
      <c r="S316" s="38"/>
      <c r="T316" s="38"/>
      <c r="U316" s="38"/>
      <c r="V316" s="38"/>
      <c r="X316" s="67"/>
    </row>
    <row r="317" spans="6:24" ht="12.75">
      <c r="F317" s="38"/>
      <c r="G317" s="38"/>
      <c r="H317" s="38"/>
      <c r="I317" s="38"/>
      <c r="J317" s="38"/>
      <c r="K317" s="38"/>
      <c r="L317" s="38"/>
      <c r="M317" s="38"/>
      <c r="N317" s="38"/>
      <c r="O317" s="38"/>
      <c r="P317" s="38"/>
      <c r="Q317" s="38"/>
      <c r="R317" s="38"/>
      <c r="S317" s="38"/>
      <c r="T317" s="38"/>
      <c r="U317" s="38"/>
      <c r="V317" s="38"/>
      <c r="X317" s="67"/>
    </row>
    <row r="318" spans="6:24" ht="12.75">
      <c r="F318" s="38"/>
      <c r="G318" s="38"/>
      <c r="H318" s="38"/>
      <c r="I318" s="38"/>
      <c r="J318" s="38"/>
      <c r="K318" s="38"/>
      <c r="L318" s="38"/>
      <c r="M318" s="38"/>
      <c r="N318" s="38"/>
      <c r="O318" s="38"/>
      <c r="P318" s="38"/>
      <c r="Q318" s="38"/>
      <c r="R318" s="38"/>
      <c r="S318" s="38"/>
      <c r="T318" s="38"/>
      <c r="U318" s="38"/>
      <c r="V318" s="38"/>
      <c r="X318" s="67"/>
    </row>
    <row r="319" spans="6:24" ht="12.75">
      <c r="F319" s="38"/>
      <c r="G319" s="38"/>
      <c r="H319" s="38"/>
      <c r="I319" s="38"/>
      <c r="J319" s="38"/>
      <c r="K319" s="38"/>
      <c r="L319" s="38"/>
      <c r="M319" s="38"/>
      <c r="N319" s="38"/>
      <c r="O319" s="38"/>
      <c r="P319" s="38"/>
      <c r="Q319" s="38"/>
      <c r="R319" s="38"/>
      <c r="S319" s="38"/>
      <c r="T319" s="38"/>
      <c r="U319" s="38"/>
      <c r="V319" s="38"/>
      <c r="X319" s="67"/>
    </row>
    <row r="320" spans="6:24" ht="12.75">
      <c r="F320" s="38"/>
      <c r="G320" s="38"/>
      <c r="H320" s="38"/>
      <c r="I320" s="38"/>
      <c r="J320" s="38"/>
      <c r="K320" s="38"/>
      <c r="L320" s="38"/>
      <c r="M320" s="38"/>
      <c r="N320" s="38"/>
      <c r="O320" s="38"/>
      <c r="P320" s="38"/>
      <c r="Q320" s="38"/>
      <c r="R320" s="38"/>
      <c r="S320" s="38"/>
      <c r="T320" s="38"/>
      <c r="U320" s="38"/>
      <c r="V320" s="38"/>
      <c r="X320" s="67"/>
    </row>
    <row r="321" spans="6:24" ht="12.75">
      <c r="F321" s="38"/>
      <c r="G321" s="38"/>
      <c r="H321" s="38"/>
      <c r="I321" s="38"/>
      <c r="J321" s="38"/>
      <c r="K321" s="38"/>
      <c r="L321" s="38"/>
      <c r="M321" s="38"/>
      <c r="N321" s="38"/>
      <c r="O321" s="38"/>
      <c r="P321" s="38"/>
      <c r="Q321" s="38"/>
      <c r="R321" s="38"/>
      <c r="S321" s="38"/>
      <c r="T321" s="38"/>
      <c r="U321" s="38"/>
      <c r="V321" s="38"/>
      <c r="X321" s="67"/>
    </row>
    <row r="322" spans="6:24" ht="12.75">
      <c r="F322" s="38"/>
      <c r="G322" s="38"/>
      <c r="H322" s="38"/>
      <c r="I322" s="38"/>
      <c r="J322" s="38"/>
      <c r="K322" s="38"/>
      <c r="L322" s="38"/>
      <c r="M322" s="38"/>
      <c r="N322" s="38"/>
      <c r="O322" s="38"/>
      <c r="P322" s="38"/>
      <c r="Q322" s="38"/>
      <c r="R322" s="38"/>
      <c r="S322" s="38"/>
      <c r="T322" s="38"/>
      <c r="U322" s="38"/>
      <c r="V322" s="38"/>
      <c r="X322" s="67"/>
    </row>
    <row r="323" spans="6:24" ht="12.75">
      <c r="F323" s="38"/>
      <c r="G323" s="38"/>
      <c r="H323" s="38"/>
      <c r="I323" s="38"/>
      <c r="J323" s="38"/>
      <c r="K323" s="38"/>
      <c r="L323" s="38"/>
      <c r="M323" s="38"/>
      <c r="N323" s="38"/>
      <c r="O323" s="38"/>
      <c r="P323" s="38"/>
      <c r="Q323" s="38"/>
      <c r="R323" s="38"/>
      <c r="S323" s="38"/>
      <c r="T323" s="38"/>
      <c r="U323" s="38"/>
      <c r="V323" s="38"/>
      <c r="X323" s="67"/>
    </row>
    <row r="324" spans="6:24" ht="12.75">
      <c r="F324" s="38"/>
      <c r="G324" s="38"/>
      <c r="H324" s="38"/>
      <c r="I324" s="38"/>
      <c r="J324" s="38"/>
      <c r="K324" s="38"/>
      <c r="L324" s="38"/>
      <c r="M324" s="38"/>
      <c r="N324" s="38"/>
      <c r="O324" s="38"/>
      <c r="P324" s="38"/>
      <c r="Q324" s="38"/>
      <c r="R324" s="38"/>
      <c r="S324" s="38"/>
      <c r="T324" s="38"/>
      <c r="U324" s="38"/>
      <c r="V324" s="38"/>
      <c r="X324" s="67"/>
    </row>
    <row r="325" spans="6:24" ht="12.75">
      <c r="F325" s="38"/>
      <c r="G325" s="38"/>
      <c r="H325" s="38"/>
      <c r="I325" s="38"/>
      <c r="J325" s="38"/>
      <c r="K325" s="38"/>
      <c r="L325" s="38"/>
      <c r="M325" s="38"/>
      <c r="N325" s="38"/>
      <c r="O325" s="38"/>
      <c r="P325" s="38"/>
      <c r="Q325" s="38"/>
      <c r="R325" s="38"/>
      <c r="S325" s="38"/>
      <c r="T325" s="38"/>
      <c r="U325" s="38"/>
      <c r="V325" s="38"/>
      <c r="X325" s="67"/>
    </row>
    <row r="326" spans="6:24" ht="12.75">
      <c r="F326" s="38"/>
      <c r="G326" s="38"/>
      <c r="H326" s="38"/>
      <c r="I326" s="38"/>
      <c r="J326" s="38"/>
      <c r="K326" s="38"/>
      <c r="L326" s="38"/>
      <c r="M326" s="38"/>
      <c r="N326" s="38"/>
      <c r="O326" s="38"/>
      <c r="P326" s="38"/>
      <c r="Q326" s="38"/>
      <c r="R326" s="38"/>
      <c r="S326" s="38"/>
      <c r="T326" s="38"/>
      <c r="U326" s="38"/>
      <c r="V326" s="38"/>
      <c r="X326" s="67"/>
    </row>
    <row r="327" spans="6:24" ht="12.75">
      <c r="F327" s="38"/>
      <c r="G327" s="38"/>
      <c r="H327" s="38"/>
      <c r="I327" s="38"/>
      <c r="J327" s="38"/>
      <c r="K327" s="38"/>
      <c r="L327" s="38"/>
      <c r="M327" s="38"/>
      <c r="N327" s="38"/>
      <c r="O327" s="38"/>
      <c r="P327" s="38"/>
      <c r="Q327" s="38"/>
      <c r="R327" s="38"/>
      <c r="S327" s="38"/>
      <c r="T327" s="38"/>
      <c r="U327" s="38"/>
      <c r="V327" s="38"/>
      <c r="X327" s="67"/>
    </row>
    <row r="328" spans="6:24" ht="12.75">
      <c r="F328" s="38"/>
      <c r="G328" s="38"/>
      <c r="H328" s="38"/>
      <c r="I328" s="38"/>
      <c r="J328" s="38"/>
      <c r="K328" s="38"/>
      <c r="L328" s="38"/>
      <c r="M328" s="38"/>
      <c r="N328" s="38"/>
      <c r="O328" s="38"/>
      <c r="P328" s="38"/>
      <c r="Q328" s="38"/>
      <c r="R328" s="38"/>
      <c r="S328" s="38"/>
      <c r="T328" s="38"/>
      <c r="U328" s="38"/>
      <c r="V328" s="38"/>
      <c r="X328" s="67"/>
    </row>
    <row r="329" spans="6:24" ht="12.75">
      <c r="F329" s="38"/>
      <c r="G329" s="38"/>
      <c r="H329" s="38"/>
      <c r="I329" s="38"/>
      <c r="J329" s="38"/>
      <c r="K329" s="38"/>
      <c r="L329" s="38"/>
      <c r="M329" s="38"/>
      <c r="N329" s="38"/>
      <c r="O329" s="38"/>
      <c r="P329" s="38"/>
      <c r="Q329" s="38"/>
      <c r="R329" s="38"/>
      <c r="S329" s="38"/>
      <c r="T329" s="38"/>
      <c r="U329" s="38"/>
      <c r="V329" s="38"/>
      <c r="X329" s="67"/>
    </row>
    <row r="330" spans="6:24" ht="12.75">
      <c r="F330" s="38"/>
      <c r="G330" s="38"/>
      <c r="H330" s="38"/>
      <c r="I330" s="38"/>
      <c r="J330" s="38"/>
      <c r="K330" s="38"/>
      <c r="L330" s="38"/>
      <c r="M330" s="38"/>
      <c r="N330" s="38"/>
      <c r="O330" s="38"/>
      <c r="P330" s="38"/>
      <c r="Q330" s="38"/>
      <c r="R330" s="38"/>
      <c r="S330" s="38"/>
      <c r="T330" s="38"/>
      <c r="U330" s="38"/>
      <c r="V330" s="38"/>
      <c r="X330" s="67"/>
    </row>
    <row r="331" spans="6:24" ht="12.75">
      <c r="F331" s="38"/>
      <c r="G331" s="38"/>
      <c r="H331" s="38"/>
      <c r="I331" s="38"/>
      <c r="J331" s="38"/>
      <c r="K331" s="38"/>
      <c r="L331" s="38"/>
      <c r="M331" s="38"/>
      <c r="N331" s="38"/>
      <c r="O331" s="38"/>
      <c r="P331" s="38"/>
      <c r="Q331" s="38"/>
      <c r="R331" s="38"/>
      <c r="S331" s="38"/>
      <c r="T331" s="38"/>
      <c r="U331" s="38"/>
      <c r="V331" s="38"/>
      <c r="X331" s="67"/>
    </row>
    <row r="332" spans="6:24" ht="12.75">
      <c r="F332" s="38"/>
      <c r="G332" s="38"/>
      <c r="H332" s="38"/>
      <c r="I332" s="38"/>
      <c r="J332" s="38"/>
      <c r="K332" s="38"/>
      <c r="L332" s="38"/>
      <c r="M332" s="38"/>
      <c r="N332" s="38"/>
      <c r="O332" s="38"/>
      <c r="P332" s="38"/>
      <c r="Q332" s="38"/>
      <c r="R332" s="38"/>
      <c r="S332" s="38"/>
      <c r="T332" s="38"/>
      <c r="U332" s="38"/>
      <c r="V332" s="38"/>
      <c r="X332" s="67"/>
    </row>
    <row r="333" spans="6:24" ht="12.75">
      <c r="F333" s="38"/>
      <c r="G333" s="38"/>
      <c r="H333" s="38"/>
      <c r="I333" s="38"/>
      <c r="J333" s="38"/>
      <c r="K333" s="38"/>
      <c r="L333" s="38"/>
      <c r="M333" s="38"/>
      <c r="N333" s="38"/>
      <c r="O333" s="38"/>
      <c r="P333" s="38"/>
      <c r="Q333" s="38"/>
      <c r="R333" s="38"/>
      <c r="S333" s="38"/>
      <c r="T333" s="38"/>
      <c r="U333" s="38"/>
      <c r="V333" s="38"/>
      <c r="X333" s="67"/>
    </row>
    <row r="334" spans="6:24" ht="12.75">
      <c r="F334" s="38"/>
      <c r="G334" s="38"/>
      <c r="H334" s="38"/>
      <c r="I334" s="38"/>
      <c r="J334" s="38"/>
      <c r="K334" s="38"/>
      <c r="L334" s="38"/>
      <c r="M334" s="38"/>
      <c r="N334" s="38"/>
      <c r="O334" s="38"/>
      <c r="P334" s="38"/>
      <c r="Q334" s="38"/>
      <c r="R334" s="38"/>
      <c r="S334" s="38"/>
      <c r="T334" s="38"/>
      <c r="U334" s="38"/>
      <c r="V334" s="38"/>
      <c r="X334" s="67"/>
    </row>
    <row r="335" spans="6:24" ht="12.75">
      <c r="F335" s="38"/>
      <c r="G335" s="38"/>
      <c r="H335" s="38"/>
      <c r="I335" s="38"/>
      <c r="J335" s="38"/>
      <c r="K335" s="38"/>
      <c r="L335" s="38"/>
      <c r="M335" s="38"/>
      <c r="N335" s="38"/>
      <c r="O335" s="38"/>
      <c r="P335" s="38"/>
      <c r="Q335" s="38"/>
      <c r="R335" s="38"/>
      <c r="S335" s="38"/>
      <c r="T335" s="38"/>
      <c r="U335" s="38"/>
      <c r="V335" s="38"/>
      <c r="X335" s="67"/>
    </row>
    <row r="336" spans="6:24" ht="12.75">
      <c r="F336" s="38"/>
      <c r="G336" s="38"/>
      <c r="H336" s="38"/>
      <c r="I336" s="38"/>
      <c r="J336" s="38"/>
      <c r="K336" s="38"/>
      <c r="L336" s="38"/>
      <c r="M336" s="38"/>
      <c r="N336" s="38"/>
      <c r="O336" s="38"/>
      <c r="P336" s="38"/>
      <c r="Q336" s="38"/>
      <c r="R336" s="38"/>
      <c r="S336" s="38"/>
      <c r="T336" s="38"/>
      <c r="U336" s="38"/>
      <c r="V336" s="38"/>
      <c r="X336" s="67"/>
    </row>
    <row r="337" spans="6:24" ht="12.75">
      <c r="F337" s="38"/>
      <c r="G337" s="38"/>
      <c r="H337" s="38"/>
      <c r="I337" s="38"/>
      <c r="J337" s="38"/>
      <c r="K337" s="38"/>
      <c r="L337" s="38"/>
      <c r="M337" s="38"/>
      <c r="N337" s="38"/>
      <c r="O337" s="38"/>
      <c r="P337" s="38"/>
      <c r="Q337" s="38"/>
      <c r="R337" s="38"/>
      <c r="S337" s="38"/>
      <c r="T337" s="38"/>
      <c r="U337" s="38"/>
      <c r="V337" s="38"/>
      <c r="X337" s="67"/>
    </row>
    <row r="338" spans="6:24" ht="12.75">
      <c r="F338" s="38"/>
      <c r="G338" s="38"/>
      <c r="H338" s="38"/>
      <c r="I338" s="38"/>
      <c r="J338" s="38"/>
      <c r="K338" s="38"/>
      <c r="L338" s="38"/>
      <c r="M338" s="38"/>
      <c r="N338" s="38"/>
      <c r="O338" s="38"/>
      <c r="P338" s="38"/>
      <c r="Q338" s="38"/>
      <c r="R338" s="38"/>
      <c r="S338" s="38"/>
      <c r="T338" s="38"/>
      <c r="U338" s="38"/>
      <c r="V338" s="38"/>
      <c r="X338" s="67"/>
    </row>
    <row r="339" spans="6:24" ht="12.75">
      <c r="F339" s="38"/>
      <c r="G339" s="38"/>
      <c r="H339" s="38"/>
      <c r="I339" s="38"/>
      <c r="J339" s="38"/>
      <c r="K339" s="38"/>
      <c r="L339" s="38"/>
      <c r="M339" s="38"/>
      <c r="N339" s="38"/>
      <c r="O339" s="38"/>
      <c r="P339" s="38"/>
      <c r="Q339" s="38"/>
      <c r="R339" s="38"/>
      <c r="S339" s="38"/>
      <c r="T339" s="38"/>
      <c r="U339" s="38"/>
      <c r="V339" s="38"/>
      <c r="X339" s="67"/>
    </row>
    <row r="340" spans="6:24" ht="12.75">
      <c r="F340" s="38"/>
      <c r="G340" s="38"/>
      <c r="H340" s="38"/>
      <c r="I340" s="38"/>
      <c r="J340" s="38"/>
      <c r="K340" s="38"/>
      <c r="L340" s="38"/>
      <c r="M340" s="38"/>
      <c r="N340" s="38"/>
      <c r="O340" s="38"/>
      <c r="P340" s="38"/>
      <c r="Q340" s="38"/>
      <c r="R340" s="38"/>
      <c r="S340" s="38"/>
      <c r="T340" s="38"/>
      <c r="U340" s="38"/>
      <c r="V340" s="38"/>
      <c r="X340" s="67"/>
    </row>
    <row r="341" spans="6:24" ht="12.75">
      <c r="F341" s="38"/>
      <c r="G341" s="38"/>
      <c r="H341" s="38"/>
      <c r="I341" s="38"/>
      <c r="J341" s="38"/>
      <c r="K341" s="38"/>
      <c r="L341" s="38"/>
      <c r="M341" s="38"/>
      <c r="N341" s="38"/>
      <c r="O341" s="38"/>
      <c r="P341" s="38"/>
      <c r="Q341" s="38"/>
      <c r="R341" s="38"/>
      <c r="S341" s="38"/>
      <c r="T341" s="38"/>
      <c r="U341" s="38"/>
      <c r="V341" s="38"/>
      <c r="X341" s="67"/>
    </row>
    <row r="342" spans="6:24" ht="12.75">
      <c r="F342" s="38"/>
      <c r="G342" s="38"/>
      <c r="H342" s="38"/>
      <c r="I342" s="38"/>
      <c r="J342" s="38"/>
      <c r="K342" s="38"/>
      <c r="L342" s="38"/>
      <c r="M342" s="38"/>
      <c r="N342" s="38"/>
      <c r="O342" s="38"/>
      <c r="P342" s="38"/>
      <c r="Q342" s="38"/>
      <c r="R342" s="38"/>
      <c r="S342" s="38"/>
      <c r="T342" s="38"/>
      <c r="U342" s="38"/>
      <c r="V342" s="38"/>
      <c r="X342" s="67"/>
    </row>
    <row r="343" spans="6:24" ht="12.75">
      <c r="F343" s="38"/>
      <c r="G343" s="38"/>
      <c r="H343" s="38"/>
      <c r="I343" s="38"/>
      <c r="J343" s="38"/>
      <c r="K343" s="38"/>
      <c r="L343" s="38"/>
      <c r="M343" s="38"/>
      <c r="N343" s="38"/>
      <c r="O343" s="38"/>
      <c r="P343" s="38"/>
      <c r="Q343" s="38"/>
      <c r="R343" s="38"/>
      <c r="S343" s="38"/>
      <c r="T343" s="38"/>
      <c r="U343" s="38"/>
      <c r="V343" s="38"/>
      <c r="X343" s="67"/>
    </row>
  </sheetData>
  <sheetProtection/>
  <autoFilter ref="A3:Z260"/>
  <dataValidations count="1">
    <dataValidation allowBlank="1" showInputMessage="1" showErrorMessage="1" sqref="C272:C276"/>
  </dataValidations>
  <printOptions/>
  <pageMargins left="0.7480314960629921" right="0.7480314960629921" top="0.984251968503937" bottom="0.984251968503937" header="0.5118110236220472" footer="0.5118110236220472"/>
  <pageSetup fitToHeight="7" fitToWidth="1" horizontalDpi="600" verticalDpi="600" orientation="landscape" paperSize="8" scale="47" r:id="rId1"/>
  <headerFooter alignWithMargins="0">
    <oddHeader>&amp;C&amp;A</oddHeader>
    <oddFooter>&amp;RPage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Y327"/>
  <sheetViews>
    <sheetView zoomScale="70" zoomScaleNormal="70" zoomScalePageLayoutView="0" workbookViewId="0" topLeftCell="A1">
      <pane xSplit="5" ySplit="3" topLeftCell="F228" activePane="bottomRight" state="frozen"/>
      <selection pane="topLeft" activeCell="A1" sqref="A1"/>
      <selection pane="topRight" activeCell="F1" sqref="F1"/>
      <selection pane="bottomLeft" activeCell="A4" sqref="A4"/>
      <selection pane="bottomRight" activeCell="J262" sqref="J262"/>
    </sheetView>
  </sheetViews>
  <sheetFormatPr defaultColWidth="9.140625" defaultRowHeight="12.75"/>
  <cols>
    <col min="1" max="1" width="35.00390625" style="0" bestFit="1" customWidth="1"/>
    <col min="2" max="2" width="8.7109375" style="0" customWidth="1"/>
    <col min="3" max="3" width="35.421875" style="0" customWidth="1"/>
    <col min="4" max="4" width="23.00390625" style="0" customWidth="1"/>
    <col min="5" max="5" width="9.8515625" style="0" customWidth="1"/>
    <col min="6" max="6" width="15.7109375" style="35" customWidth="1"/>
    <col min="7" max="11" width="17.7109375" style="35" customWidth="1"/>
    <col min="12" max="12" width="17.7109375" style="39" customWidth="1"/>
    <col min="13" max="13" width="17.7109375" style="64" customWidth="1"/>
  </cols>
  <sheetData>
    <row r="1" spans="1:13" ht="18">
      <c r="A1" s="3" t="s">
        <v>694</v>
      </c>
      <c r="B1" s="3"/>
      <c r="K1" s="39"/>
      <c r="M1" s="66"/>
    </row>
    <row r="2" spans="11:13" ht="13.5" thickBot="1">
      <c r="K2" s="39"/>
      <c r="M2" s="66"/>
    </row>
    <row r="3" spans="1:13" ht="64.5" thickBot="1">
      <c r="A3" s="116" t="s">
        <v>0</v>
      </c>
      <c r="B3" s="117" t="s">
        <v>422</v>
      </c>
      <c r="C3" s="117" t="s">
        <v>1</v>
      </c>
      <c r="D3" s="117" t="s">
        <v>2</v>
      </c>
      <c r="E3" s="117" t="s">
        <v>3</v>
      </c>
      <c r="F3" s="126" t="s">
        <v>715</v>
      </c>
      <c r="G3" s="126" t="s">
        <v>716</v>
      </c>
      <c r="H3" s="126" t="s">
        <v>717</v>
      </c>
      <c r="I3" s="126" t="s">
        <v>718</v>
      </c>
      <c r="J3" s="118" t="s">
        <v>719</v>
      </c>
      <c r="K3" s="118" t="s">
        <v>731</v>
      </c>
      <c r="L3" s="118" t="s">
        <v>765</v>
      </c>
      <c r="M3" s="123" t="s">
        <v>766</v>
      </c>
    </row>
    <row r="4" spans="1:15" ht="12.75">
      <c r="A4" s="127" t="s">
        <v>4</v>
      </c>
      <c r="B4" s="128" t="s">
        <v>424</v>
      </c>
      <c r="C4" s="129" t="s">
        <v>5</v>
      </c>
      <c r="D4" s="129" t="s">
        <v>6</v>
      </c>
      <c r="E4" s="129" t="s">
        <v>7</v>
      </c>
      <c r="F4" s="97">
        <f>SUM('REPORT4 60+ ALL'!F4:H4)</f>
        <v>3238</v>
      </c>
      <c r="G4" s="97">
        <f>SUM('REPORT4 60+ ALL'!I4,'REPORT4 60+ ALL'!J4,'REPORT4 60+ ALL'!K4)</f>
        <v>3858</v>
      </c>
      <c r="H4" s="97">
        <f>SUM('REPORT4 60+ ALL'!L4:N4)</f>
        <v>2974</v>
      </c>
      <c r="I4" s="98">
        <f>SUM('REPORT4 60+ ALL'!O4:Q4)</f>
        <v>2831</v>
      </c>
      <c r="J4" s="98">
        <f>SUM('REPORT4 60+ ALL'!R4:T4)</f>
        <v>3089</v>
      </c>
      <c r="K4" s="163">
        <v>15990</v>
      </c>
      <c r="L4" s="163">
        <v>-149</v>
      </c>
      <c r="M4" s="164">
        <v>-0.046016059295861646</v>
      </c>
      <c r="O4" s="64"/>
    </row>
    <row r="5" spans="1:15" ht="12.75">
      <c r="A5" s="12" t="s">
        <v>8</v>
      </c>
      <c r="B5" s="48" t="s">
        <v>425</v>
      </c>
      <c r="C5" s="11" t="s">
        <v>9</v>
      </c>
      <c r="D5" s="11" t="s">
        <v>10</v>
      </c>
      <c r="E5" s="11" t="s">
        <v>7</v>
      </c>
      <c r="F5" s="97">
        <f>SUM('REPORT4 60+ ALL'!F5:H5)</f>
        <v>4575</v>
      </c>
      <c r="G5" s="97">
        <f>SUM('REPORT4 60+ ALL'!I5,'REPORT4 60+ ALL'!J5,'REPORT4 60+ ALL'!K5)</f>
        <v>5700</v>
      </c>
      <c r="H5" s="97">
        <f>SUM('REPORT4 60+ ALL'!L5:N5)</f>
        <v>6030</v>
      </c>
      <c r="I5" s="98">
        <f>SUM('REPORT4 60+ ALL'!O5:Q5)</f>
        <v>6375</v>
      </c>
      <c r="J5" s="98">
        <f>SUM('REPORT4 60+ ALL'!R5:T5)</f>
        <v>6380</v>
      </c>
      <c r="K5" s="165">
        <v>29060</v>
      </c>
      <c r="L5" s="165">
        <v>1805</v>
      </c>
      <c r="M5" s="166">
        <v>0.3945355191256831</v>
      </c>
      <c r="O5" s="64"/>
    </row>
    <row r="6" spans="1:15" ht="12.75">
      <c r="A6" s="12" t="s">
        <v>11</v>
      </c>
      <c r="B6" s="48" t="s">
        <v>426</v>
      </c>
      <c r="C6" s="11" t="s">
        <v>12</v>
      </c>
      <c r="D6" s="11" t="s">
        <v>10</v>
      </c>
      <c r="E6" s="11" t="s">
        <v>7</v>
      </c>
      <c r="F6" s="97">
        <f>SUM('REPORT4 60+ ALL'!F6:H6)</f>
        <v>5521</v>
      </c>
      <c r="G6" s="97">
        <f>SUM('REPORT4 60+ ALL'!I6,'REPORT4 60+ ALL'!J6,'REPORT4 60+ ALL'!K6)</f>
        <v>7294</v>
      </c>
      <c r="H6" s="97">
        <f>SUM('REPORT4 60+ ALL'!L6:N6)</f>
        <v>6709</v>
      </c>
      <c r="I6" s="98">
        <f>SUM('REPORT4 60+ ALL'!O6:Q6)</f>
        <v>7546</v>
      </c>
      <c r="J6" s="98">
        <f>SUM('REPORT4 60+ ALL'!R6:T6)</f>
        <v>5968</v>
      </c>
      <c r="K6" s="165">
        <v>33038</v>
      </c>
      <c r="L6" s="165">
        <v>447</v>
      </c>
      <c r="M6" s="166">
        <v>0.08096359355189277</v>
      </c>
      <c r="O6" s="64"/>
    </row>
    <row r="7" spans="1:15" ht="12.75">
      <c r="A7" s="12" t="s">
        <v>13</v>
      </c>
      <c r="B7" s="48" t="s">
        <v>427</v>
      </c>
      <c r="C7" s="11" t="s">
        <v>14</v>
      </c>
      <c r="D7" s="11" t="s">
        <v>15</v>
      </c>
      <c r="E7" s="11" t="s">
        <v>16</v>
      </c>
      <c r="F7" s="97">
        <f>SUM('REPORT4 60+ ALL'!F7:H7)</f>
        <v>2533</v>
      </c>
      <c r="G7" s="97">
        <f>SUM('REPORT4 60+ ALL'!I7,'REPORT4 60+ ALL'!J7,'REPORT4 60+ ALL'!K7)</f>
        <v>3015</v>
      </c>
      <c r="H7" s="97">
        <f>SUM('REPORT4 60+ ALL'!L7:N7)</f>
        <v>3672</v>
      </c>
      <c r="I7" s="98">
        <f>SUM('REPORT4 60+ ALL'!O7:Q7)</f>
        <v>2566</v>
      </c>
      <c r="J7" s="98">
        <f>SUM('REPORT4 60+ ALL'!R7:T7)</f>
        <v>2918</v>
      </c>
      <c r="K7" s="165">
        <v>14704</v>
      </c>
      <c r="L7" s="165">
        <v>385</v>
      </c>
      <c r="M7" s="166">
        <v>0.15199368337939204</v>
      </c>
      <c r="O7" s="64"/>
    </row>
    <row r="8" spans="1:15" ht="12.75">
      <c r="A8" s="12" t="s">
        <v>17</v>
      </c>
      <c r="B8" s="48" t="s">
        <v>428</v>
      </c>
      <c r="C8" s="11" t="s">
        <v>18</v>
      </c>
      <c r="D8" s="11" t="s">
        <v>19</v>
      </c>
      <c r="E8" s="11" t="s">
        <v>7</v>
      </c>
      <c r="F8" s="97">
        <f>SUM('REPORT4 60+ ALL'!F8:H8)</f>
        <v>5861</v>
      </c>
      <c r="G8" s="97">
        <f>SUM('REPORT4 60+ ALL'!I8,'REPORT4 60+ ALL'!J8,'REPORT4 60+ ALL'!K8)</f>
        <v>7544</v>
      </c>
      <c r="H8" s="97">
        <f>SUM('REPORT4 60+ ALL'!L8:N8)</f>
        <v>5301</v>
      </c>
      <c r="I8" s="98">
        <f>SUM('REPORT4 60+ ALL'!O8:Q8)</f>
        <v>5071</v>
      </c>
      <c r="J8" s="98">
        <f>SUM('REPORT4 60+ ALL'!R8:T8)</f>
        <v>5389</v>
      </c>
      <c r="K8" s="165">
        <v>29166</v>
      </c>
      <c r="L8" s="165">
        <v>-472</v>
      </c>
      <c r="M8" s="166">
        <v>-0.08053233236649036</v>
      </c>
      <c r="O8" s="64"/>
    </row>
    <row r="9" spans="1:15" ht="12.75">
      <c r="A9" s="12" t="s">
        <v>20</v>
      </c>
      <c r="B9" s="48" t="s">
        <v>429</v>
      </c>
      <c r="C9" s="11" t="s">
        <v>21</v>
      </c>
      <c r="D9" s="11" t="s">
        <v>22</v>
      </c>
      <c r="E9" s="11" t="s">
        <v>7</v>
      </c>
      <c r="F9" s="97">
        <f>SUM('REPORT4 60+ ALL'!F9:H9)</f>
        <v>4920</v>
      </c>
      <c r="G9" s="97">
        <f>SUM('REPORT4 60+ ALL'!I9,'REPORT4 60+ ALL'!J9,'REPORT4 60+ ALL'!K9)</f>
        <v>5331</v>
      </c>
      <c r="H9" s="97">
        <f>SUM('REPORT4 60+ ALL'!L9:N9)</f>
        <v>4060</v>
      </c>
      <c r="I9" s="98">
        <f>SUM('REPORT4 60+ ALL'!O9:Q9)</f>
        <v>4315</v>
      </c>
      <c r="J9" s="98">
        <f>SUM('REPORT4 60+ ALL'!R9:T9)</f>
        <v>4663</v>
      </c>
      <c r="K9" s="165">
        <v>23289</v>
      </c>
      <c r="L9" s="165">
        <v>-257</v>
      </c>
      <c r="M9" s="166">
        <v>-0.05223577235772358</v>
      </c>
      <c r="O9" s="64"/>
    </row>
    <row r="10" spans="1:15" ht="12.75">
      <c r="A10" s="12" t="s">
        <v>366</v>
      </c>
      <c r="B10" s="48" t="s">
        <v>430</v>
      </c>
      <c r="C10" s="11" t="s">
        <v>21</v>
      </c>
      <c r="D10" s="11" t="s">
        <v>22</v>
      </c>
      <c r="E10" s="11" t="s">
        <v>7</v>
      </c>
      <c r="F10" s="97">
        <f>SUM('REPORT4 60+ ALL'!F10:H10)</f>
        <v>4494</v>
      </c>
      <c r="G10" s="97">
        <f>SUM('REPORT4 60+ ALL'!I10,'REPORT4 60+ ALL'!J10,'REPORT4 60+ ALL'!K10)</f>
        <v>6452</v>
      </c>
      <c r="H10" s="97">
        <f>SUM('REPORT4 60+ ALL'!L10:N10)</f>
        <v>6032</v>
      </c>
      <c r="I10" s="98">
        <f>SUM('REPORT4 60+ ALL'!O10:Q10)</f>
        <v>4774</v>
      </c>
      <c r="J10" s="98">
        <f>SUM('REPORT4 60+ ALL'!R10:T10)</f>
        <v>5463</v>
      </c>
      <c r="K10" s="165">
        <v>27215</v>
      </c>
      <c r="L10" s="165">
        <v>969</v>
      </c>
      <c r="M10" s="166">
        <v>0.21562082777036048</v>
      </c>
      <c r="O10" s="64"/>
    </row>
    <row r="11" spans="1:15" ht="12.75">
      <c r="A11" s="12" t="s">
        <v>23</v>
      </c>
      <c r="B11" s="48" t="s">
        <v>431</v>
      </c>
      <c r="C11" s="11" t="s">
        <v>24</v>
      </c>
      <c r="D11" s="11" t="s">
        <v>25</v>
      </c>
      <c r="E11" s="11" t="s">
        <v>7</v>
      </c>
      <c r="F11" s="97">
        <f>SUM('REPORT4 60+ ALL'!F11:H11)</f>
        <v>9155</v>
      </c>
      <c r="G11" s="97">
        <f>SUM('REPORT4 60+ ALL'!I11,'REPORT4 60+ ALL'!J11,'REPORT4 60+ ALL'!K11)</f>
        <v>9386</v>
      </c>
      <c r="H11" s="97">
        <f>SUM('REPORT4 60+ ALL'!L11:N11)</f>
        <v>7830</v>
      </c>
      <c r="I11" s="98">
        <f>SUM('REPORT4 60+ ALL'!O11:Q11)</f>
        <v>7999</v>
      </c>
      <c r="J11" s="98">
        <f>SUM('REPORT4 60+ ALL'!R11:T11)</f>
        <v>7635</v>
      </c>
      <c r="K11" s="165">
        <v>42005</v>
      </c>
      <c r="L11" s="165">
        <v>-1520</v>
      </c>
      <c r="M11" s="166">
        <v>-0.16602949208083015</v>
      </c>
      <c r="O11" s="64"/>
    </row>
    <row r="12" spans="1:15" ht="12.75">
      <c r="A12" s="12" t="s">
        <v>26</v>
      </c>
      <c r="B12" s="48" t="s">
        <v>432</v>
      </c>
      <c r="C12" s="11" t="s">
        <v>5</v>
      </c>
      <c r="D12" s="11" t="s">
        <v>6</v>
      </c>
      <c r="E12" s="11" t="s">
        <v>7</v>
      </c>
      <c r="F12" s="97">
        <f>SUM('REPORT4 60+ ALL'!F12:H12)</f>
        <v>2417</v>
      </c>
      <c r="G12" s="97">
        <f>SUM('REPORT4 60+ ALL'!I12,'REPORT4 60+ ALL'!J12,'REPORT4 60+ ALL'!K12)</f>
        <v>2589</v>
      </c>
      <c r="H12" s="97">
        <f>SUM('REPORT4 60+ ALL'!L12:N12)</f>
        <v>2216</v>
      </c>
      <c r="I12" s="98">
        <f>SUM('REPORT4 60+ ALL'!O12:Q12)</f>
        <v>2258</v>
      </c>
      <c r="J12" s="98">
        <f>SUM('REPORT4 60+ ALL'!R12:T12)</f>
        <v>2745</v>
      </c>
      <c r="K12" s="165">
        <v>12225</v>
      </c>
      <c r="L12" s="165">
        <v>328</v>
      </c>
      <c r="M12" s="166">
        <v>0.13570541994207697</v>
      </c>
      <c r="O12" s="64"/>
    </row>
    <row r="13" spans="1:15" ht="12.75">
      <c r="A13" s="12" t="s">
        <v>27</v>
      </c>
      <c r="B13" s="48" t="s">
        <v>433</v>
      </c>
      <c r="C13" s="11" t="s">
        <v>12</v>
      </c>
      <c r="D13" s="11" t="s">
        <v>10</v>
      </c>
      <c r="E13" s="11" t="s">
        <v>7</v>
      </c>
      <c r="F13" s="97">
        <f>SUM('REPORT4 60+ ALL'!F13:H13)</f>
        <v>5764</v>
      </c>
      <c r="G13" s="97">
        <f>SUM('REPORT4 60+ ALL'!I13,'REPORT4 60+ ALL'!J13,'REPORT4 60+ ALL'!K13)</f>
        <v>7023</v>
      </c>
      <c r="H13" s="97">
        <f>SUM('REPORT4 60+ ALL'!L13:N13)</f>
        <v>5729</v>
      </c>
      <c r="I13" s="98">
        <f>SUM('REPORT4 60+ ALL'!O13:Q13)</f>
        <v>5797</v>
      </c>
      <c r="J13" s="98">
        <f>SUM('REPORT4 60+ ALL'!R13:T13)</f>
        <v>6365</v>
      </c>
      <c r="K13" s="165">
        <v>30678</v>
      </c>
      <c r="L13" s="165">
        <v>601</v>
      </c>
      <c r="M13" s="166">
        <v>0.1042678695350451</v>
      </c>
      <c r="O13" s="64"/>
    </row>
    <row r="14" spans="1:15" ht="12.75">
      <c r="A14" s="12" t="s">
        <v>28</v>
      </c>
      <c r="B14" s="48" t="s">
        <v>434</v>
      </c>
      <c r="C14" s="11" t="s">
        <v>29</v>
      </c>
      <c r="D14" s="11" t="s">
        <v>30</v>
      </c>
      <c r="E14" s="11" t="s">
        <v>16</v>
      </c>
      <c r="F14" s="97">
        <f>SUM('REPORT4 60+ ALL'!F14:H14)</f>
        <v>13280</v>
      </c>
      <c r="G14" s="97">
        <f>SUM('REPORT4 60+ ALL'!I14,'REPORT4 60+ ALL'!J14,'REPORT4 60+ ALL'!K14)</f>
        <v>15762</v>
      </c>
      <c r="H14" s="97">
        <f>SUM('REPORT4 60+ ALL'!L14:N14)</f>
        <v>13881</v>
      </c>
      <c r="I14" s="98">
        <f>SUM('REPORT4 60+ ALL'!O14:Q14)</f>
        <v>13551</v>
      </c>
      <c r="J14" s="98">
        <f>SUM('REPORT4 60+ ALL'!R14:T14)</f>
        <v>14191</v>
      </c>
      <c r="K14" s="165">
        <v>70665</v>
      </c>
      <c r="L14" s="165">
        <v>911</v>
      </c>
      <c r="M14" s="166">
        <v>0.06859939759036145</v>
      </c>
      <c r="O14" s="64"/>
    </row>
    <row r="15" spans="1:15" ht="12.75">
      <c r="A15" s="12" t="s">
        <v>31</v>
      </c>
      <c r="B15" s="48" t="s">
        <v>410</v>
      </c>
      <c r="C15" s="11" t="s">
        <v>32</v>
      </c>
      <c r="D15" s="11" t="s">
        <v>19</v>
      </c>
      <c r="E15" s="11" t="s">
        <v>16</v>
      </c>
      <c r="F15" s="97">
        <f>SUM('REPORT4 60+ ALL'!F15:H15)</f>
        <v>8953</v>
      </c>
      <c r="G15" s="97">
        <f>SUM('REPORT4 60+ ALL'!I15,'REPORT4 60+ ALL'!J15,'REPORT4 60+ ALL'!K15)</f>
        <v>14070</v>
      </c>
      <c r="H15" s="97">
        <f>SUM('REPORT4 60+ ALL'!L15:N15)</f>
        <v>9728</v>
      </c>
      <c r="I15" s="98">
        <f>SUM('REPORT4 60+ ALL'!O15:Q15)</f>
        <v>9147</v>
      </c>
      <c r="J15" s="98">
        <f>SUM('REPORT4 60+ ALL'!R15:T15)</f>
        <v>9810</v>
      </c>
      <c r="K15" s="165">
        <v>51708</v>
      </c>
      <c r="L15" s="165">
        <v>857</v>
      </c>
      <c r="M15" s="166">
        <v>0.09572210432257344</v>
      </c>
      <c r="O15" s="64"/>
    </row>
    <row r="16" spans="1:15" ht="12.75">
      <c r="A16" s="12" t="s">
        <v>33</v>
      </c>
      <c r="B16" s="48" t="s">
        <v>435</v>
      </c>
      <c r="C16" s="11" t="s">
        <v>21</v>
      </c>
      <c r="D16" s="11" t="s">
        <v>22</v>
      </c>
      <c r="E16" s="11" t="s">
        <v>7</v>
      </c>
      <c r="F16" s="97">
        <f>SUM('REPORT4 60+ ALL'!F16:H16)</f>
        <v>3012</v>
      </c>
      <c r="G16" s="97">
        <f>SUM('REPORT4 60+ ALL'!I16,'REPORT4 60+ ALL'!J16,'REPORT4 60+ ALL'!K16)</f>
        <v>2092</v>
      </c>
      <c r="H16" s="97">
        <f>SUM('REPORT4 60+ ALL'!L16:N16)</f>
        <v>10565</v>
      </c>
      <c r="I16" s="98">
        <f>SUM('REPORT4 60+ ALL'!O16:Q16)</f>
        <v>10777</v>
      </c>
      <c r="J16" s="98">
        <f>SUM('REPORT4 60+ ALL'!R16:T16)</f>
        <v>12269</v>
      </c>
      <c r="K16" s="165">
        <v>38715</v>
      </c>
      <c r="L16" s="165">
        <v>9257</v>
      </c>
      <c r="M16" s="166">
        <v>3.0733731739707837</v>
      </c>
      <c r="O16" s="64"/>
    </row>
    <row r="17" spans="1:15" ht="12.75">
      <c r="A17" s="12" t="s">
        <v>34</v>
      </c>
      <c r="B17" s="48" t="s">
        <v>436</v>
      </c>
      <c r="C17" s="11" t="s">
        <v>35</v>
      </c>
      <c r="D17" s="11" t="s">
        <v>36</v>
      </c>
      <c r="E17" s="11" t="s">
        <v>7</v>
      </c>
      <c r="F17" s="97">
        <f>SUM('REPORT4 60+ ALL'!F17:H17)</f>
        <v>33679</v>
      </c>
      <c r="G17" s="97">
        <f>SUM('REPORT4 60+ ALL'!I17,'REPORT4 60+ ALL'!J17,'REPORT4 60+ ALL'!K17)</f>
        <v>40105</v>
      </c>
      <c r="H17" s="97">
        <f>SUM('REPORT4 60+ ALL'!L17:N17)</f>
        <v>31329</v>
      </c>
      <c r="I17" s="98">
        <f>SUM('REPORT4 60+ ALL'!O17:Q17)</f>
        <v>29718</v>
      </c>
      <c r="J17" s="98">
        <f>SUM('REPORT4 60+ ALL'!R17:T17)</f>
        <v>32028</v>
      </c>
      <c r="K17" s="165">
        <v>166859</v>
      </c>
      <c r="L17" s="165">
        <v>-1651</v>
      </c>
      <c r="M17" s="166">
        <v>-0.049021645535793815</v>
      </c>
      <c r="O17" s="64"/>
    </row>
    <row r="18" spans="1:15" ht="12.75">
      <c r="A18" s="12" t="s">
        <v>37</v>
      </c>
      <c r="B18" s="48" t="s">
        <v>437</v>
      </c>
      <c r="C18" s="11" t="s">
        <v>38</v>
      </c>
      <c r="D18" s="11" t="s">
        <v>10</v>
      </c>
      <c r="E18" s="11" t="s">
        <v>7</v>
      </c>
      <c r="F18" s="97">
        <f>SUM('REPORT4 60+ ALL'!F18:H18)</f>
        <v>5043</v>
      </c>
      <c r="G18" s="97">
        <f>SUM('REPORT4 60+ ALL'!I18,'REPORT4 60+ ALL'!J18,'REPORT4 60+ ALL'!K18)</f>
        <v>5780</v>
      </c>
      <c r="H18" s="97">
        <f>SUM('REPORT4 60+ ALL'!L18:N18)</f>
        <v>6418</v>
      </c>
      <c r="I18" s="98">
        <f>SUM('REPORT4 60+ ALL'!O18:Q18)</f>
        <v>7030</v>
      </c>
      <c r="J18" s="98">
        <f>SUM('REPORT4 60+ ALL'!R18:T18)</f>
        <v>3809</v>
      </c>
      <c r="K18" s="165">
        <v>28080</v>
      </c>
      <c r="L18" s="165">
        <v>-1234</v>
      </c>
      <c r="M18" s="166">
        <v>-0.2446956176878842</v>
      </c>
      <c r="O18" s="64"/>
    </row>
    <row r="19" spans="1:15" ht="12.75">
      <c r="A19" s="12" t="s">
        <v>39</v>
      </c>
      <c r="B19" s="48" t="s">
        <v>438</v>
      </c>
      <c r="C19" s="11" t="s">
        <v>40</v>
      </c>
      <c r="D19" s="11" t="s">
        <v>6</v>
      </c>
      <c r="E19" s="11" t="s">
        <v>7</v>
      </c>
      <c r="F19" s="97">
        <f>SUM('REPORT4 60+ ALL'!F19:H19)</f>
        <v>4980</v>
      </c>
      <c r="G19" s="97">
        <f>SUM('REPORT4 60+ ALL'!I19,'REPORT4 60+ ALL'!J19,'REPORT4 60+ ALL'!K19)</f>
        <v>4637</v>
      </c>
      <c r="H19" s="97">
        <f>SUM('REPORT4 60+ ALL'!L19:N19)</f>
        <v>4230</v>
      </c>
      <c r="I19" s="98">
        <f>SUM('REPORT4 60+ ALL'!O19:Q19)</f>
        <v>5461</v>
      </c>
      <c r="J19" s="98">
        <f>SUM('REPORT4 60+ ALL'!R19:T19)</f>
        <v>5417</v>
      </c>
      <c r="K19" s="165">
        <v>24725</v>
      </c>
      <c r="L19" s="165">
        <v>437</v>
      </c>
      <c r="M19" s="166">
        <v>0.08775100401606425</v>
      </c>
      <c r="O19" s="64"/>
    </row>
    <row r="20" spans="1:15" ht="12.75">
      <c r="A20" s="12" t="s">
        <v>41</v>
      </c>
      <c r="B20" s="48" t="s">
        <v>439</v>
      </c>
      <c r="C20" s="11" t="s">
        <v>42</v>
      </c>
      <c r="D20" s="11" t="s">
        <v>6</v>
      </c>
      <c r="E20" s="11" t="s">
        <v>7</v>
      </c>
      <c r="F20" s="97">
        <f>SUM('REPORT4 60+ ALL'!F20:H20)</f>
        <v>6987</v>
      </c>
      <c r="G20" s="97">
        <f>SUM('REPORT4 60+ ALL'!I20,'REPORT4 60+ ALL'!J20,'REPORT4 60+ ALL'!K20)</f>
        <v>7957</v>
      </c>
      <c r="H20" s="97">
        <f>SUM('REPORT4 60+ ALL'!L20:N20)</f>
        <v>6471</v>
      </c>
      <c r="I20" s="98">
        <f>SUM('REPORT4 60+ ALL'!O20:Q20)</f>
        <v>5856</v>
      </c>
      <c r="J20" s="98">
        <f>SUM('REPORT4 60+ ALL'!R20:T20)</f>
        <v>6943</v>
      </c>
      <c r="K20" s="165">
        <v>34214</v>
      </c>
      <c r="L20" s="165">
        <v>-44</v>
      </c>
      <c r="M20" s="166">
        <v>-0.006297409474738801</v>
      </c>
      <c r="O20" s="64"/>
    </row>
    <row r="21" spans="1:15" ht="12.75">
      <c r="A21" s="12" t="s">
        <v>43</v>
      </c>
      <c r="B21" s="48" t="s">
        <v>440</v>
      </c>
      <c r="C21" s="11" t="s">
        <v>9</v>
      </c>
      <c r="D21" s="11" t="s">
        <v>10</v>
      </c>
      <c r="E21" s="11" t="s">
        <v>7</v>
      </c>
      <c r="F21" s="97">
        <f>SUM('REPORT4 60+ ALL'!F21:H21)</f>
        <v>1878</v>
      </c>
      <c r="G21" s="97">
        <f>SUM('REPORT4 60+ ALL'!I21,'REPORT4 60+ ALL'!J21,'REPORT4 60+ ALL'!K21)</f>
        <v>1651</v>
      </c>
      <c r="H21" s="97">
        <f>SUM('REPORT4 60+ ALL'!L21:N21)</f>
        <v>1352</v>
      </c>
      <c r="I21" s="98">
        <f>SUM('REPORT4 60+ ALL'!O21:Q21)</f>
        <v>1166</v>
      </c>
      <c r="J21" s="98">
        <f>SUM('REPORT4 60+ ALL'!R21:T21)</f>
        <v>1229</v>
      </c>
      <c r="K21" s="165">
        <v>7276</v>
      </c>
      <c r="L21" s="165">
        <v>-649</v>
      </c>
      <c r="M21" s="166">
        <v>-0.345580404685836</v>
      </c>
      <c r="O21" s="64"/>
    </row>
    <row r="22" spans="1:15" ht="12.75">
      <c r="A22" s="12" t="s">
        <v>44</v>
      </c>
      <c r="B22" s="48" t="s">
        <v>441</v>
      </c>
      <c r="C22" s="11" t="s">
        <v>45</v>
      </c>
      <c r="D22" s="11" t="s">
        <v>6</v>
      </c>
      <c r="E22" s="11" t="s">
        <v>7</v>
      </c>
      <c r="F22" s="97">
        <f>SUM('REPORT4 60+ ALL'!F22:H22)</f>
        <v>8496</v>
      </c>
      <c r="G22" s="97">
        <f>SUM('REPORT4 60+ ALL'!I22,'REPORT4 60+ ALL'!J22,'REPORT4 60+ ALL'!K22)</f>
        <v>9792</v>
      </c>
      <c r="H22" s="97">
        <f>SUM('REPORT4 60+ ALL'!L22:N22)</f>
        <v>3327</v>
      </c>
      <c r="I22" s="98">
        <f>SUM('REPORT4 60+ ALL'!O22:Q22)</f>
        <v>5362</v>
      </c>
      <c r="J22" s="98">
        <f>SUM('REPORT4 60+ ALL'!R22:T22)</f>
        <v>6690</v>
      </c>
      <c r="K22" s="165">
        <v>33667</v>
      </c>
      <c r="L22" s="165">
        <v>-1806</v>
      </c>
      <c r="M22" s="166">
        <v>-0.21257062146892655</v>
      </c>
      <c r="O22" s="64"/>
    </row>
    <row r="23" spans="1:15" ht="12.75">
      <c r="A23" s="12" t="s">
        <v>405</v>
      </c>
      <c r="B23" s="48" t="s">
        <v>442</v>
      </c>
      <c r="C23" s="11" t="s">
        <v>46</v>
      </c>
      <c r="D23" s="11" t="s">
        <v>10</v>
      </c>
      <c r="E23" s="11" t="s">
        <v>7</v>
      </c>
      <c r="F23" s="97">
        <f>SUM('REPORT4 60+ ALL'!F23:H23)</f>
        <v>3639</v>
      </c>
      <c r="G23" s="97">
        <f>SUM('REPORT4 60+ ALL'!I23,'REPORT4 60+ ALL'!J23,'REPORT4 60+ ALL'!K23)</f>
        <v>3482</v>
      </c>
      <c r="H23" s="97">
        <f>SUM('REPORT4 60+ ALL'!L23:N23)</f>
        <v>3030</v>
      </c>
      <c r="I23" s="98">
        <f>SUM('REPORT4 60+ ALL'!O23:Q23)</f>
        <v>3193</v>
      </c>
      <c r="J23" s="98">
        <f>SUM('REPORT4 60+ ALL'!R23:T23)</f>
        <v>2905</v>
      </c>
      <c r="K23" s="165">
        <v>16249</v>
      </c>
      <c r="L23" s="165">
        <v>-734</v>
      </c>
      <c r="M23" s="166">
        <v>-0.20170376477054136</v>
      </c>
      <c r="O23" s="64"/>
    </row>
    <row r="24" spans="1:15" ht="12.75">
      <c r="A24" s="12" t="s">
        <v>47</v>
      </c>
      <c r="B24" s="48" t="s">
        <v>443</v>
      </c>
      <c r="C24" s="11" t="s">
        <v>48</v>
      </c>
      <c r="D24" s="11" t="s">
        <v>25</v>
      </c>
      <c r="E24" s="11" t="s">
        <v>7</v>
      </c>
      <c r="F24" s="97">
        <f>SUM('REPORT4 60+ ALL'!F24:H24)</f>
        <v>18480</v>
      </c>
      <c r="G24" s="97">
        <f>SUM('REPORT4 60+ ALL'!I24,'REPORT4 60+ ALL'!J24,'REPORT4 60+ ALL'!K24)</f>
        <v>23849</v>
      </c>
      <c r="H24" s="97">
        <f>SUM('REPORT4 60+ ALL'!L24:N24)</f>
        <v>19548</v>
      </c>
      <c r="I24" s="98">
        <f>SUM('REPORT4 60+ ALL'!O24:Q24)</f>
        <v>18173</v>
      </c>
      <c r="J24" s="98">
        <f>SUM('REPORT4 60+ ALL'!R24:T24)</f>
        <v>20640</v>
      </c>
      <c r="K24" s="165">
        <v>100690</v>
      </c>
      <c r="L24" s="165">
        <v>2160</v>
      </c>
      <c r="M24" s="166">
        <v>0.11688311688311688</v>
      </c>
      <c r="O24" s="64"/>
    </row>
    <row r="25" spans="1:15" ht="12.75">
      <c r="A25" s="12" t="s">
        <v>49</v>
      </c>
      <c r="B25" s="48" t="s">
        <v>444</v>
      </c>
      <c r="C25" s="11" t="s">
        <v>50</v>
      </c>
      <c r="D25" s="11" t="s">
        <v>19</v>
      </c>
      <c r="E25" s="11" t="s">
        <v>7</v>
      </c>
      <c r="F25" s="97">
        <f>SUM('REPORT4 60+ ALL'!F25:H25)</f>
        <v>5292</v>
      </c>
      <c r="G25" s="97">
        <f>SUM('REPORT4 60+ ALL'!I25,'REPORT4 60+ ALL'!J25,'REPORT4 60+ ALL'!K25)</f>
        <v>6707</v>
      </c>
      <c r="H25" s="97">
        <f>SUM('REPORT4 60+ ALL'!L25:N25)</f>
        <v>4630</v>
      </c>
      <c r="I25" s="98">
        <f>SUM('REPORT4 60+ ALL'!O25:Q25)</f>
        <v>5079</v>
      </c>
      <c r="J25" s="98">
        <f>SUM('REPORT4 60+ ALL'!R25:T25)</f>
        <v>4902</v>
      </c>
      <c r="K25" s="165">
        <v>26610</v>
      </c>
      <c r="L25" s="165">
        <v>-390</v>
      </c>
      <c r="M25" s="166">
        <v>-0.07369614512471655</v>
      </c>
      <c r="O25" s="64"/>
    </row>
    <row r="26" spans="1:15" ht="12.75">
      <c r="A26" s="12" t="s">
        <v>51</v>
      </c>
      <c r="B26" s="48" t="s">
        <v>445</v>
      </c>
      <c r="C26" s="11" t="s">
        <v>52</v>
      </c>
      <c r="D26" s="11" t="s">
        <v>19</v>
      </c>
      <c r="E26" s="11" t="s">
        <v>16</v>
      </c>
      <c r="F26" s="97">
        <f>SUM('REPORT4 60+ ALL'!F26:H26)</f>
        <v>4805</v>
      </c>
      <c r="G26" s="97">
        <f>SUM('REPORT4 60+ ALL'!I26,'REPORT4 60+ ALL'!J26,'REPORT4 60+ ALL'!K26)</f>
        <v>4911</v>
      </c>
      <c r="H26" s="97">
        <f>SUM('REPORT4 60+ ALL'!L26:N26)</f>
        <v>3761</v>
      </c>
      <c r="I26" s="98">
        <f>SUM('REPORT4 60+ ALL'!O26:Q26)</f>
        <v>3676</v>
      </c>
      <c r="J26" s="98">
        <f>SUM('REPORT4 60+ ALL'!R26:T26)</f>
        <v>0</v>
      </c>
      <c r="K26" s="165">
        <v>17153</v>
      </c>
      <c r="L26" s="165">
        <v>-4805</v>
      </c>
      <c r="M26" s="166">
        <v>-1</v>
      </c>
      <c r="O26" s="64"/>
    </row>
    <row r="27" spans="1:15" ht="12.75">
      <c r="A27" s="12" t="s">
        <v>53</v>
      </c>
      <c r="B27" s="48" t="s">
        <v>446</v>
      </c>
      <c r="C27" s="11" t="s">
        <v>21</v>
      </c>
      <c r="D27" s="11" t="s">
        <v>22</v>
      </c>
      <c r="E27" s="11" t="s">
        <v>7</v>
      </c>
      <c r="F27" s="97">
        <f>SUM('REPORT4 60+ ALL'!F27:H27)</f>
        <v>5486</v>
      </c>
      <c r="G27" s="97">
        <f>SUM('REPORT4 60+ ALL'!I27,'REPORT4 60+ ALL'!J27,'REPORT4 60+ ALL'!K27)</f>
        <v>5033</v>
      </c>
      <c r="H27" s="97">
        <f>SUM('REPORT4 60+ ALL'!L27:N27)</f>
        <v>3691</v>
      </c>
      <c r="I27" s="98">
        <f>SUM('REPORT4 60+ ALL'!O27:Q27)</f>
        <v>3398</v>
      </c>
      <c r="J27" s="98">
        <f>SUM('REPORT4 60+ ALL'!R27:T27)</f>
        <v>6397</v>
      </c>
      <c r="K27" s="165">
        <v>24005</v>
      </c>
      <c r="L27" s="165">
        <v>911</v>
      </c>
      <c r="M27" s="166">
        <v>0.16605905942398833</v>
      </c>
      <c r="O27" s="64"/>
    </row>
    <row r="28" spans="1:15" ht="12.75">
      <c r="A28" s="12" t="s">
        <v>54</v>
      </c>
      <c r="B28" s="48" t="s">
        <v>447</v>
      </c>
      <c r="C28" s="11" t="s">
        <v>55</v>
      </c>
      <c r="D28" s="11" t="s">
        <v>15</v>
      </c>
      <c r="E28" s="11" t="s">
        <v>7</v>
      </c>
      <c r="F28" s="97">
        <f>SUM('REPORT4 60+ ALL'!F28:H28)</f>
        <v>8714</v>
      </c>
      <c r="G28" s="97">
        <f>SUM('REPORT4 60+ ALL'!I28,'REPORT4 60+ ALL'!J28,'REPORT4 60+ ALL'!K28)</f>
        <v>10777</v>
      </c>
      <c r="H28" s="97">
        <f>SUM('REPORT4 60+ ALL'!L28:N28)</f>
        <v>9593</v>
      </c>
      <c r="I28" s="98">
        <f>SUM('REPORT4 60+ ALL'!O28:Q28)</f>
        <v>10214</v>
      </c>
      <c r="J28" s="98">
        <f>SUM('REPORT4 60+ ALL'!R28:T28)</f>
        <v>12256</v>
      </c>
      <c r="K28" s="165">
        <v>51554</v>
      </c>
      <c r="L28" s="165">
        <v>3542</v>
      </c>
      <c r="M28" s="166">
        <v>0.40647234335551985</v>
      </c>
      <c r="O28" s="64"/>
    </row>
    <row r="29" spans="1:15" ht="12.75">
      <c r="A29" s="12" t="s">
        <v>56</v>
      </c>
      <c r="B29" s="48" t="s">
        <v>448</v>
      </c>
      <c r="C29" s="11" t="s">
        <v>57</v>
      </c>
      <c r="D29" s="11" t="s">
        <v>30</v>
      </c>
      <c r="E29" s="11" t="s">
        <v>7</v>
      </c>
      <c r="F29" s="97">
        <f>SUM('REPORT4 60+ ALL'!F29:H29)</f>
        <v>18368</v>
      </c>
      <c r="G29" s="97">
        <f>SUM('REPORT4 60+ ALL'!I29,'REPORT4 60+ ALL'!J29,'REPORT4 60+ ALL'!K29)</f>
        <v>20232</v>
      </c>
      <c r="H29" s="97">
        <f>SUM('REPORT4 60+ ALL'!L29:N29)</f>
        <v>16906</v>
      </c>
      <c r="I29" s="98">
        <f>SUM('REPORT4 60+ ALL'!O29:Q29)</f>
        <v>23572</v>
      </c>
      <c r="J29" s="98">
        <f>SUM('REPORT4 60+ ALL'!R29:T29)</f>
        <v>16570</v>
      </c>
      <c r="K29" s="165">
        <v>95648</v>
      </c>
      <c r="L29" s="165">
        <v>-1798</v>
      </c>
      <c r="M29" s="166">
        <v>-0.0978876306620209</v>
      </c>
      <c r="O29" s="64"/>
    </row>
    <row r="30" spans="1:15" ht="12.75">
      <c r="A30" s="12" t="s">
        <v>58</v>
      </c>
      <c r="B30" s="48" t="s">
        <v>449</v>
      </c>
      <c r="C30" s="11" t="s">
        <v>59</v>
      </c>
      <c r="D30" s="11" t="s">
        <v>36</v>
      </c>
      <c r="E30" s="11" t="s">
        <v>16</v>
      </c>
      <c r="F30" s="97">
        <f>SUM('REPORT4 60+ ALL'!F30:H30)</f>
        <v>3272</v>
      </c>
      <c r="G30" s="97">
        <f>SUM('REPORT4 60+ ALL'!I30,'REPORT4 60+ ALL'!J30,'REPORT4 60+ ALL'!K30)</f>
        <v>4335</v>
      </c>
      <c r="H30" s="97">
        <f>SUM('REPORT4 60+ ALL'!L30:N30)</f>
        <v>3638</v>
      </c>
      <c r="I30" s="98">
        <f>SUM('REPORT4 60+ ALL'!O30:Q30)</f>
        <v>3345</v>
      </c>
      <c r="J30" s="98">
        <f>SUM('REPORT4 60+ ALL'!R30:T30)</f>
        <v>3712</v>
      </c>
      <c r="K30" s="165">
        <v>18302</v>
      </c>
      <c r="L30" s="165">
        <v>440</v>
      </c>
      <c r="M30" s="166">
        <v>0.13447432762836187</v>
      </c>
      <c r="O30" s="64"/>
    </row>
    <row r="31" spans="1:15" ht="12.75">
      <c r="A31" s="12" t="s">
        <v>60</v>
      </c>
      <c r="B31" s="48" t="s">
        <v>450</v>
      </c>
      <c r="C31" s="11" t="s">
        <v>61</v>
      </c>
      <c r="D31" s="11" t="s">
        <v>19</v>
      </c>
      <c r="E31" s="11" t="s">
        <v>7</v>
      </c>
      <c r="F31" s="97">
        <f>SUM('REPORT4 60+ ALL'!F31:H31)</f>
        <v>2825</v>
      </c>
      <c r="G31" s="97">
        <f>SUM('REPORT4 60+ ALL'!I31,'REPORT4 60+ ALL'!J31,'REPORT4 60+ ALL'!K31)</f>
        <v>5177</v>
      </c>
      <c r="H31" s="97">
        <f>SUM('REPORT4 60+ ALL'!L31:N31)</f>
        <v>4905</v>
      </c>
      <c r="I31" s="98">
        <f>SUM('REPORT4 60+ ALL'!O31:Q31)</f>
        <v>4785</v>
      </c>
      <c r="J31" s="98">
        <f>SUM('REPORT4 60+ ALL'!R31:T31)</f>
        <v>5410</v>
      </c>
      <c r="K31" s="165">
        <v>23102</v>
      </c>
      <c r="L31" s="165">
        <v>2585</v>
      </c>
      <c r="M31" s="166">
        <v>0.9150442477876106</v>
      </c>
      <c r="O31" s="64"/>
    </row>
    <row r="32" spans="1:15" ht="12.75">
      <c r="A32" s="12" t="s">
        <v>367</v>
      </c>
      <c r="B32" s="48" t="s">
        <v>451</v>
      </c>
      <c r="C32" s="11" t="s">
        <v>12</v>
      </c>
      <c r="D32" s="11" t="s">
        <v>10</v>
      </c>
      <c r="E32" s="11" t="s">
        <v>7</v>
      </c>
      <c r="F32" s="97">
        <f>SUM('REPORT4 60+ ALL'!F32:H32)</f>
        <v>3910</v>
      </c>
      <c r="G32" s="97">
        <f>SUM('REPORT4 60+ ALL'!I32,'REPORT4 60+ ALL'!J32,'REPORT4 60+ ALL'!K32)</f>
        <v>6152</v>
      </c>
      <c r="H32" s="97">
        <f>SUM('REPORT4 60+ ALL'!L32:N32)</f>
        <v>5606</v>
      </c>
      <c r="I32" s="98">
        <f>SUM('REPORT4 60+ ALL'!O32:Q32)</f>
        <v>5422</v>
      </c>
      <c r="J32" s="98">
        <f>SUM('REPORT4 60+ ALL'!R32:T32)</f>
        <v>5640</v>
      </c>
      <c r="K32" s="165">
        <v>26730</v>
      </c>
      <c r="L32" s="165">
        <v>1730</v>
      </c>
      <c r="M32" s="166">
        <v>0.4424552429667519</v>
      </c>
      <c r="O32" s="64"/>
    </row>
    <row r="33" spans="1:15" ht="12.75">
      <c r="A33" s="12" t="s">
        <v>62</v>
      </c>
      <c r="B33" s="48" t="s">
        <v>452</v>
      </c>
      <c r="C33" s="11" t="s">
        <v>63</v>
      </c>
      <c r="D33" s="11" t="s">
        <v>6</v>
      </c>
      <c r="E33" s="11" t="s">
        <v>7</v>
      </c>
      <c r="F33" s="97">
        <f>SUM('REPORT4 60+ ALL'!F33:H33)</f>
        <v>4469</v>
      </c>
      <c r="G33" s="97">
        <f>SUM('REPORT4 60+ ALL'!I33,'REPORT4 60+ ALL'!J33,'REPORT4 60+ ALL'!K33)</f>
        <v>5037</v>
      </c>
      <c r="H33" s="97">
        <f>SUM('REPORT4 60+ ALL'!L33:N33)</f>
        <v>4277</v>
      </c>
      <c r="I33" s="98">
        <f>SUM('REPORT4 60+ ALL'!O33:Q33)</f>
        <v>5273</v>
      </c>
      <c r="J33" s="98">
        <f>SUM('REPORT4 60+ ALL'!R33:T33)</f>
        <v>5571</v>
      </c>
      <c r="K33" s="165">
        <v>24627</v>
      </c>
      <c r="L33" s="165">
        <v>1102</v>
      </c>
      <c r="M33" s="166">
        <v>0.24658760349071382</v>
      </c>
      <c r="O33" s="64"/>
    </row>
    <row r="34" spans="1:15" ht="12.75">
      <c r="A34" s="12" t="s">
        <v>64</v>
      </c>
      <c r="B34" s="48" t="s">
        <v>453</v>
      </c>
      <c r="C34" s="11" t="s">
        <v>65</v>
      </c>
      <c r="D34" s="11" t="s">
        <v>6</v>
      </c>
      <c r="E34" s="11" t="s">
        <v>7</v>
      </c>
      <c r="F34" s="97">
        <f>SUM('REPORT4 60+ ALL'!F34:H34)</f>
        <v>9314</v>
      </c>
      <c r="G34" s="97">
        <f>SUM('REPORT4 60+ ALL'!I34,'REPORT4 60+ ALL'!J34,'REPORT4 60+ ALL'!K34)</f>
        <v>11277</v>
      </c>
      <c r="H34" s="97">
        <f>SUM('REPORT4 60+ ALL'!L34:N34)</f>
        <v>10547</v>
      </c>
      <c r="I34" s="98">
        <f>SUM('REPORT4 60+ ALL'!O34:Q34)</f>
        <v>9268</v>
      </c>
      <c r="J34" s="98">
        <f>SUM('REPORT4 60+ ALL'!R34:T34)</f>
        <v>10526</v>
      </c>
      <c r="K34" s="165">
        <v>50932</v>
      </c>
      <c r="L34" s="165">
        <v>1212</v>
      </c>
      <c r="M34" s="166">
        <v>0.1301266910027915</v>
      </c>
      <c r="O34" s="64"/>
    </row>
    <row r="35" spans="1:15" ht="12.75">
      <c r="A35" s="12" t="s">
        <v>66</v>
      </c>
      <c r="B35" s="48" t="s">
        <v>454</v>
      </c>
      <c r="C35" s="11" t="s">
        <v>67</v>
      </c>
      <c r="D35" s="11" t="s">
        <v>25</v>
      </c>
      <c r="E35" s="11" t="s">
        <v>7</v>
      </c>
      <c r="F35" s="97">
        <f>SUM('REPORT4 60+ ALL'!F35:H35)</f>
        <v>8325</v>
      </c>
      <c r="G35" s="97">
        <f>SUM('REPORT4 60+ ALL'!I35,'REPORT4 60+ ALL'!J35,'REPORT4 60+ ALL'!K35)</f>
        <v>10786</v>
      </c>
      <c r="H35" s="97">
        <f>SUM('REPORT4 60+ ALL'!L35:N35)</f>
        <v>9811</v>
      </c>
      <c r="I35" s="98">
        <f>SUM('REPORT4 60+ ALL'!O35:Q35)</f>
        <v>10102</v>
      </c>
      <c r="J35" s="98">
        <f>SUM('REPORT4 60+ ALL'!R35:T35)</f>
        <v>10734</v>
      </c>
      <c r="K35" s="165">
        <v>49758</v>
      </c>
      <c r="L35" s="165">
        <v>2409</v>
      </c>
      <c r="M35" s="166">
        <v>0.28936936936936936</v>
      </c>
      <c r="O35" s="64"/>
    </row>
    <row r="36" spans="1:15" ht="12.75">
      <c r="A36" s="12" t="s">
        <v>68</v>
      </c>
      <c r="B36" s="48" t="s">
        <v>455</v>
      </c>
      <c r="C36" s="11" t="s">
        <v>69</v>
      </c>
      <c r="D36" s="11" t="s">
        <v>19</v>
      </c>
      <c r="E36" s="11" t="s">
        <v>16</v>
      </c>
      <c r="F36" s="97">
        <f>SUM('REPORT4 60+ ALL'!F36:H36)</f>
        <v>6735</v>
      </c>
      <c r="G36" s="97">
        <f>SUM('REPORT4 60+ ALL'!I36,'REPORT4 60+ ALL'!J36,'REPORT4 60+ ALL'!K36)</f>
        <v>7237</v>
      </c>
      <c r="H36" s="97">
        <f>SUM('REPORT4 60+ ALL'!L36:N36)</f>
        <v>5807</v>
      </c>
      <c r="I36" s="98">
        <f>SUM('REPORT4 60+ ALL'!O36:Q36)</f>
        <v>7677</v>
      </c>
      <c r="J36" s="98">
        <f>SUM('REPORT4 60+ ALL'!R36:T36)</f>
        <v>6732</v>
      </c>
      <c r="K36" s="165">
        <v>34188</v>
      </c>
      <c r="L36" s="165">
        <v>-3</v>
      </c>
      <c r="M36" s="166">
        <v>-0.00044543429844097997</v>
      </c>
      <c r="O36" s="64"/>
    </row>
    <row r="37" spans="1:15" ht="12.75">
      <c r="A37" s="12" t="s">
        <v>70</v>
      </c>
      <c r="B37" s="48" t="s">
        <v>456</v>
      </c>
      <c r="C37" s="11" t="s">
        <v>21</v>
      </c>
      <c r="D37" s="11" t="s">
        <v>22</v>
      </c>
      <c r="E37" s="11" t="s">
        <v>7</v>
      </c>
      <c r="F37" s="97">
        <f>SUM('REPORT4 60+ ALL'!F37:H37)</f>
        <v>4701</v>
      </c>
      <c r="G37" s="97">
        <f>SUM('REPORT4 60+ ALL'!I37,'REPORT4 60+ ALL'!J37,'REPORT4 60+ ALL'!K37)</f>
        <v>5980</v>
      </c>
      <c r="H37" s="97">
        <f>SUM('REPORT4 60+ ALL'!L37:N37)</f>
        <v>4501</v>
      </c>
      <c r="I37" s="98">
        <f>SUM('REPORT4 60+ ALL'!O37:Q37)</f>
        <v>5150</v>
      </c>
      <c r="J37" s="98">
        <f>SUM('REPORT4 60+ ALL'!R37:T37)</f>
        <v>4374</v>
      </c>
      <c r="K37" s="165">
        <v>24706</v>
      </c>
      <c r="L37" s="165">
        <v>-327</v>
      </c>
      <c r="M37" s="166">
        <v>-0.06955966815571155</v>
      </c>
      <c r="O37" s="64"/>
    </row>
    <row r="38" spans="1:15" ht="12.75">
      <c r="A38" s="12" t="s">
        <v>71</v>
      </c>
      <c r="B38" s="48" t="s">
        <v>457</v>
      </c>
      <c r="C38" s="11" t="s">
        <v>72</v>
      </c>
      <c r="D38" s="11" t="s">
        <v>36</v>
      </c>
      <c r="E38" s="11" t="s">
        <v>7</v>
      </c>
      <c r="F38" s="97">
        <f>SUM('REPORT4 60+ ALL'!F38:H38)</f>
        <v>5016</v>
      </c>
      <c r="G38" s="97">
        <f>SUM('REPORT4 60+ ALL'!I38,'REPORT4 60+ ALL'!J38,'REPORT4 60+ ALL'!K38)</f>
        <v>6387</v>
      </c>
      <c r="H38" s="97">
        <f>SUM('REPORT4 60+ ALL'!L38:N38)</f>
        <v>5002</v>
      </c>
      <c r="I38" s="98">
        <f>SUM('REPORT4 60+ ALL'!O38:Q38)</f>
        <v>5419</v>
      </c>
      <c r="J38" s="98">
        <f>SUM('REPORT4 60+ ALL'!R38:T38)</f>
        <v>6918</v>
      </c>
      <c r="K38" s="165">
        <v>28742</v>
      </c>
      <c r="L38" s="165">
        <v>1902</v>
      </c>
      <c r="M38" s="166">
        <v>0.3791866028708134</v>
      </c>
      <c r="O38" s="64"/>
    </row>
    <row r="39" spans="1:15" ht="12.75">
      <c r="A39" s="12" t="s">
        <v>73</v>
      </c>
      <c r="B39" s="48" t="s">
        <v>458</v>
      </c>
      <c r="C39" s="11" t="s">
        <v>74</v>
      </c>
      <c r="D39" s="11" t="s">
        <v>15</v>
      </c>
      <c r="E39" s="11" t="s">
        <v>16</v>
      </c>
      <c r="F39" s="97">
        <f>SUM('REPORT4 60+ ALL'!F39:H39)</f>
        <v>9466</v>
      </c>
      <c r="G39" s="97">
        <f>SUM('REPORT4 60+ ALL'!I39,'REPORT4 60+ ALL'!J39,'REPORT4 60+ ALL'!K39)</f>
        <v>11523</v>
      </c>
      <c r="H39" s="97">
        <f>SUM('REPORT4 60+ ALL'!L39:N39)</f>
        <v>9941</v>
      </c>
      <c r="I39" s="98">
        <f>SUM('REPORT4 60+ ALL'!O39:Q39)</f>
        <v>9019</v>
      </c>
      <c r="J39" s="98">
        <f>SUM('REPORT4 60+ ALL'!R39:T39)</f>
        <v>10294</v>
      </c>
      <c r="K39" s="165">
        <v>50243</v>
      </c>
      <c r="L39" s="165">
        <v>828</v>
      </c>
      <c r="M39" s="166">
        <v>0.08747094865835622</v>
      </c>
      <c r="O39" s="64"/>
    </row>
    <row r="40" spans="1:15" ht="12.75">
      <c r="A40" s="12" t="s">
        <v>75</v>
      </c>
      <c r="B40" s="48" t="s">
        <v>459</v>
      </c>
      <c r="C40" s="11" t="s">
        <v>5</v>
      </c>
      <c r="D40" s="11" t="s">
        <v>6</v>
      </c>
      <c r="E40" s="11" t="s">
        <v>7</v>
      </c>
      <c r="F40" s="97">
        <f>SUM('REPORT4 60+ ALL'!F40:H40)</f>
        <v>5459</v>
      </c>
      <c r="G40" s="97">
        <f>SUM('REPORT4 60+ ALL'!I40,'REPORT4 60+ ALL'!J40,'REPORT4 60+ ALL'!K40)</f>
        <v>5993</v>
      </c>
      <c r="H40" s="97">
        <f>SUM('REPORT4 60+ ALL'!L40:N40)</f>
        <v>5570</v>
      </c>
      <c r="I40" s="98">
        <f>SUM('REPORT4 60+ ALL'!O40:Q40)</f>
        <v>5716</v>
      </c>
      <c r="J40" s="98">
        <f>SUM('REPORT4 60+ ALL'!R40:T40)</f>
        <v>5618</v>
      </c>
      <c r="K40" s="165">
        <v>28356</v>
      </c>
      <c r="L40" s="165">
        <v>159</v>
      </c>
      <c r="M40" s="166">
        <v>0.02912621359223301</v>
      </c>
      <c r="O40" s="64"/>
    </row>
    <row r="41" spans="1:15" ht="12.75">
      <c r="A41" s="12" t="s">
        <v>76</v>
      </c>
      <c r="B41" s="48" t="s">
        <v>460</v>
      </c>
      <c r="C41" s="11" t="s">
        <v>50</v>
      </c>
      <c r="D41" s="11" t="s">
        <v>19</v>
      </c>
      <c r="E41" s="11" t="s">
        <v>7</v>
      </c>
      <c r="F41" s="97">
        <f>SUM('REPORT4 60+ ALL'!F41:H41)</f>
        <v>4602</v>
      </c>
      <c r="G41" s="97">
        <f>SUM('REPORT4 60+ ALL'!I41,'REPORT4 60+ ALL'!J41,'REPORT4 60+ ALL'!K41)</f>
        <v>6827</v>
      </c>
      <c r="H41" s="97">
        <f>SUM('REPORT4 60+ ALL'!L41:N41)</f>
        <v>5732</v>
      </c>
      <c r="I41" s="98">
        <f>SUM('REPORT4 60+ ALL'!O41:Q41)</f>
        <v>5726</v>
      </c>
      <c r="J41" s="98">
        <f>SUM('REPORT4 60+ ALL'!R41:T41)</f>
        <v>5415</v>
      </c>
      <c r="K41" s="165">
        <v>28302</v>
      </c>
      <c r="L41" s="165">
        <v>813</v>
      </c>
      <c r="M41" s="166">
        <v>0.17666232073011734</v>
      </c>
      <c r="O41" s="64"/>
    </row>
    <row r="42" spans="1:15" ht="12.75">
      <c r="A42" s="12" t="s">
        <v>77</v>
      </c>
      <c r="B42" s="48" t="s">
        <v>411</v>
      </c>
      <c r="C42" s="11" t="s">
        <v>78</v>
      </c>
      <c r="D42" s="11" t="s">
        <v>19</v>
      </c>
      <c r="E42" s="11" t="s">
        <v>7</v>
      </c>
      <c r="F42" s="97">
        <f>SUM('REPORT4 60+ ALL'!F42:H42)</f>
        <v>10411</v>
      </c>
      <c r="G42" s="97">
        <f>SUM('REPORT4 60+ ALL'!I42,'REPORT4 60+ ALL'!J42,'REPORT4 60+ ALL'!K42)</f>
        <v>11760</v>
      </c>
      <c r="H42" s="97">
        <f>SUM('REPORT4 60+ ALL'!L42:N42)</f>
        <v>9179</v>
      </c>
      <c r="I42" s="98">
        <f>SUM('REPORT4 60+ ALL'!O42:Q42)</f>
        <v>9498</v>
      </c>
      <c r="J42" s="98">
        <f>SUM('REPORT4 60+ ALL'!R42:T42)</f>
        <v>11215</v>
      </c>
      <c r="K42" s="165">
        <v>52063</v>
      </c>
      <c r="L42" s="165">
        <v>804</v>
      </c>
      <c r="M42" s="166">
        <v>0.07722601094995678</v>
      </c>
      <c r="O42" s="64"/>
    </row>
    <row r="43" spans="1:15" ht="12.75">
      <c r="A43" s="12" t="s">
        <v>79</v>
      </c>
      <c r="B43" s="48" t="s">
        <v>461</v>
      </c>
      <c r="C43" s="11" t="s">
        <v>38</v>
      </c>
      <c r="D43" s="11" t="s">
        <v>10</v>
      </c>
      <c r="E43" s="11" t="s">
        <v>7</v>
      </c>
      <c r="F43" s="97">
        <f>SUM('REPORT4 60+ ALL'!F43:H43)</f>
        <v>7027</v>
      </c>
      <c r="G43" s="97">
        <f>SUM('REPORT4 60+ ALL'!I43,'REPORT4 60+ ALL'!J43,'REPORT4 60+ ALL'!K43)</f>
        <v>6571</v>
      </c>
      <c r="H43" s="97">
        <f>SUM('REPORT4 60+ ALL'!L43:N43)</f>
        <v>8725</v>
      </c>
      <c r="I43" s="98">
        <f>SUM('REPORT4 60+ ALL'!O43:Q43)</f>
        <v>8717</v>
      </c>
      <c r="J43" s="98">
        <f>SUM('REPORT4 60+ ALL'!R43:T43)</f>
        <v>8293</v>
      </c>
      <c r="K43" s="165">
        <v>39333</v>
      </c>
      <c r="L43" s="165">
        <v>1266</v>
      </c>
      <c r="M43" s="166">
        <v>0.18016223139319767</v>
      </c>
      <c r="O43" s="64"/>
    </row>
    <row r="44" spans="1:15" ht="12.75">
      <c r="A44" s="12" t="s">
        <v>80</v>
      </c>
      <c r="B44" s="48" t="s">
        <v>412</v>
      </c>
      <c r="C44" s="11" t="s">
        <v>81</v>
      </c>
      <c r="D44" s="11" t="s">
        <v>6</v>
      </c>
      <c r="E44" s="11" t="s">
        <v>7</v>
      </c>
      <c r="F44" s="97">
        <f>SUM('REPORT4 60+ ALL'!F44:H44)</f>
        <v>14624</v>
      </c>
      <c r="G44" s="97">
        <f>SUM('REPORT4 60+ ALL'!I44,'REPORT4 60+ ALL'!J44,'REPORT4 60+ ALL'!K44)</f>
        <v>18049</v>
      </c>
      <c r="H44" s="97">
        <f>SUM('REPORT4 60+ ALL'!L44:N44)</f>
        <v>14501</v>
      </c>
      <c r="I44" s="98">
        <f>SUM('REPORT4 60+ ALL'!O44:Q44)</f>
        <v>14268</v>
      </c>
      <c r="J44" s="98">
        <f>SUM('REPORT4 60+ ALL'!R44:T44)</f>
        <v>15314</v>
      </c>
      <c r="K44" s="165">
        <v>76756</v>
      </c>
      <c r="L44" s="165">
        <v>690</v>
      </c>
      <c r="M44" s="166">
        <v>0.04718271334792123</v>
      </c>
      <c r="O44" s="64"/>
    </row>
    <row r="45" spans="1:15" ht="12.75">
      <c r="A45" s="12" t="s">
        <v>379</v>
      </c>
      <c r="B45" s="48" t="s">
        <v>413</v>
      </c>
      <c r="C45" s="11" t="s">
        <v>81</v>
      </c>
      <c r="D45" s="11" t="s">
        <v>6</v>
      </c>
      <c r="E45" s="11" t="s">
        <v>16</v>
      </c>
      <c r="F45" s="97">
        <f>SUM('REPORT4 60+ ALL'!F45:H45)</f>
        <v>12165</v>
      </c>
      <c r="G45" s="97">
        <f>SUM('REPORT4 60+ ALL'!I45,'REPORT4 60+ ALL'!J45,'REPORT4 60+ ALL'!K45)</f>
        <v>14124</v>
      </c>
      <c r="H45" s="97">
        <f>SUM('REPORT4 60+ ALL'!L45:N45)</f>
        <v>10423</v>
      </c>
      <c r="I45" s="98">
        <f>SUM('REPORT4 60+ ALL'!O45:Q45)</f>
        <v>12346</v>
      </c>
      <c r="J45" s="98">
        <f>SUM('REPORT4 60+ ALL'!R45:T45)</f>
        <v>11622</v>
      </c>
      <c r="K45" s="165">
        <v>60680</v>
      </c>
      <c r="L45" s="165">
        <v>-543</v>
      </c>
      <c r="M45" s="166">
        <v>-0.04463625154130703</v>
      </c>
      <c r="O45" s="64"/>
    </row>
    <row r="46" spans="1:15" ht="12.75">
      <c r="A46" s="12" t="s">
        <v>82</v>
      </c>
      <c r="B46" s="48" t="s">
        <v>462</v>
      </c>
      <c r="C46" s="11" t="s">
        <v>9</v>
      </c>
      <c r="D46" s="11" t="s">
        <v>10</v>
      </c>
      <c r="E46" s="11" t="s">
        <v>7</v>
      </c>
      <c r="F46" s="97">
        <f>SUM('REPORT4 60+ ALL'!F46:H46)</f>
        <v>6256</v>
      </c>
      <c r="G46" s="97">
        <f>SUM('REPORT4 60+ ALL'!I46,'REPORT4 60+ ALL'!J46,'REPORT4 60+ ALL'!K46)</f>
        <v>6238</v>
      </c>
      <c r="H46" s="97">
        <f>SUM('REPORT4 60+ ALL'!L46:N46)</f>
        <v>3057</v>
      </c>
      <c r="I46" s="98">
        <f>SUM('REPORT4 60+ ALL'!O46:Q46)</f>
        <v>6054</v>
      </c>
      <c r="J46" s="98">
        <f>SUM('REPORT4 60+ ALL'!R46:T46)</f>
        <v>6629</v>
      </c>
      <c r="K46" s="165">
        <v>28234</v>
      </c>
      <c r="L46" s="165">
        <v>373</v>
      </c>
      <c r="M46" s="166">
        <v>0.059622762148337595</v>
      </c>
      <c r="O46" s="64"/>
    </row>
    <row r="47" spans="1:15" ht="12.75">
      <c r="A47" s="12" t="s">
        <v>83</v>
      </c>
      <c r="B47" s="48" t="s">
        <v>463</v>
      </c>
      <c r="C47" s="11" t="s">
        <v>84</v>
      </c>
      <c r="D47" s="11" t="s">
        <v>15</v>
      </c>
      <c r="E47" s="11" t="s">
        <v>7</v>
      </c>
      <c r="F47" s="97">
        <f>SUM('REPORT4 60+ ALL'!F47:H47)</f>
        <v>2701</v>
      </c>
      <c r="G47" s="97">
        <f>SUM('REPORT4 60+ ALL'!I47,'REPORT4 60+ ALL'!J47,'REPORT4 60+ ALL'!K47)</f>
        <v>3041</v>
      </c>
      <c r="H47" s="97">
        <f>SUM('REPORT4 60+ ALL'!L47:N47)</f>
        <v>2826</v>
      </c>
      <c r="I47" s="98">
        <f>SUM('REPORT4 60+ ALL'!O47:Q47)</f>
        <v>2439</v>
      </c>
      <c r="J47" s="98">
        <f>SUM('REPORT4 60+ ALL'!R47:T47)</f>
        <v>2301</v>
      </c>
      <c r="K47" s="165">
        <v>13308</v>
      </c>
      <c r="L47" s="165">
        <v>-400</v>
      </c>
      <c r="M47" s="166">
        <v>-0.1480932987782303</v>
      </c>
      <c r="O47" s="64"/>
    </row>
    <row r="48" spans="1:15" ht="12.75">
      <c r="A48" s="12" t="s">
        <v>85</v>
      </c>
      <c r="B48" s="48" t="s">
        <v>464</v>
      </c>
      <c r="C48" s="11" t="s">
        <v>14</v>
      </c>
      <c r="D48" s="11" t="s">
        <v>15</v>
      </c>
      <c r="E48" s="11" t="s">
        <v>7</v>
      </c>
      <c r="F48" s="97">
        <f>SUM('REPORT4 60+ ALL'!F48:H48)</f>
        <v>2843</v>
      </c>
      <c r="G48" s="97">
        <f>SUM('REPORT4 60+ ALL'!I48,'REPORT4 60+ ALL'!J48,'REPORT4 60+ ALL'!K48)</f>
        <v>3341</v>
      </c>
      <c r="H48" s="97">
        <f>SUM('REPORT4 60+ ALL'!L48:N48)</f>
        <v>3885</v>
      </c>
      <c r="I48" s="98">
        <f>SUM('REPORT4 60+ ALL'!O48:Q48)</f>
        <v>3958</v>
      </c>
      <c r="J48" s="98">
        <f>SUM('REPORT4 60+ ALL'!R48:T48)</f>
        <v>4322</v>
      </c>
      <c r="K48" s="165">
        <v>18349</v>
      </c>
      <c r="L48" s="165">
        <v>1479</v>
      </c>
      <c r="M48" s="166">
        <v>0.5202251143158635</v>
      </c>
      <c r="O48" s="64"/>
    </row>
    <row r="49" spans="1:15" ht="12.75">
      <c r="A49" s="12" t="s">
        <v>86</v>
      </c>
      <c r="B49" s="48" t="s">
        <v>465</v>
      </c>
      <c r="C49" s="11" t="s">
        <v>63</v>
      </c>
      <c r="D49" s="11" t="s">
        <v>6</v>
      </c>
      <c r="E49" s="11" t="s">
        <v>7</v>
      </c>
      <c r="F49" s="97">
        <f>SUM('REPORT4 60+ ALL'!F49:H49)</f>
        <v>7992</v>
      </c>
      <c r="G49" s="97">
        <f>SUM('REPORT4 60+ ALL'!I49,'REPORT4 60+ ALL'!J49,'REPORT4 60+ ALL'!K49)</f>
        <v>7494</v>
      </c>
      <c r="H49" s="97">
        <f>SUM('REPORT4 60+ ALL'!L49:N49)</f>
        <v>5951</v>
      </c>
      <c r="I49" s="98">
        <f>SUM('REPORT4 60+ ALL'!O49:Q49)</f>
        <v>7030</v>
      </c>
      <c r="J49" s="98">
        <f>SUM('REPORT4 60+ ALL'!R49:T49)</f>
        <v>8382</v>
      </c>
      <c r="K49" s="165">
        <v>36849</v>
      </c>
      <c r="L49" s="165">
        <v>390</v>
      </c>
      <c r="M49" s="166">
        <v>0.048798798798798795</v>
      </c>
      <c r="O49" s="64"/>
    </row>
    <row r="50" spans="1:15" ht="12.75">
      <c r="A50" s="12" t="s">
        <v>87</v>
      </c>
      <c r="B50" s="48" t="s">
        <v>466</v>
      </c>
      <c r="C50" s="11" t="s">
        <v>21</v>
      </c>
      <c r="D50" s="11" t="s">
        <v>22</v>
      </c>
      <c r="E50" s="11" t="s">
        <v>7</v>
      </c>
      <c r="F50" s="97">
        <f>SUM('REPORT4 60+ ALL'!F50:H50)</f>
        <v>716</v>
      </c>
      <c r="G50" s="97">
        <f>SUM('REPORT4 60+ ALL'!I50,'REPORT4 60+ ALL'!J50,'REPORT4 60+ ALL'!K50)</f>
        <v>543</v>
      </c>
      <c r="H50" s="97">
        <f>SUM('REPORT4 60+ ALL'!L50:N50)</f>
        <v>82</v>
      </c>
      <c r="I50" s="98">
        <f>SUM('REPORT4 60+ ALL'!O50:Q50)</f>
        <v>801</v>
      </c>
      <c r="J50" s="98">
        <f>SUM('REPORT4 60+ ALL'!R50:T50)</f>
        <v>929</v>
      </c>
      <c r="K50" s="165">
        <f>SUM(F50:J50)</f>
        <v>3071</v>
      </c>
      <c r="L50" s="165">
        <v>213</v>
      </c>
      <c r="M50" s="166">
        <v>0.29748603351955305</v>
      </c>
      <c r="O50" s="64"/>
    </row>
    <row r="51" spans="1:15" ht="12.75">
      <c r="A51" s="12" t="s">
        <v>88</v>
      </c>
      <c r="B51" s="48" t="s">
        <v>467</v>
      </c>
      <c r="C51" s="11" t="s">
        <v>50</v>
      </c>
      <c r="D51" s="11" t="s">
        <v>19</v>
      </c>
      <c r="E51" s="11" t="s">
        <v>7</v>
      </c>
      <c r="F51" s="97">
        <f>SUM('REPORT4 60+ ALL'!F51:H51)</f>
        <v>4704</v>
      </c>
      <c r="G51" s="97">
        <f>SUM('REPORT4 60+ ALL'!I51,'REPORT4 60+ ALL'!J51,'REPORT4 60+ ALL'!K51)</f>
        <v>533</v>
      </c>
      <c r="H51" s="97">
        <f>SUM('REPORT4 60+ ALL'!L51:N51)</f>
        <v>2948</v>
      </c>
      <c r="I51" s="98">
        <f>SUM('REPORT4 60+ ALL'!O51:Q51)</f>
        <v>4388</v>
      </c>
      <c r="J51" s="98">
        <f>SUM('REPORT4 60+ ALL'!R51:T51)</f>
        <v>4451</v>
      </c>
      <c r="K51" s="165">
        <v>17024</v>
      </c>
      <c r="L51" s="165">
        <v>-253</v>
      </c>
      <c r="M51" s="166">
        <v>-0.053784013605442174</v>
      </c>
      <c r="O51" s="64"/>
    </row>
    <row r="52" spans="1:15" ht="12.75">
      <c r="A52" s="12" t="s">
        <v>89</v>
      </c>
      <c r="B52" s="48" t="s">
        <v>468</v>
      </c>
      <c r="C52" s="11" t="s">
        <v>5</v>
      </c>
      <c r="D52" s="11" t="s">
        <v>6</v>
      </c>
      <c r="E52" s="11" t="s">
        <v>7</v>
      </c>
      <c r="F52" s="97">
        <f>SUM('REPORT4 60+ ALL'!F52:H52)</f>
        <v>4003</v>
      </c>
      <c r="G52" s="97">
        <f>SUM('REPORT4 60+ ALL'!I52,'REPORT4 60+ ALL'!J52,'REPORT4 60+ ALL'!K52)</f>
        <v>4363</v>
      </c>
      <c r="H52" s="97">
        <f>SUM('REPORT4 60+ ALL'!L52:N52)</f>
        <v>3483</v>
      </c>
      <c r="I52" s="98">
        <f>SUM('REPORT4 60+ ALL'!O52:Q52)</f>
        <v>4759</v>
      </c>
      <c r="J52" s="98">
        <f>SUM('REPORT4 60+ ALL'!R52:T52)</f>
        <v>4069</v>
      </c>
      <c r="K52" s="165">
        <v>20677</v>
      </c>
      <c r="L52" s="165">
        <v>66</v>
      </c>
      <c r="M52" s="166">
        <v>0.01648763427429428</v>
      </c>
      <c r="O52" s="64"/>
    </row>
    <row r="53" spans="1:15" ht="12.75">
      <c r="A53" s="12" t="s">
        <v>90</v>
      </c>
      <c r="B53" s="48" t="s">
        <v>469</v>
      </c>
      <c r="C53" s="11" t="s">
        <v>91</v>
      </c>
      <c r="D53" s="11" t="s">
        <v>10</v>
      </c>
      <c r="E53" s="11" t="s">
        <v>7</v>
      </c>
      <c r="F53" s="97">
        <f>SUM('REPORT4 60+ ALL'!F53:H53)</f>
        <v>995</v>
      </c>
      <c r="G53" s="97">
        <f>SUM('REPORT4 60+ ALL'!I53,'REPORT4 60+ ALL'!J53,'REPORT4 60+ ALL'!K53)</f>
        <v>2793</v>
      </c>
      <c r="H53" s="97">
        <f>SUM('REPORT4 60+ ALL'!L53:N53)</f>
        <v>3630</v>
      </c>
      <c r="I53" s="98">
        <f>SUM('REPORT4 60+ ALL'!O53:Q53)</f>
        <v>3965</v>
      </c>
      <c r="J53" s="98">
        <f>SUM('REPORT4 60+ ALL'!R53:T53)</f>
        <v>4230</v>
      </c>
      <c r="K53" s="165">
        <v>15613</v>
      </c>
      <c r="L53" s="179">
        <v>3235</v>
      </c>
      <c r="M53" s="180">
        <v>3.251256281407035</v>
      </c>
      <c r="O53" s="64"/>
    </row>
    <row r="54" spans="1:15" ht="12.75">
      <c r="A54" s="12" t="s">
        <v>92</v>
      </c>
      <c r="B54" s="48" t="s">
        <v>414</v>
      </c>
      <c r="C54" s="11" t="s">
        <v>93</v>
      </c>
      <c r="D54" s="11" t="s">
        <v>30</v>
      </c>
      <c r="E54" s="11" t="s">
        <v>16</v>
      </c>
      <c r="F54" s="97">
        <f>SUM('REPORT4 60+ ALL'!F54:H54)</f>
        <v>28046</v>
      </c>
      <c r="G54" s="97">
        <f>SUM('REPORT4 60+ ALL'!I54,'REPORT4 60+ ALL'!J54,'REPORT4 60+ ALL'!K54)</f>
        <v>34443</v>
      </c>
      <c r="H54" s="97">
        <f>SUM('REPORT4 60+ ALL'!L54:N54)</f>
        <v>30865</v>
      </c>
      <c r="I54" s="98">
        <f>SUM('REPORT4 60+ ALL'!O54:Q54)</f>
        <v>29346</v>
      </c>
      <c r="J54" s="98">
        <f>SUM('REPORT4 60+ ALL'!R54:T54)</f>
        <v>27769</v>
      </c>
      <c r="K54" s="165">
        <v>150469</v>
      </c>
      <c r="L54" s="165">
        <v>-277</v>
      </c>
      <c r="M54" s="166">
        <v>-0.009876631248662912</v>
      </c>
      <c r="O54" s="64"/>
    </row>
    <row r="55" spans="1:15" ht="12.75">
      <c r="A55" s="12" t="s">
        <v>94</v>
      </c>
      <c r="B55" s="48" t="s">
        <v>470</v>
      </c>
      <c r="C55" s="11" t="s">
        <v>95</v>
      </c>
      <c r="D55" s="11" t="s">
        <v>30</v>
      </c>
      <c r="E55" s="11" t="s">
        <v>16</v>
      </c>
      <c r="F55" s="97">
        <f>SUM('REPORT4 60+ ALL'!F55:H55)</f>
        <v>3450</v>
      </c>
      <c r="G55" s="97">
        <f>SUM('REPORT4 60+ ALL'!I55,'REPORT4 60+ ALL'!J55,'REPORT4 60+ ALL'!K55)</f>
        <v>4242</v>
      </c>
      <c r="H55" s="97">
        <f>SUM('REPORT4 60+ ALL'!L55:N55)</f>
        <v>2995</v>
      </c>
      <c r="I55" s="98">
        <f>SUM('REPORT4 60+ ALL'!O55:Q55)</f>
        <v>4376</v>
      </c>
      <c r="J55" s="98">
        <f>SUM('REPORT4 60+ ALL'!R55:T55)</f>
        <v>4865</v>
      </c>
      <c r="K55" s="165">
        <v>19928</v>
      </c>
      <c r="L55" s="165">
        <v>1415</v>
      </c>
      <c r="M55" s="166">
        <v>0.4101449275362319</v>
      </c>
      <c r="O55" s="64"/>
    </row>
    <row r="56" spans="1:15" ht="12.75">
      <c r="A56" s="12" t="s">
        <v>96</v>
      </c>
      <c r="B56" s="48" t="s">
        <v>471</v>
      </c>
      <c r="C56" s="11" t="s">
        <v>97</v>
      </c>
      <c r="D56" s="11" t="s">
        <v>36</v>
      </c>
      <c r="E56" s="11" t="s">
        <v>7</v>
      </c>
      <c r="F56" s="97">
        <f>SUM('REPORT4 60+ ALL'!F56:H56)</f>
        <v>8505</v>
      </c>
      <c r="G56" s="97">
        <f>SUM('REPORT4 60+ ALL'!I56,'REPORT4 60+ ALL'!J56,'REPORT4 60+ ALL'!K56)</f>
        <v>9881</v>
      </c>
      <c r="H56" s="97">
        <f>SUM('REPORT4 60+ ALL'!L56:N56)</f>
        <v>8797</v>
      </c>
      <c r="I56" s="98">
        <f>SUM('REPORT4 60+ ALL'!O56:Q56)</f>
        <v>9116</v>
      </c>
      <c r="J56" s="98">
        <f>SUM('REPORT4 60+ ALL'!R56:T56)</f>
        <v>9906</v>
      </c>
      <c r="K56" s="165">
        <v>46205</v>
      </c>
      <c r="L56" s="165">
        <v>1401</v>
      </c>
      <c r="M56" s="166">
        <v>0.16472663139329807</v>
      </c>
      <c r="O56" s="64"/>
    </row>
    <row r="57" spans="1:15" ht="12.75">
      <c r="A57" s="12" t="s">
        <v>98</v>
      </c>
      <c r="B57" s="48" t="s">
        <v>472</v>
      </c>
      <c r="C57" s="11" t="s">
        <v>99</v>
      </c>
      <c r="D57" s="11" t="s">
        <v>25</v>
      </c>
      <c r="E57" s="11" t="s">
        <v>16</v>
      </c>
      <c r="F57" s="97">
        <f>SUM('REPORT4 60+ ALL'!F57:H57)</f>
        <v>2862</v>
      </c>
      <c r="G57" s="97">
        <f>SUM('REPORT4 60+ ALL'!I57,'REPORT4 60+ ALL'!J57,'REPORT4 60+ ALL'!K57)</f>
        <v>3187</v>
      </c>
      <c r="H57" s="97">
        <f>SUM('REPORT4 60+ ALL'!L57:N57)</f>
        <v>2508</v>
      </c>
      <c r="I57" s="98">
        <f>SUM('REPORT4 60+ ALL'!O57:Q57)</f>
        <v>2818</v>
      </c>
      <c r="J57" s="98">
        <f>SUM('REPORT4 60+ ALL'!R57:T57)</f>
        <v>2515</v>
      </c>
      <c r="K57" s="165">
        <v>13890</v>
      </c>
      <c r="L57" s="165">
        <v>-347</v>
      </c>
      <c r="M57" s="166">
        <v>-0.12124388539482879</v>
      </c>
      <c r="O57" s="64"/>
    </row>
    <row r="58" spans="1:15" ht="12.75">
      <c r="A58" s="12" t="s">
        <v>750</v>
      </c>
      <c r="B58" s="48" t="s">
        <v>473</v>
      </c>
      <c r="C58" s="11" t="s">
        <v>21</v>
      </c>
      <c r="D58" s="11" t="s">
        <v>22</v>
      </c>
      <c r="E58" s="11" t="s">
        <v>7</v>
      </c>
      <c r="F58" s="97">
        <f>SUM('REPORT4 60+ ALL'!F58:H58)</f>
        <v>8926</v>
      </c>
      <c r="G58" s="97">
        <f>SUM('REPORT4 60+ ALL'!I58,'REPORT4 60+ ALL'!J58,'REPORT4 60+ ALL'!K58)</f>
        <v>9928</v>
      </c>
      <c r="H58" s="97">
        <f>SUM('REPORT4 60+ ALL'!L58:N58)</f>
        <v>9298</v>
      </c>
      <c r="I58" s="98">
        <f>SUM('REPORT4 60+ ALL'!O58:Q58)</f>
        <v>10076</v>
      </c>
      <c r="J58" s="98">
        <f>SUM('REPORT4 60+ ALL'!R58:T58)</f>
        <v>9602</v>
      </c>
      <c r="K58" s="165">
        <v>47830</v>
      </c>
      <c r="L58" s="165">
        <v>676</v>
      </c>
      <c r="M58" s="166">
        <v>0.07573381133766524</v>
      </c>
      <c r="O58" s="64"/>
    </row>
    <row r="59" spans="1:15" ht="12.75">
      <c r="A59" s="12" t="s">
        <v>100</v>
      </c>
      <c r="B59" s="48" t="s">
        <v>474</v>
      </c>
      <c r="C59" s="11" t="s">
        <v>101</v>
      </c>
      <c r="D59" s="11" t="s">
        <v>102</v>
      </c>
      <c r="E59" s="11" t="s">
        <v>16</v>
      </c>
      <c r="F59" s="97">
        <f>SUM('REPORT4 60+ ALL'!F59:H59)</f>
        <v>4942</v>
      </c>
      <c r="G59" s="97">
        <f>SUM('REPORT4 60+ ALL'!I59,'REPORT4 60+ ALL'!J59,'REPORT4 60+ ALL'!K59)</f>
        <v>5412</v>
      </c>
      <c r="H59" s="97">
        <f>SUM('REPORT4 60+ ALL'!L59:N59)</f>
        <v>4744</v>
      </c>
      <c r="I59" s="98">
        <f>SUM('REPORT4 60+ ALL'!O59:Q59)</f>
        <v>5396</v>
      </c>
      <c r="J59" s="98">
        <f>SUM('REPORT4 60+ ALL'!R59:T59)</f>
        <v>5500</v>
      </c>
      <c r="K59" s="165">
        <v>25994</v>
      </c>
      <c r="L59" s="165">
        <v>558</v>
      </c>
      <c r="M59" s="166">
        <v>0.11290975313638203</v>
      </c>
      <c r="O59" s="64"/>
    </row>
    <row r="60" spans="1:15" ht="12.75">
      <c r="A60" s="12" t="s">
        <v>103</v>
      </c>
      <c r="B60" s="48" t="s">
        <v>475</v>
      </c>
      <c r="C60" s="11" t="s">
        <v>91</v>
      </c>
      <c r="D60" s="11" t="s">
        <v>10</v>
      </c>
      <c r="E60" s="11" t="s">
        <v>7</v>
      </c>
      <c r="F60" s="97">
        <f>SUM('REPORT4 60+ ALL'!F60:H60)</f>
        <v>1113</v>
      </c>
      <c r="G60" s="97">
        <f>SUM('REPORT4 60+ ALL'!I60,'REPORT4 60+ ALL'!J60,'REPORT4 60+ ALL'!K60)</f>
        <v>1634</v>
      </c>
      <c r="H60" s="97">
        <f>SUM('REPORT4 60+ ALL'!L60:N60)</f>
        <v>1561</v>
      </c>
      <c r="I60" s="98">
        <f>SUM('REPORT4 60+ ALL'!O60:Q60)</f>
        <v>1860</v>
      </c>
      <c r="J60" s="98">
        <f>SUM('REPORT4 60+ ALL'!R60:T60)</f>
        <v>2373</v>
      </c>
      <c r="K60" s="165">
        <v>8541</v>
      </c>
      <c r="L60" s="165">
        <v>1260</v>
      </c>
      <c r="M60" s="166">
        <v>1.1320754716981132</v>
      </c>
      <c r="O60" s="64"/>
    </row>
    <row r="61" spans="1:15" ht="12.75">
      <c r="A61" s="12" t="s">
        <v>104</v>
      </c>
      <c r="B61" s="48" t="s">
        <v>476</v>
      </c>
      <c r="C61" s="11" t="s">
        <v>105</v>
      </c>
      <c r="D61" s="11" t="s">
        <v>10</v>
      </c>
      <c r="E61" s="11" t="s">
        <v>7</v>
      </c>
      <c r="F61" s="97">
        <f>SUM('REPORT4 60+ ALL'!F61:H61)</f>
        <v>5934</v>
      </c>
      <c r="G61" s="97">
        <f>SUM('REPORT4 60+ ALL'!I61,'REPORT4 60+ ALL'!J61,'REPORT4 60+ ALL'!K61)</f>
        <v>6683</v>
      </c>
      <c r="H61" s="97">
        <f>SUM('REPORT4 60+ ALL'!L61:N61)</f>
        <v>4021</v>
      </c>
      <c r="I61" s="98">
        <f>SUM('REPORT4 60+ ALL'!O61:Q61)</f>
        <v>4849</v>
      </c>
      <c r="J61" s="98">
        <f>SUM('REPORT4 60+ ALL'!R61:T61)</f>
        <v>5771</v>
      </c>
      <c r="K61" s="165">
        <v>27258</v>
      </c>
      <c r="L61" s="165">
        <v>-163</v>
      </c>
      <c r="M61" s="166">
        <v>-0.02746882372767105</v>
      </c>
      <c r="O61" s="64"/>
    </row>
    <row r="62" spans="1:15" ht="12.75">
      <c r="A62" s="12" t="s">
        <v>106</v>
      </c>
      <c r="B62" s="48" t="s">
        <v>477</v>
      </c>
      <c r="C62" s="11" t="s">
        <v>9</v>
      </c>
      <c r="D62" s="11" t="s">
        <v>10</v>
      </c>
      <c r="E62" s="11" t="s">
        <v>7</v>
      </c>
      <c r="F62" s="97">
        <f>SUM('REPORT4 60+ ALL'!F62:H62)</f>
        <v>4833</v>
      </c>
      <c r="G62" s="97">
        <f>SUM('REPORT4 60+ ALL'!I62,'REPORT4 60+ ALL'!J62,'REPORT4 60+ ALL'!K62)</f>
        <v>6206</v>
      </c>
      <c r="H62" s="97">
        <f>SUM('REPORT4 60+ ALL'!L62:N62)</f>
        <v>6295</v>
      </c>
      <c r="I62" s="98">
        <f>SUM('REPORT4 60+ ALL'!O62:Q62)</f>
        <v>6535</v>
      </c>
      <c r="J62" s="98">
        <f>SUM('REPORT4 60+ ALL'!R62:T62)</f>
        <v>7141</v>
      </c>
      <c r="K62" s="165">
        <v>31010</v>
      </c>
      <c r="L62" s="165">
        <v>2308</v>
      </c>
      <c r="M62" s="166">
        <v>0.47755017587419823</v>
      </c>
      <c r="O62" s="64"/>
    </row>
    <row r="63" spans="1:15" ht="12.75">
      <c r="A63" s="12" t="s">
        <v>107</v>
      </c>
      <c r="B63" s="48" t="s">
        <v>478</v>
      </c>
      <c r="C63" s="11" t="s">
        <v>108</v>
      </c>
      <c r="D63" s="11" t="s">
        <v>25</v>
      </c>
      <c r="E63" s="11" t="s">
        <v>7</v>
      </c>
      <c r="F63" s="97">
        <f>SUM('REPORT4 60+ ALL'!F63:H63)</f>
        <v>16191</v>
      </c>
      <c r="G63" s="97">
        <f>SUM('REPORT4 60+ ALL'!I63,'REPORT4 60+ ALL'!J63,'REPORT4 60+ ALL'!K63)</f>
        <v>18261</v>
      </c>
      <c r="H63" s="97">
        <f>SUM('REPORT4 60+ ALL'!L63:N63)</f>
        <v>14709</v>
      </c>
      <c r="I63" s="98">
        <f>SUM('REPORT4 60+ ALL'!O63:Q63)</f>
        <v>15477</v>
      </c>
      <c r="J63" s="98">
        <f>SUM('REPORT4 60+ ALL'!R63:T63)</f>
        <v>15223</v>
      </c>
      <c r="K63" s="165">
        <v>79861</v>
      </c>
      <c r="L63" s="165">
        <v>-968</v>
      </c>
      <c r="M63" s="166">
        <v>-0.05978630103143722</v>
      </c>
      <c r="O63" s="64"/>
    </row>
    <row r="64" spans="1:15" ht="12.75">
      <c r="A64" s="12" t="s">
        <v>109</v>
      </c>
      <c r="B64" s="48" t="s">
        <v>479</v>
      </c>
      <c r="C64" s="11" t="s">
        <v>74</v>
      </c>
      <c r="D64" s="11" t="s">
        <v>15</v>
      </c>
      <c r="E64" s="11" t="s">
        <v>16</v>
      </c>
      <c r="F64" s="97">
        <f>SUM('REPORT4 60+ ALL'!F64:H64)</f>
        <v>4502</v>
      </c>
      <c r="G64" s="97">
        <f>SUM('REPORT4 60+ ALL'!I64,'REPORT4 60+ ALL'!J64,'REPORT4 60+ ALL'!K64)</f>
        <v>5353</v>
      </c>
      <c r="H64" s="97">
        <f>SUM('REPORT4 60+ ALL'!L64:N64)</f>
        <v>4646</v>
      </c>
      <c r="I64" s="98">
        <f>SUM('REPORT4 60+ ALL'!O64:Q64)</f>
        <v>4643</v>
      </c>
      <c r="J64" s="98">
        <f>SUM('REPORT4 60+ ALL'!R64:T64)</f>
        <v>5461</v>
      </c>
      <c r="K64" s="165">
        <v>24605</v>
      </c>
      <c r="L64" s="165">
        <v>959</v>
      </c>
      <c r="M64" s="166">
        <v>0.2130164371390493</v>
      </c>
      <c r="O64" s="64"/>
    </row>
    <row r="65" spans="1:15" ht="12.75">
      <c r="A65" s="12" t="s">
        <v>110</v>
      </c>
      <c r="B65" s="48" t="s">
        <v>480</v>
      </c>
      <c r="C65" s="11" t="s">
        <v>111</v>
      </c>
      <c r="D65" s="11" t="s">
        <v>36</v>
      </c>
      <c r="E65" s="11" t="s">
        <v>7</v>
      </c>
      <c r="F65" s="97">
        <f>SUM('REPORT4 60+ ALL'!F65:H65)</f>
        <v>11054</v>
      </c>
      <c r="G65" s="97">
        <f>SUM('REPORT4 60+ ALL'!I65,'REPORT4 60+ ALL'!J65,'REPORT4 60+ ALL'!K65)</f>
        <v>12194</v>
      </c>
      <c r="H65" s="97">
        <f>SUM('REPORT4 60+ ALL'!L65:N65)</f>
        <v>8974</v>
      </c>
      <c r="I65" s="98">
        <f>SUM('REPORT4 60+ ALL'!O65:Q65)</f>
        <v>9421</v>
      </c>
      <c r="J65" s="98">
        <f>SUM('REPORT4 60+ ALL'!R65:T65)</f>
        <v>10228</v>
      </c>
      <c r="K65" s="165">
        <v>51871</v>
      </c>
      <c r="L65" s="165">
        <v>-826</v>
      </c>
      <c r="M65" s="166">
        <v>-0.074724081780351</v>
      </c>
      <c r="O65" s="64"/>
    </row>
    <row r="66" spans="1:15" ht="12.75">
      <c r="A66" s="12" t="s">
        <v>112</v>
      </c>
      <c r="B66" s="48" t="s">
        <v>415</v>
      </c>
      <c r="C66" s="11" t="s">
        <v>113</v>
      </c>
      <c r="D66" s="11" t="s">
        <v>102</v>
      </c>
      <c r="E66" s="11" t="s">
        <v>7</v>
      </c>
      <c r="F66" s="97">
        <f>SUM('REPORT4 60+ ALL'!F66:H66)</f>
        <v>18616</v>
      </c>
      <c r="G66" s="97">
        <f>SUM('REPORT4 60+ ALL'!I66,'REPORT4 60+ ALL'!J66,'REPORT4 60+ ALL'!K66)</f>
        <v>20135</v>
      </c>
      <c r="H66" s="97">
        <f>SUM('REPORT4 60+ ALL'!L66:N66)</f>
        <v>18193</v>
      </c>
      <c r="I66" s="98">
        <f>SUM('REPORT4 60+ ALL'!O66:Q66)</f>
        <v>17020</v>
      </c>
      <c r="J66" s="98">
        <f>SUM('REPORT4 60+ ALL'!R66:T66)</f>
        <v>18778</v>
      </c>
      <c r="K66" s="165">
        <v>92742</v>
      </c>
      <c r="L66" s="165">
        <v>162</v>
      </c>
      <c r="M66" s="166">
        <v>0.008702191663085519</v>
      </c>
      <c r="O66" s="64"/>
    </row>
    <row r="67" spans="1:15" ht="12.75">
      <c r="A67" s="12" t="s">
        <v>114</v>
      </c>
      <c r="B67" s="48" t="s">
        <v>481</v>
      </c>
      <c r="C67" s="11" t="s">
        <v>21</v>
      </c>
      <c r="D67" s="11" t="s">
        <v>22</v>
      </c>
      <c r="E67" s="11" t="s">
        <v>7</v>
      </c>
      <c r="F67" s="97">
        <f>SUM('REPORT4 60+ ALL'!F67:H67)</f>
        <v>5413</v>
      </c>
      <c r="G67" s="97">
        <f>SUM('REPORT4 60+ ALL'!I67,'REPORT4 60+ ALL'!J67,'REPORT4 60+ ALL'!K67)</f>
        <v>8648</v>
      </c>
      <c r="H67" s="97">
        <f>SUM('REPORT4 60+ ALL'!L67:N67)</f>
        <v>6514</v>
      </c>
      <c r="I67" s="98">
        <f>SUM('REPORT4 60+ ALL'!O67:Q67)</f>
        <v>12817</v>
      </c>
      <c r="J67" s="98">
        <f>SUM('REPORT4 60+ ALL'!R67:T67)</f>
        <v>15106</v>
      </c>
      <c r="K67" s="165">
        <f>SUM(F67:J67)</f>
        <v>48498</v>
      </c>
      <c r="L67" s="165">
        <v>9693</v>
      </c>
      <c r="M67" s="166">
        <v>1.7906890818400147</v>
      </c>
      <c r="O67" s="64"/>
    </row>
    <row r="68" spans="1:15" ht="12.75">
      <c r="A68" s="12" t="s">
        <v>115</v>
      </c>
      <c r="B68" s="48" t="s">
        <v>482</v>
      </c>
      <c r="C68" s="11" t="s">
        <v>69</v>
      </c>
      <c r="D68" s="11" t="s">
        <v>19</v>
      </c>
      <c r="E68" s="11" t="s">
        <v>7</v>
      </c>
      <c r="F68" s="97">
        <f>SUM('REPORT4 60+ ALL'!F68:H68)</f>
        <v>2374</v>
      </c>
      <c r="G68" s="97">
        <f>SUM('REPORT4 60+ ALL'!I68,'REPORT4 60+ ALL'!J68,'REPORT4 60+ ALL'!K68)</f>
        <v>2473</v>
      </c>
      <c r="H68" s="97">
        <f>SUM('REPORT4 60+ ALL'!L68:N68)</f>
        <v>1882</v>
      </c>
      <c r="I68" s="98">
        <f>SUM('REPORT4 60+ ALL'!O68:Q68)</f>
        <v>1923</v>
      </c>
      <c r="J68" s="98">
        <f>SUM('REPORT4 60+ ALL'!R68:T68)</f>
        <v>2966</v>
      </c>
      <c r="K68" s="165">
        <v>11618</v>
      </c>
      <c r="L68" s="165">
        <v>592</v>
      </c>
      <c r="M68" s="166">
        <v>0.2493681550126369</v>
      </c>
      <c r="O68" s="64"/>
    </row>
    <row r="69" spans="1:15" ht="12.75">
      <c r="A69" s="12" t="s">
        <v>368</v>
      </c>
      <c r="B69" s="48" t="s">
        <v>483</v>
      </c>
      <c r="C69" s="11" t="s">
        <v>116</v>
      </c>
      <c r="D69" s="11" t="s">
        <v>15</v>
      </c>
      <c r="E69" s="11" t="s">
        <v>7</v>
      </c>
      <c r="F69" s="97">
        <f>SUM('REPORT4 60+ ALL'!F69:H69)</f>
        <v>3707</v>
      </c>
      <c r="G69" s="97">
        <f>SUM('REPORT4 60+ ALL'!I69,'REPORT4 60+ ALL'!J69,'REPORT4 60+ ALL'!K69)</f>
        <v>5151</v>
      </c>
      <c r="H69" s="97">
        <f>SUM('REPORT4 60+ ALL'!L69:N69)</f>
        <v>4820</v>
      </c>
      <c r="I69" s="98">
        <f>SUM('REPORT4 60+ ALL'!O69:Q69)</f>
        <v>4704</v>
      </c>
      <c r="J69" s="98">
        <f>SUM('REPORT4 60+ ALL'!R69:T69)</f>
        <v>5305</v>
      </c>
      <c r="K69" s="165">
        <v>23687</v>
      </c>
      <c r="L69" s="165">
        <v>1598</v>
      </c>
      <c r="M69" s="166">
        <v>0.43107634205557055</v>
      </c>
      <c r="O69" s="64"/>
    </row>
    <row r="70" spans="1:15" ht="12.75">
      <c r="A70" s="12" t="s">
        <v>117</v>
      </c>
      <c r="B70" s="48" t="s">
        <v>484</v>
      </c>
      <c r="C70" s="11" t="s">
        <v>61</v>
      </c>
      <c r="D70" s="11" t="s">
        <v>19</v>
      </c>
      <c r="E70" s="11" t="s">
        <v>16</v>
      </c>
      <c r="F70" s="97">
        <f>SUM('REPORT4 60+ ALL'!F70:H70)</f>
        <v>7777</v>
      </c>
      <c r="G70" s="97">
        <f>SUM('REPORT4 60+ ALL'!I70,'REPORT4 60+ ALL'!J70,'REPORT4 60+ ALL'!K70)</f>
        <v>8869</v>
      </c>
      <c r="H70" s="97">
        <f>SUM('REPORT4 60+ ALL'!L70:N70)</f>
        <v>7789</v>
      </c>
      <c r="I70" s="98">
        <f>SUM('REPORT4 60+ ALL'!O70:Q70)</f>
        <v>10371</v>
      </c>
      <c r="J70" s="98">
        <f>SUM('REPORT4 60+ ALL'!R70:T70)</f>
        <v>7884</v>
      </c>
      <c r="K70" s="165">
        <v>42690</v>
      </c>
      <c r="L70" s="165">
        <v>107</v>
      </c>
      <c r="M70" s="166">
        <v>0.013758518709013758</v>
      </c>
      <c r="O70" s="64"/>
    </row>
    <row r="71" spans="1:15" ht="12.75">
      <c r="A71" s="12" t="s">
        <v>118</v>
      </c>
      <c r="B71" s="48" t="s">
        <v>485</v>
      </c>
      <c r="C71" s="11" t="s">
        <v>46</v>
      </c>
      <c r="D71" s="11" t="s">
        <v>10</v>
      </c>
      <c r="E71" s="11" t="s">
        <v>7</v>
      </c>
      <c r="F71" s="97">
        <f>SUM('REPORT4 60+ ALL'!F71:H71)</f>
        <v>5267</v>
      </c>
      <c r="G71" s="97">
        <f>SUM('REPORT4 60+ ALL'!I71,'REPORT4 60+ ALL'!J71,'REPORT4 60+ ALL'!K71)</f>
        <v>7092</v>
      </c>
      <c r="H71" s="97">
        <f>SUM('REPORT4 60+ ALL'!L71:N71)</f>
        <v>3595</v>
      </c>
      <c r="I71" s="98">
        <f>SUM('REPORT4 60+ ALL'!O71:Q71)</f>
        <v>5562</v>
      </c>
      <c r="J71" s="98">
        <f>SUM('REPORT4 60+ ALL'!R71:T71)</f>
        <v>7461</v>
      </c>
      <c r="K71" s="165">
        <v>28977</v>
      </c>
      <c r="L71" s="165">
        <v>2194</v>
      </c>
      <c r="M71" s="166">
        <v>0.41655591418264665</v>
      </c>
      <c r="O71" s="64"/>
    </row>
    <row r="72" spans="1:15" ht="12.75">
      <c r="A72" s="12" t="s">
        <v>119</v>
      </c>
      <c r="B72" s="48" t="s">
        <v>486</v>
      </c>
      <c r="C72" s="11" t="s">
        <v>72</v>
      </c>
      <c r="D72" s="11" t="s">
        <v>36</v>
      </c>
      <c r="E72" s="11" t="s">
        <v>7</v>
      </c>
      <c r="F72" s="97">
        <f>SUM('REPORT4 60+ ALL'!F72:H72)</f>
        <v>4680</v>
      </c>
      <c r="G72" s="97">
        <f>SUM('REPORT4 60+ ALL'!I72,'REPORT4 60+ ALL'!J72,'REPORT4 60+ ALL'!K72)</f>
        <v>4159</v>
      </c>
      <c r="H72" s="97">
        <f>SUM('REPORT4 60+ ALL'!L72:N72)</f>
        <v>2170</v>
      </c>
      <c r="I72" s="98">
        <f>SUM('REPORT4 60+ ALL'!O72:Q72)</f>
        <v>2300</v>
      </c>
      <c r="J72" s="98">
        <f>SUM('REPORT4 60+ ALL'!R72:T72)</f>
        <v>2164</v>
      </c>
      <c r="K72" s="165">
        <v>15473</v>
      </c>
      <c r="L72" s="165">
        <v>-2516</v>
      </c>
      <c r="M72" s="166">
        <v>-0.5376068376068376</v>
      </c>
      <c r="O72" s="64"/>
    </row>
    <row r="73" spans="1:15" ht="12.75">
      <c r="A73" s="12" t="s">
        <v>120</v>
      </c>
      <c r="B73" s="48" t="s">
        <v>487</v>
      </c>
      <c r="C73" s="11" t="s">
        <v>121</v>
      </c>
      <c r="D73" s="11" t="s">
        <v>15</v>
      </c>
      <c r="E73" s="11" t="s">
        <v>16</v>
      </c>
      <c r="F73" s="97">
        <f>SUM('REPORT4 60+ ALL'!F73:H73)</f>
        <v>4402</v>
      </c>
      <c r="G73" s="97">
        <f>SUM('REPORT4 60+ ALL'!I73,'REPORT4 60+ ALL'!J73,'REPORT4 60+ ALL'!K73)</f>
        <v>6421</v>
      </c>
      <c r="H73" s="97">
        <f>SUM('REPORT4 60+ ALL'!L73:N73)</f>
        <v>6138</v>
      </c>
      <c r="I73" s="98">
        <f>SUM('REPORT4 60+ ALL'!O73:Q73)</f>
        <v>6654</v>
      </c>
      <c r="J73" s="98">
        <f>SUM('REPORT4 60+ ALL'!R73:T73)</f>
        <v>5642</v>
      </c>
      <c r="K73" s="165">
        <v>29257</v>
      </c>
      <c r="L73" s="165">
        <v>1240</v>
      </c>
      <c r="M73" s="166">
        <v>0.28169014084507044</v>
      </c>
      <c r="O73" s="64"/>
    </row>
    <row r="74" spans="1:15" ht="12.75">
      <c r="A74" s="12" t="s">
        <v>122</v>
      </c>
      <c r="B74" s="48" t="s">
        <v>488</v>
      </c>
      <c r="C74" s="11" t="s">
        <v>116</v>
      </c>
      <c r="D74" s="11" t="s">
        <v>15</v>
      </c>
      <c r="E74" s="11" t="s">
        <v>7</v>
      </c>
      <c r="F74" s="97">
        <f>SUM('REPORT4 60+ ALL'!F74:H74)</f>
        <v>5869</v>
      </c>
      <c r="G74" s="97">
        <f>SUM('REPORT4 60+ ALL'!I74,'REPORT4 60+ ALL'!J74,'REPORT4 60+ ALL'!K74)</f>
        <v>6726</v>
      </c>
      <c r="H74" s="97">
        <f>SUM('REPORT4 60+ ALL'!L74:N74)</f>
        <v>6220</v>
      </c>
      <c r="I74" s="98">
        <f>SUM('REPORT4 60+ ALL'!O74:Q74)</f>
        <v>6446</v>
      </c>
      <c r="J74" s="98">
        <f>SUM('REPORT4 60+ ALL'!R74:T74)</f>
        <v>6625</v>
      </c>
      <c r="K74" s="165">
        <v>31886</v>
      </c>
      <c r="L74" s="165">
        <v>756</v>
      </c>
      <c r="M74" s="166">
        <v>0.1288124041574374</v>
      </c>
      <c r="O74" s="64"/>
    </row>
    <row r="75" spans="1:15" ht="12.75">
      <c r="A75" s="12" t="s">
        <v>749</v>
      </c>
      <c r="B75" s="48" t="s">
        <v>489</v>
      </c>
      <c r="C75" s="11" t="s">
        <v>5</v>
      </c>
      <c r="D75" s="11" t="s">
        <v>6</v>
      </c>
      <c r="E75" s="11" t="s">
        <v>7</v>
      </c>
      <c r="F75" s="97">
        <f>SUM('REPORT4 60+ ALL'!F75:H75)</f>
        <v>2110</v>
      </c>
      <c r="G75" s="97">
        <f>SUM('REPORT4 60+ ALL'!I75,'REPORT4 60+ ALL'!J75,'REPORT4 60+ ALL'!K75)</f>
        <v>3017</v>
      </c>
      <c r="H75" s="97">
        <f>SUM('REPORT4 60+ ALL'!L75:N75)</f>
        <v>3073</v>
      </c>
      <c r="I75" s="98">
        <f>SUM('REPORT4 60+ ALL'!O75:Q75)</f>
        <v>3003</v>
      </c>
      <c r="J75" s="98">
        <f>SUM('REPORT4 60+ ALL'!R75:T75)</f>
        <v>2581</v>
      </c>
      <c r="K75" s="165">
        <v>13784</v>
      </c>
      <c r="L75" s="165">
        <v>471</v>
      </c>
      <c r="M75" s="166">
        <v>0.22322274881516588</v>
      </c>
      <c r="O75" s="64"/>
    </row>
    <row r="76" spans="1:15" ht="12.75">
      <c r="A76" s="12" t="s">
        <v>123</v>
      </c>
      <c r="B76" s="48" t="s">
        <v>490</v>
      </c>
      <c r="C76" s="11" t="s">
        <v>124</v>
      </c>
      <c r="D76" s="11" t="s">
        <v>15</v>
      </c>
      <c r="E76" s="11" t="s">
        <v>7</v>
      </c>
      <c r="F76" s="97">
        <f>SUM('REPORT4 60+ ALL'!F76:H76)</f>
        <v>4549</v>
      </c>
      <c r="G76" s="97">
        <f>SUM('REPORT4 60+ ALL'!I76,'REPORT4 60+ ALL'!J76,'REPORT4 60+ ALL'!K76)</f>
        <v>5757</v>
      </c>
      <c r="H76" s="97">
        <f>SUM('REPORT4 60+ ALL'!L76:N76)</f>
        <v>4203</v>
      </c>
      <c r="I76" s="98">
        <f>SUM('REPORT4 60+ ALL'!O76:Q76)</f>
        <v>5185</v>
      </c>
      <c r="J76" s="98">
        <f>SUM('REPORT4 60+ ALL'!R76:T76)</f>
        <v>5575</v>
      </c>
      <c r="K76" s="165">
        <v>25269</v>
      </c>
      <c r="L76" s="165">
        <v>1026</v>
      </c>
      <c r="M76" s="166">
        <v>0.2255440756210156</v>
      </c>
      <c r="O76" s="64"/>
    </row>
    <row r="77" spans="1:15" ht="12.75">
      <c r="A77" s="12" t="s">
        <v>125</v>
      </c>
      <c r="B77" s="48" t="s">
        <v>491</v>
      </c>
      <c r="C77" s="11" t="s">
        <v>21</v>
      </c>
      <c r="D77" s="11" t="s">
        <v>22</v>
      </c>
      <c r="E77" s="11" t="s">
        <v>7</v>
      </c>
      <c r="F77" s="97">
        <f>SUM('REPORT4 60+ ALL'!F77:H77)</f>
        <v>10257</v>
      </c>
      <c r="G77" s="97">
        <f>SUM('REPORT4 60+ ALL'!I77,'REPORT4 60+ ALL'!J77,'REPORT4 60+ ALL'!K77)</f>
        <v>13078</v>
      </c>
      <c r="H77" s="97">
        <f>SUM('REPORT4 60+ ALL'!L77:N77)</f>
        <v>11286</v>
      </c>
      <c r="I77" s="98">
        <f>SUM('REPORT4 60+ ALL'!O77:Q77)</f>
        <v>10892</v>
      </c>
      <c r="J77" s="98">
        <f>SUM('REPORT4 60+ ALL'!R77:T77)</f>
        <v>12985</v>
      </c>
      <c r="K77" s="165">
        <v>58498</v>
      </c>
      <c r="L77" s="165">
        <v>2728</v>
      </c>
      <c r="M77" s="166">
        <v>0.2659647070293458</v>
      </c>
      <c r="O77" s="64"/>
    </row>
    <row r="78" spans="1:15" ht="12.75">
      <c r="A78" s="12" t="s">
        <v>126</v>
      </c>
      <c r="B78" s="48" t="s">
        <v>492</v>
      </c>
      <c r="C78" s="11" t="s">
        <v>50</v>
      </c>
      <c r="D78" s="11" t="s">
        <v>19</v>
      </c>
      <c r="E78" s="11" t="s">
        <v>16</v>
      </c>
      <c r="F78" s="97">
        <f>SUM('REPORT4 60+ ALL'!F78:H78)</f>
        <v>6778</v>
      </c>
      <c r="G78" s="97">
        <f>SUM('REPORT4 60+ ALL'!I78,'REPORT4 60+ ALL'!J78,'REPORT4 60+ ALL'!K78)</f>
        <v>8190</v>
      </c>
      <c r="H78" s="97">
        <f>SUM('REPORT4 60+ ALL'!L78:N78)</f>
        <v>7677</v>
      </c>
      <c r="I78" s="98">
        <f>SUM('REPORT4 60+ ALL'!O78:Q78)</f>
        <v>15928</v>
      </c>
      <c r="J78" s="98">
        <f>SUM('REPORT4 60+ ALL'!R78:T78)</f>
        <v>9650</v>
      </c>
      <c r="K78" s="165">
        <v>48223</v>
      </c>
      <c r="L78" s="165">
        <v>2872</v>
      </c>
      <c r="M78" s="166">
        <v>0.42372381233402184</v>
      </c>
      <c r="O78" s="64"/>
    </row>
    <row r="79" spans="1:15" ht="12.75">
      <c r="A79" s="12" t="s">
        <v>127</v>
      </c>
      <c r="B79" s="48" t="s">
        <v>493</v>
      </c>
      <c r="C79" s="11" t="s">
        <v>9</v>
      </c>
      <c r="D79" s="11" t="s">
        <v>10</v>
      </c>
      <c r="E79" s="11" t="s">
        <v>7</v>
      </c>
      <c r="F79" s="97">
        <f>SUM('REPORT4 60+ ALL'!F79:H79)</f>
        <v>7952</v>
      </c>
      <c r="G79" s="97">
        <f>SUM('REPORT4 60+ ALL'!I79,'REPORT4 60+ ALL'!J79,'REPORT4 60+ ALL'!K79)</f>
        <v>9051</v>
      </c>
      <c r="H79" s="97">
        <f>SUM('REPORT4 60+ ALL'!L79:N79)</f>
        <v>6492</v>
      </c>
      <c r="I79" s="98">
        <f>SUM('REPORT4 60+ ALL'!O79:Q79)</f>
        <v>6519</v>
      </c>
      <c r="J79" s="98">
        <f>SUM('REPORT4 60+ ALL'!R79:T79)</f>
        <v>6906</v>
      </c>
      <c r="K79" s="165">
        <v>36920</v>
      </c>
      <c r="L79" s="165">
        <v>-1046</v>
      </c>
      <c r="M79" s="166">
        <v>-0.13153923541247484</v>
      </c>
      <c r="O79" s="64"/>
    </row>
    <row r="80" spans="1:15" ht="12.75">
      <c r="A80" s="12" t="s">
        <v>128</v>
      </c>
      <c r="B80" s="48" t="s">
        <v>494</v>
      </c>
      <c r="C80" s="11" t="s">
        <v>129</v>
      </c>
      <c r="D80" s="11" t="s">
        <v>30</v>
      </c>
      <c r="E80" s="11" t="s">
        <v>16</v>
      </c>
      <c r="F80" s="97">
        <f>SUM('REPORT4 60+ ALL'!F80:H80)</f>
        <v>5805</v>
      </c>
      <c r="G80" s="97">
        <f>SUM('REPORT4 60+ ALL'!I80,'REPORT4 60+ ALL'!J80,'REPORT4 60+ ALL'!K80)</f>
        <v>5589</v>
      </c>
      <c r="H80" s="97">
        <f>SUM('REPORT4 60+ ALL'!L80:N80)</f>
        <v>5635</v>
      </c>
      <c r="I80" s="98">
        <f>SUM('REPORT4 60+ ALL'!O80:Q80)</f>
        <v>5370</v>
      </c>
      <c r="J80" s="98">
        <f>SUM('REPORT4 60+ ALL'!R80:T80)</f>
        <v>4633</v>
      </c>
      <c r="K80" s="165">
        <v>27032</v>
      </c>
      <c r="L80" s="165">
        <v>-1172</v>
      </c>
      <c r="M80" s="166">
        <v>-0.20189491817398794</v>
      </c>
      <c r="O80" s="64"/>
    </row>
    <row r="81" spans="1:15" ht="12.75">
      <c r="A81" s="12" t="s">
        <v>130</v>
      </c>
      <c r="B81" s="48" t="s">
        <v>495</v>
      </c>
      <c r="C81" s="11" t="s">
        <v>69</v>
      </c>
      <c r="D81" s="11" t="s">
        <v>19</v>
      </c>
      <c r="E81" s="11" t="s">
        <v>7</v>
      </c>
      <c r="F81" s="97">
        <f>SUM('REPORT4 60+ ALL'!F81:H81)</f>
        <v>6122</v>
      </c>
      <c r="G81" s="97">
        <f>SUM('REPORT4 60+ ALL'!I81,'REPORT4 60+ ALL'!J81,'REPORT4 60+ ALL'!K81)</f>
        <v>5540</v>
      </c>
      <c r="H81" s="97">
        <f>SUM('REPORT4 60+ ALL'!L81:N81)</f>
        <v>4452</v>
      </c>
      <c r="I81" s="98">
        <f>SUM('REPORT4 60+ ALL'!O81:Q81)</f>
        <v>4521</v>
      </c>
      <c r="J81" s="98">
        <f>SUM('REPORT4 60+ ALL'!R81:T81)</f>
        <v>4949</v>
      </c>
      <c r="K81" s="165">
        <v>25584</v>
      </c>
      <c r="L81" s="165">
        <v>-1173</v>
      </c>
      <c r="M81" s="166">
        <v>-0.19160405096373734</v>
      </c>
      <c r="O81" s="64"/>
    </row>
    <row r="82" spans="1:15" ht="12.75">
      <c r="A82" s="12" t="s">
        <v>131</v>
      </c>
      <c r="B82" s="48" t="s">
        <v>496</v>
      </c>
      <c r="C82" s="11" t="s">
        <v>18</v>
      </c>
      <c r="D82" s="11" t="s">
        <v>19</v>
      </c>
      <c r="E82" s="11" t="s">
        <v>7</v>
      </c>
      <c r="F82" s="97">
        <f>SUM('REPORT4 60+ ALL'!F82:H82)</f>
        <v>3849</v>
      </c>
      <c r="G82" s="97">
        <f>SUM('REPORT4 60+ ALL'!I82,'REPORT4 60+ ALL'!J82,'REPORT4 60+ ALL'!K82)</f>
        <v>4747</v>
      </c>
      <c r="H82" s="97">
        <f>SUM('REPORT4 60+ ALL'!L82:N82)</f>
        <v>4068</v>
      </c>
      <c r="I82" s="98">
        <f>SUM('REPORT4 60+ ALL'!O82:Q82)</f>
        <v>4307</v>
      </c>
      <c r="J82" s="98">
        <f>SUM('REPORT4 60+ ALL'!R82:T82)</f>
        <v>4605</v>
      </c>
      <c r="K82" s="165">
        <v>21576</v>
      </c>
      <c r="L82" s="165">
        <v>756</v>
      </c>
      <c r="M82" s="166">
        <v>0.19641465315666407</v>
      </c>
      <c r="O82" s="64"/>
    </row>
    <row r="83" spans="1:15" ht="12.75">
      <c r="A83" s="12" t="s">
        <v>132</v>
      </c>
      <c r="B83" s="48" t="s">
        <v>497</v>
      </c>
      <c r="C83" s="11" t="s">
        <v>63</v>
      </c>
      <c r="D83" s="11" t="s">
        <v>6</v>
      </c>
      <c r="E83" s="11" t="s">
        <v>7</v>
      </c>
      <c r="F83" s="97">
        <f>SUM('REPORT4 60+ ALL'!F83:H83)</f>
        <v>445</v>
      </c>
      <c r="G83" s="97">
        <f>SUM('REPORT4 60+ ALL'!I83,'REPORT4 60+ ALL'!J83,'REPORT4 60+ ALL'!K83)</f>
        <v>713</v>
      </c>
      <c r="H83" s="97">
        <f>SUM('REPORT4 60+ ALL'!L83:N83)</f>
        <v>752</v>
      </c>
      <c r="I83" s="98">
        <f>SUM('REPORT4 60+ ALL'!O83:Q83)</f>
        <v>622</v>
      </c>
      <c r="J83" s="98">
        <f>SUM('REPORT4 60+ ALL'!R83:T83)</f>
        <v>655</v>
      </c>
      <c r="K83" s="165">
        <v>3187</v>
      </c>
      <c r="L83" s="165">
        <v>210</v>
      </c>
      <c r="M83" s="166">
        <v>0.47191011235955055</v>
      </c>
      <c r="O83" s="64"/>
    </row>
    <row r="84" spans="1:15" ht="12.75">
      <c r="A84" s="12" t="s">
        <v>133</v>
      </c>
      <c r="B84" s="48" t="s">
        <v>498</v>
      </c>
      <c r="C84" s="11" t="s">
        <v>134</v>
      </c>
      <c r="D84" s="11" t="s">
        <v>102</v>
      </c>
      <c r="E84" s="11" t="s">
        <v>7</v>
      </c>
      <c r="F84" s="97">
        <f>SUM('REPORT4 60+ ALL'!F84:H84)</f>
        <v>9689</v>
      </c>
      <c r="G84" s="97">
        <f>SUM('REPORT4 60+ ALL'!I84,'REPORT4 60+ ALL'!J84,'REPORT4 60+ ALL'!K84)</f>
        <v>9580</v>
      </c>
      <c r="H84" s="97">
        <f>SUM('REPORT4 60+ ALL'!L84:N84)</f>
        <v>8617</v>
      </c>
      <c r="I84" s="98">
        <f>SUM('REPORT4 60+ ALL'!O84:Q84)</f>
        <v>8595</v>
      </c>
      <c r="J84" s="98">
        <f>SUM('REPORT4 60+ ALL'!R84:T84)</f>
        <v>9161</v>
      </c>
      <c r="K84" s="165">
        <v>45642</v>
      </c>
      <c r="L84" s="165">
        <v>-528</v>
      </c>
      <c r="M84" s="166">
        <v>-0.05449478790380844</v>
      </c>
      <c r="O84" s="64"/>
    </row>
    <row r="85" spans="1:15" ht="12.75">
      <c r="A85" s="12" t="s">
        <v>135</v>
      </c>
      <c r="B85" s="48" t="s">
        <v>499</v>
      </c>
      <c r="C85" s="11" t="s">
        <v>12</v>
      </c>
      <c r="D85" s="11" t="s">
        <v>10</v>
      </c>
      <c r="E85" s="11" t="s">
        <v>16</v>
      </c>
      <c r="F85" s="97">
        <f>SUM('REPORT4 60+ ALL'!F85:H85)</f>
        <v>6802</v>
      </c>
      <c r="G85" s="97">
        <f>SUM('REPORT4 60+ ALL'!I85,'REPORT4 60+ ALL'!J85,'REPORT4 60+ ALL'!K85)</f>
        <v>7597</v>
      </c>
      <c r="H85" s="97">
        <f>SUM('REPORT4 60+ ALL'!L85:N85)</f>
        <v>6582</v>
      </c>
      <c r="I85" s="98">
        <f>SUM('REPORT4 60+ ALL'!O85:Q85)</f>
        <v>7337</v>
      </c>
      <c r="J85" s="98">
        <f>SUM('REPORT4 60+ ALL'!R85:T85)</f>
        <v>7805</v>
      </c>
      <c r="K85" s="165">
        <v>36123</v>
      </c>
      <c r="L85" s="165">
        <v>1003</v>
      </c>
      <c r="M85" s="166">
        <v>0.1474566304028227</v>
      </c>
      <c r="O85" s="64"/>
    </row>
    <row r="86" spans="1:15" ht="12.75">
      <c r="A86" s="12" t="s">
        <v>406</v>
      </c>
      <c r="B86" s="48" t="s">
        <v>500</v>
      </c>
      <c r="C86" s="11" t="s">
        <v>95</v>
      </c>
      <c r="D86" s="11" t="s">
        <v>30</v>
      </c>
      <c r="E86" s="11" t="s">
        <v>7</v>
      </c>
      <c r="F86" s="97">
        <f>SUM('REPORT4 60+ ALL'!F86:H86)</f>
        <v>3983</v>
      </c>
      <c r="G86" s="97">
        <f>SUM('REPORT4 60+ ALL'!I86,'REPORT4 60+ ALL'!J86,'REPORT4 60+ ALL'!K86)</f>
        <v>5308</v>
      </c>
      <c r="H86" s="97">
        <f>SUM('REPORT4 60+ ALL'!L86:N86)</f>
        <v>4515</v>
      </c>
      <c r="I86" s="98">
        <f>SUM('REPORT4 60+ ALL'!O86:Q86)</f>
        <v>4824</v>
      </c>
      <c r="J86" s="98">
        <f>SUM('REPORT4 60+ ALL'!R86:T86)</f>
        <v>4795</v>
      </c>
      <c r="K86" s="165">
        <v>23425</v>
      </c>
      <c r="L86" s="165">
        <v>812</v>
      </c>
      <c r="M86" s="166">
        <v>0.2038664323374341</v>
      </c>
      <c r="O86" s="64"/>
    </row>
    <row r="87" spans="1:15" ht="12.75">
      <c r="A87" s="12" t="s">
        <v>136</v>
      </c>
      <c r="B87" s="48" t="s">
        <v>501</v>
      </c>
      <c r="C87" s="11" t="s">
        <v>116</v>
      </c>
      <c r="D87" s="11" t="s">
        <v>15</v>
      </c>
      <c r="E87" s="11" t="s">
        <v>7</v>
      </c>
      <c r="F87" s="97">
        <f>SUM('REPORT4 60+ ALL'!F87:H87)</f>
        <v>4538</v>
      </c>
      <c r="G87" s="97">
        <f>SUM('REPORT4 60+ ALL'!I87,'REPORT4 60+ ALL'!J87,'REPORT4 60+ ALL'!K87)</f>
        <v>4437</v>
      </c>
      <c r="H87" s="97">
        <f>SUM('REPORT4 60+ ALL'!L87:N87)</f>
        <v>3780</v>
      </c>
      <c r="I87" s="98">
        <f>SUM('REPORT4 60+ ALL'!O87:Q87)</f>
        <v>4355</v>
      </c>
      <c r="J87" s="98">
        <f>SUM('REPORT4 60+ ALL'!R87:T87)</f>
        <v>4384</v>
      </c>
      <c r="K87" s="165">
        <v>21494</v>
      </c>
      <c r="L87" s="165">
        <v>-154</v>
      </c>
      <c r="M87" s="166">
        <v>-0.03393565447333627</v>
      </c>
      <c r="O87" s="64"/>
    </row>
    <row r="88" spans="1:15" ht="12.75">
      <c r="A88" s="12" t="s">
        <v>137</v>
      </c>
      <c r="B88" s="48" t="s">
        <v>502</v>
      </c>
      <c r="C88" s="11" t="s">
        <v>74</v>
      </c>
      <c r="D88" s="11" t="s">
        <v>15</v>
      </c>
      <c r="E88" s="11" t="s">
        <v>16</v>
      </c>
      <c r="F88" s="97">
        <f>SUM('REPORT4 60+ ALL'!F88:H88)</f>
        <v>5639</v>
      </c>
      <c r="G88" s="97">
        <f>SUM('REPORT4 60+ ALL'!I88,'REPORT4 60+ ALL'!J88,'REPORT4 60+ ALL'!K88)</f>
        <v>6843</v>
      </c>
      <c r="H88" s="97">
        <f>SUM('REPORT4 60+ ALL'!L88:N88)</f>
        <v>5878</v>
      </c>
      <c r="I88" s="98">
        <f>SUM('REPORT4 60+ ALL'!O88:Q88)</f>
        <v>6267</v>
      </c>
      <c r="J88" s="98">
        <f>SUM('REPORT4 60+ ALL'!R88:T88)</f>
        <v>6739</v>
      </c>
      <c r="K88" s="165">
        <v>31366</v>
      </c>
      <c r="L88" s="165">
        <v>1100</v>
      </c>
      <c r="M88" s="166">
        <v>0.19507004788082993</v>
      </c>
      <c r="O88" s="64"/>
    </row>
    <row r="89" spans="1:15" ht="12.75">
      <c r="A89" s="12" t="s">
        <v>138</v>
      </c>
      <c r="B89" s="48" t="s">
        <v>503</v>
      </c>
      <c r="C89" s="11" t="s">
        <v>52</v>
      </c>
      <c r="D89" s="11" t="s">
        <v>19</v>
      </c>
      <c r="E89" s="11" t="s">
        <v>7</v>
      </c>
      <c r="F89" s="97">
        <f>SUM('REPORT4 60+ ALL'!F89:H89)</f>
        <v>5573</v>
      </c>
      <c r="G89" s="97">
        <f>SUM('REPORT4 60+ ALL'!I89,'REPORT4 60+ ALL'!J89,'REPORT4 60+ ALL'!K89)</f>
        <v>6055</v>
      </c>
      <c r="H89" s="97">
        <f>SUM('REPORT4 60+ ALL'!L89:N89)</f>
        <v>3563</v>
      </c>
      <c r="I89" s="98">
        <f>SUM('REPORT4 60+ ALL'!O89:Q89)</f>
        <v>5736</v>
      </c>
      <c r="J89" s="98">
        <f>SUM('REPORT4 60+ ALL'!R89:T89)</f>
        <v>5543</v>
      </c>
      <c r="K89" s="165">
        <v>26470</v>
      </c>
      <c r="L89" s="165">
        <v>-30</v>
      </c>
      <c r="M89" s="166">
        <v>-0.005383097075183922</v>
      </c>
      <c r="O89" s="64"/>
    </row>
    <row r="90" spans="1:15" ht="12.75">
      <c r="A90" s="12" t="s">
        <v>139</v>
      </c>
      <c r="B90" s="48" t="s">
        <v>504</v>
      </c>
      <c r="C90" s="11" t="s">
        <v>21</v>
      </c>
      <c r="D90" s="11" t="s">
        <v>22</v>
      </c>
      <c r="E90" s="11" t="s">
        <v>7</v>
      </c>
      <c r="F90" s="97">
        <f>SUM('REPORT4 60+ ALL'!F90:H90)</f>
        <v>4385</v>
      </c>
      <c r="G90" s="97">
        <f>SUM('REPORT4 60+ ALL'!I90,'REPORT4 60+ ALL'!J90,'REPORT4 60+ ALL'!K90)</f>
        <v>5667</v>
      </c>
      <c r="H90" s="97">
        <f>SUM('REPORT4 60+ ALL'!L90:N90)</f>
        <v>4973</v>
      </c>
      <c r="I90" s="98">
        <f>SUM('REPORT4 60+ ALL'!O90:Q90)</f>
        <v>4753</v>
      </c>
      <c r="J90" s="98">
        <f>SUM('REPORT4 60+ ALL'!R90:T90)</f>
        <v>5088</v>
      </c>
      <c r="K90" s="165">
        <v>24866</v>
      </c>
      <c r="L90" s="165">
        <v>703</v>
      </c>
      <c r="M90" s="166">
        <v>0.16031927023945267</v>
      </c>
      <c r="O90" s="64"/>
    </row>
    <row r="91" spans="1:15" ht="12.75">
      <c r="A91" s="12" t="s">
        <v>140</v>
      </c>
      <c r="B91" s="48" t="s">
        <v>505</v>
      </c>
      <c r="C91" s="11" t="s">
        <v>124</v>
      </c>
      <c r="D91" s="11" t="s">
        <v>15</v>
      </c>
      <c r="E91" s="11" t="s">
        <v>16</v>
      </c>
      <c r="F91" s="97">
        <f>SUM('REPORT4 60+ ALL'!F91:H91)</f>
        <v>1860</v>
      </c>
      <c r="G91" s="97">
        <f>SUM('REPORT4 60+ ALL'!I91,'REPORT4 60+ ALL'!J91,'REPORT4 60+ ALL'!K91)</f>
        <v>3813</v>
      </c>
      <c r="H91" s="97">
        <f>SUM('REPORT4 60+ ALL'!L91:N91)</f>
        <v>3136</v>
      </c>
      <c r="I91" s="98">
        <f>SUM('REPORT4 60+ ALL'!O91:Q91)</f>
        <v>1724</v>
      </c>
      <c r="J91" s="98">
        <f>SUM('REPORT4 60+ ALL'!R91:T91)</f>
        <v>4220</v>
      </c>
      <c r="K91" s="165">
        <v>14753</v>
      </c>
      <c r="L91" s="165">
        <v>2360</v>
      </c>
      <c r="M91" s="166">
        <v>1.2688172043010753</v>
      </c>
      <c r="O91" s="64"/>
    </row>
    <row r="92" spans="1:15" ht="12.75">
      <c r="A92" s="12" t="s">
        <v>141</v>
      </c>
      <c r="B92" s="48" t="s">
        <v>506</v>
      </c>
      <c r="C92" s="11" t="s">
        <v>21</v>
      </c>
      <c r="D92" s="11" t="s">
        <v>22</v>
      </c>
      <c r="E92" s="11" t="s">
        <v>7</v>
      </c>
      <c r="F92" s="97">
        <f>SUM('REPORT4 60+ ALL'!F92:H92)</f>
        <v>2232</v>
      </c>
      <c r="G92" s="97">
        <f>SUM('REPORT4 60+ ALL'!I92,'REPORT4 60+ ALL'!J92,'REPORT4 60+ ALL'!K92)</f>
        <v>2020</v>
      </c>
      <c r="H92" s="97">
        <f>SUM('REPORT4 60+ ALL'!L92:N92)</f>
        <v>1316</v>
      </c>
      <c r="I92" s="98">
        <f>SUM('REPORT4 60+ ALL'!O92:Q92)</f>
        <v>1688</v>
      </c>
      <c r="J92" s="98">
        <f>SUM('REPORT4 60+ ALL'!R92:T92)</f>
        <v>1704</v>
      </c>
      <c r="K92" s="165">
        <v>8960</v>
      </c>
      <c r="L92" s="165">
        <v>-528</v>
      </c>
      <c r="M92" s="166">
        <v>-0.23655913978494625</v>
      </c>
      <c r="O92" s="64"/>
    </row>
    <row r="93" spans="1:15" ht="12.75">
      <c r="A93" s="12" t="s">
        <v>142</v>
      </c>
      <c r="B93" s="48" t="s">
        <v>507</v>
      </c>
      <c r="C93" s="11" t="s">
        <v>143</v>
      </c>
      <c r="D93" s="11" t="s">
        <v>6</v>
      </c>
      <c r="E93" s="11" t="s">
        <v>7</v>
      </c>
      <c r="F93" s="97">
        <f>SUM('REPORT4 60+ ALL'!F93:H93)</f>
        <v>3980</v>
      </c>
      <c r="G93" s="97">
        <f>SUM('REPORT4 60+ ALL'!I93,'REPORT4 60+ ALL'!J93,'REPORT4 60+ ALL'!K93)</f>
        <v>5415</v>
      </c>
      <c r="H93" s="97">
        <f>SUM('REPORT4 60+ ALL'!L93:N93)</f>
        <v>3235</v>
      </c>
      <c r="I93" s="98">
        <f>SUM('REPORT4 60+ ALL'!O93:Q93)</f>
        <v>3862</v>
      </c>
      <c r="J93" s="98">
        <f>SUM('REPORT4 60+ ALL'!R93:T93)</f>
        <v>4582</v>
      </c>
      <c r="K93" s="165">
        <v>21074</v>
      </c>
      <c r="L93" s="165">
        <v>602</v>
      </c>
      <c r="M93" s="166">
        <v>0.15125628140703518</v>
      </c>
      <c r="O93" s="64"/>
    </row>
    <row r="94" spans="1:15" ht="12.75">
      <c r="A94" s="12" t="s">
        <v>144</v>
      </c>
      <c r="B94" s="48" t="s">
        <v>508</v>
      </c>
      <c r="C94" s="11" t="s">
        <v>21</v>
      </c>
      <c r="D94" s="11" t="s">
        <v>22</v>
      </c>
      <c r="E94" s="11" t="s">
        <v>16</v>
      </c>
      <c r="F94" s="97">
        <f>SUM('REPORT4 60+ ALL'!F94:H94)</f>
        <v>1291</v>
      </c>
      <c r="G94" s="97">
        <f>SUM('REPORT4 60+ ALL'!I94,'REPORT4 60+ ALL'!J94,'REPORT4 60+ ALL'!K94)</f>
        <v>1632</v>
      </c>
      <c r="H94" s="97">
        <f>SUM('REPORT4 60+ ALL'!L94:N94)</f>
        <v>1540</v>
      </c>
      <c r="I94" s="98">
        <f>SUM('REPORT4 60+ ALL'!O94:Q94)</f>
        <v>1137</v>
      </c>
      <c r="J94" s="98">
        <f>SUM('REPORT4 60+ ALL'!R94:T94)</f>
        <v>1938</v>
      </c>
      <c r="K94" s="165">
        <v>7538</v>
      </c>
      <c r="L94" s="165">
        <v>647</v>
      </c>
      <c r="M94" s="166">
        <v>0.5011618900077459</v>
      </c>
      <c r="O94" s="64"/>
    </row>
    <row r="95" spans="1:15" ht="12.75">
      <c r="A95" s="12" t="s">
        <v>145</v>
      </c>
      <c r="B95" s="48" t="s">
        <v>509</v>
      </c>
      <c r="C95" s="11" t="s">
        <v>38</v>
      </c>
      <c r="D95" s="11" t="s">
        <v>10</v>
      </c>
      <c r="E95" s="11" t="s">
        <v>7</v>
      </c>
      <c r="F95" s="97">
        <f>SUM('REPORT4 60+ ALL'!F95:H95)</f>
        <v>3897</v>
      </c>
      <c r="G95" s="97">
        <f>SUM('REPORT4 60+ ALL'!I95,'REPORT4 60+ ALL'!J95,'REPORT4 60+ ALL'!K95)</f>
        <v>7310</v>
      </c>
      <c r="H95" s="97">
        <f>SUM('REPORT4 60+ ALL'!L95:N95)</f>
        <v>9204</v>
      </c>
      <c r="I95" s="98">
        <f>SUM('REPORT4 60+ ALL'!O95:Q95)</f>
        <v>5298</v>
      </c>
      <c r="J95" s="98">
        <f>SUM('REPORT4 60+ ALL'!R95:T95)</f>
        <v>5066</v>
      </c>
      <c r="K95" s="165">
        <v>30775</v>
      </c>
      <c r="L95" s="165">
        <v>1169</v>
      </c>
      <c r="M95" s="166">
        <v>0.2999743392353092</v>
      </c>
      <c r="O95" s="64"/>
    </row>
    <row r="96" spans="1:15" ht="12.75">
      <c r="A96" s="12" t="s">
        <v>146</v>
      </c>
      <c r="B96" s="48" t="s">
        <v>510</v>
      </c>
      <c r="C96" s="11" t="s">
        <v>21</v>
      </c>
      <c r="D96" s="11" t="s">
        <v>22</v>
      </c>
      <c r="E96" s="11" t="s">
        <v>7</v>
      </c>
      <c r="F96" s="97">
        <f>SUM('REPORT4 60+ ALL'!F96:H96)</f>
        <v>4540</v>
      </c>
      <c r="G96" s="97">
        <f>SUM('REPORT4 60+ ALL'!I96,'REPORT4 60+ ALL'!J96,'REPORT4 60+ ALL'!K96)</f>
        <v>6409</v>
      </c>
      <c r="H96" s="97">
        <f>SUM('REPORT4 60+ ALL'!L96:N96)</f>
        <v>5736</v>
      </c>
      <c r="I96" s="98">
        <f>SUM('REPORT4 60+ ALL'!O96:Q96)</f>
        <v>5439</v>
      </c>
      <c r="J96" s="98">
        <f>SUM('REPORT4 60+ ALL'!R96:T96)</f>
        <v>6665</v>
      </c>
      <c r="K96" s="165">
        <v>28789</v>
      </c>
      <c r="L96" s="165">
        <v>2125</v>
      </c>
      <c r="M96" s="166">
        <v>0.46806167400881055</v>
      </c>
      <c r="O96" s="64"/>
    </row>
    <row r="97" spans="1:15" ht="12.75">
      <c r="A97" s="12" t="s">
        <v>147</v>
      </c>
      <c r="B97" s="48" t="s">
        <v>511</v>
      </c>
      <c r="C97" s="11" t="s">
        <v>21</v>
      </c>
      <c r="D97" s="11" t="s">
        <v>22</v>
      </c>
      <c r="E97" s="11" t="s">
        <v>7</v>
      </c>
      <c r="F97" s="97">
        <f>SUM('REPORT4 60+ ALL'!F97:H97)</f>
        <v>12614</v>
      </c>
      <c r="G97" s="97">
        <f>SUM('REPORT4 60+ ALL'!I97,'REPORT4 60+ ALL'!J97,'REPORT4 60+ ALL'!K97)</f>
        <v>10293</v>
      </c>
      <c r="H97" s="97">
        <f>SUM('REPORT4 60+ ALL'!L97:N97)</f>
        <v>8467</v>
      </c>
      <c r="I97" s="98">
        <f>SUM('REPORT4 60+ ALL'!O97:Q97)</f>
        <v>5557</v>
      </c>
      <c r="J97" s="98">
        <f>SUM('REPORT4 60+ ALL'!R97:T97)</f>
        <v>6438</v>
      </c>
      <c r="K97" s="165">
        <v>43369</v>
      </c>
      <c r="L97" s="165">
        <v>-6176</v>
      </c>
      <c r="M97" s="166">
        <v>-0.48961471381005234</v>
      </c>
      <c r="O97" s="64"/>
    </row>
    <row r="98" spans="1:15" ht="12.75">
      <c r="A98" s="12" t="s">
        <v>148</v>
      </c>
      <c r="B98" s="48" t="s">
        <v>512</v>
      </c>
      <c r="C98" s="11" t="s">
        <v>116</v>
      </c>
      <c r="D98" s="11" t="s">
        <v>15</v>
      </c>
      <c r="E98" s="11" t="s">
        <v>7</v>
      </c>
      <c r="F98" s="97">
        <f>SUM('REPORT4 60+ ALL'!F98:H98)</f>
        <v>1661</v>
      </c>
      <c r="G98" s="97">
        <f>SUM('REPORT4 60+ ALL'!I98,'REPORT4 60+ ALL'!J98,'REPORT4 60+ ALL'!K98)</f>
        <v>2486</v>
      </c>
      <c r="H98" s="97">
        <f>SUM('REPORT4 60+ ALL'!L98:N98)</f>
        <v>1987</v>
      </c>
      <c r="I98" s="98">
        <f>SUM('REPORT4 60+ ALL'!O98:Q98)</f>
        <v>2170</v>
      </c>
      <c r="J98" s="98">
        <f>SUM('REPORT4 60+ ALL'!R98:T98)</f>
        <v>2297</v>
      </c>
      <c r="K98" s="165">
        <v>10601</v>
      </c>
      <c r="L98" s="165">
        <v>636</v>
      </c>
      <c r="M98" s="166">
        <v>0.38290186634557494</v>
      </c>
      <c r="O98" s="64"/>
    </row>
    <row r="99" spans="1:15" ht="12.75">
      <c r="A99" s="12" t="s">
        <v>149</v>
      </c>
      <c r="B99" s="48" t="s">
        <v>513</v>
      </c>
      <c r="C99" s="11" t="s">
        <v>150</v>
      </c>
      <c r="D99" s="11" t="s">
        <v>102</v>
      </c>
      <c r="E99" s="11" t="s">
        <v>7</v>
      </c>
      <c r="F99" s="97">
        <f>SUM('REPORT4 60+ ALL'!F99:H99)</f>
        <v>4690</v>
      </c>
      <c r="G99" s="97">
        <f>SUM('REPORT4 60+ ALL'!I99,'REPORT4 60+ ALL'!J99,'REPORT4 60+ ALL'!K99)</f>
        <v>5346</v>
      </c>
      <c r="H99" s="97">
        <f>SUM('REPORT4 60+ ALL'!L99:N99)</f>
        <v>5240</v>
      </c>
      <c r="I99" s="98">
        <f>SUM('REPORT4 60+ ALL'!O99:Q99)</f>
        <v>4560</v>
      </c>
      <c r="J99" s="98">
        <f>SUM('REPORT4 60+ ALL'!R99:T99)</f>
        <v>5776</v>
      </c>
      <c r="K99" s="165">
        <v>25612</v>
      </c>
      <c r="L99" s="165">
        <v>1086</v>
      </c>
      <c r="M99" s="166">
        <v>0.23155650319829424</v>
      </c>
      <c r="O99" s="64"/>
    </row>
    <row r="100" spans="1:15" ht="12.75">
      <c r="A100" s="12" t="s">
        <v>151</v>
      </c>
      <c r="B100" s="48" t="s">
        <v>514</v>
      </c>
      <c r="C100" s="11" t="s">
        <v>121</v>
      </c>
      <c r="D100" s="11" t="s">
        <v>15</v>
      </c>
      <c r="E100" s="11" t="s">
        <v>16</v>
      </c>
      <c r="F100" s="97">
        <f>SUM('REPORT4 60+ ALL'!F100:H100)</f>
        <v>3176</v>
      </c>
      <c r="G100" s="97">
        <f>SUM('REPORT4 60+ ALL'!I100,'REPORT4 60+ ALL'!J100,'REPORT4 60+ ALL'!K100)</f>
        <v>4190</v>
      </c>
      <c r="H100" s="97">
        <f>SUM('REPORT4 60+ ALL'!L100:N100)</f>
        <v>3814</v>
      </c>
      <c r="I100" s="98">
        <f>SUM('REPORT4 60+ ALL'!O100:Q100)</f>
        <v>3319</v>
      </c>
      <c r="J100" s="98">
        <f>SUM('REPORT4 60+ ALL'!R100:T100)</f>
        <v>4264</v>
      </c>
      <c r="K100" s="165">
        <v>18763</v>
      </c>
      <c r="L100" s="165">
        <v>1088</v>
      </c>
      <c r="M100" s="166">
        <v>0.3425692695214106</v>
      </c>
      <c r="O100" s="64"/>
    </row>
    <row r="101" spans="1:15" ht="12.75">
      <c r="A101" s="12" t="s">
        <v>152</v>
      </c>
      <c r="B101" s="48" t="s">
        <v>515</v>
      </c>
      <c r="C101" s="11" t="s">
        <v>21</v>
      </c>
      <c r="D101" s="11" t="s">
        <v>22</v>
      </c>
      <c r="E101" s="11" t="s">
        <v>7</v>
      </c>
      <c r="F101" s="97">
        <f>SUM('REPORT4 60+ ALL'!F101:H101)</f>
        <v>12458</v>
      </c>
      <c r="G101" s="97">
        <f>SUM('REPORT4 60+ ALL'!I101,'REPORT4 60+ ALL'!J101,'REPORT4 60+ ALL'!K101)</f>
        <v>13477</v>
      </c>
      <c r="H101" s="97">
        <f>SUM('REPORT4 60+ ALL'!L101:N101)</f>
        <v>10850</v>
      </c>
      <c r="I101" s="98">
        <f>SUM('REPORT4 60+ ALL'!O101:Q101)</f>
        <v>17376</v>
      </c>
      <c r="J101" s="98">
        <f>SUM('REPORT4 60+ ALL'!R101:T101)</f>
        <v>11080</v>
      </c>
      <c r="K101" s="165">
        <v>65241</v>
      </c>
      <c r="L101" s="165">
        <v>-1378</v>
      </c>
      <c r="M101" s="166">
        <v>-0.11061165516134211</v>
      </c>
      <c r="O101" s="64"/>
    </row>
    <row r="102" spans="1:15" ht="12.75">
      <c r="A102" s="12" t="s">
        <v>153</v>
      </c>
      <c r="B102" s="48" t="s">
        <v>516</v>
      </c>
      <c r="C102" s="11" t="s">
        <v>154</v>
      </c>
      <c r="D102" s="11" t="s">
        <v>36</v>
      </c>
      <c r="E102" s="11" t="s">
        <v>7</v>
      </c>
      <c r="F102" s="97">
        <f>SUM('REPORT4 60+ ALL'!F102:H102)</f>
        <v>11180</v>
      </c>
      <c r="G102" s="97">
        <f>SUM('REPORT4 60+ ALL'!I102,'REPORT4 60+ ALL'!J102,'REPORT4 60+ ALL'!K102)</f>
        <v>12987</v>
      </c>
      <c r="H102" s="97">
        <f>SUM('REPORT4 60+ ALL'!L102:N102)</f>
        <v>11300</v>
      </c>
      <c r="I102" s="98">
        <f>SUM('REPORT4 60+ ALL'!O102:Q102)</f>
        <v>10752</v>
      </c>
      <c r="J102" s="98">
        <f>SUM('REPORT4 60+ ALL'!R102:T102)</f>
        <v>11998</v>
      </c>
      <c r="K102" s="165">
        <v>58217</v>
      </c>
      <c r="L102" s="165">
        <v>818</v>
      </c>
      <c r="M102" s="166">
        <v>0.07316636851520572</v>
      </c>
      <c r="O102" s="64"/>
    </row>
    <row r="103" spans="1:15" ht="12.75">
      <c r="A103" s="12" t="s">
        <v>155</v>
      </c>
      <c r="B103" s="48" t="s">
        <v>517</v>
      </c>
      <c r="C103" s="11" t="s">
        <v>9</v>
      </c>
      <c r="D103" s="11" t="s">
        <v>10</v>
      </c>
      <c r="E103" s="11" t="s">
        <v>7</v>
      </c>
      <c r="F103" s="97">
        <f>SUM('REPORT4 60+ ALL'!F103:H103)</f>
        <v>9069</v>
      </c>
      <c r="G103" s="97">
        <f>SUM('REPORT4 60+ ALL'!I103,'REPORT4 60+ ALL'!J103,'REPORT4 60+ ALL'!K103)</f>
        <v>6394</v>
      </c>
      <c r="H103" s="97">
        <f>SUM('REPORT4 60+ ALL'!L103:N103)</f>
        <v>4359</v>
      </c>
      <c r="I103" s="98">
        <f>SUM('REPORT4 60+ ALL'!O103:Q103)</f>
        <v>4469</v>
      </c>
      <c r="J103" s="98">
        <f>SUM('REPORT4 60+ ALL'!R103:T103)</f>
        <v>4511</v>
      </c>
      <c r="K103" s="165">
        <v>28802</v>
      </c>
      <c r="L103" s="165">
        <v>-4558</v>
      </c>
      <c r="M103" s="166">
        <v>-0.5025912449002095</v>
      </c>
      <c r="O103" s="64"/>
    </row>
    <row r="104" spans="1:15" ht="12.75">
      <c r="A104" s="12" t="s">
        <v>156</v>
      </c>
      <c r="B104" s="48" t="s">
        <v>518</v>
      </c>
      <c r="C104" s="11" t="s">
        <v>21</v>
      </c>
      <c r="D104" s="11" t="s">
        <v>22</v>
      </c>
      <c r="E104" s="11" t="s">
        <v>16</v>
      </c>
      <c r="F104" s="97">
        <f>SUM('REPORT4 60+ ALL'!F104:H104)</f>
        <v>6450</v>
      </c>
      <c r="G104" s="97">
        <f>SUM('REPORT4 60+ ALL'!I104,'REPORT4 60+ ALL'!J104,'REPORT4 60+ ALL'!K104)</f>
        <v>8135</v>
      </c>
      <c r="H104" s="97">
        <f>SUM('REPORT4 60+ ALL'!L104:N104)</f>
        <v>7192</v>
      </c>
      <c r="I104" s="98">
        <f>SUM('REPORT4 60+ ALL'!O104:Q104)</f>
        <v>7301</v>
      </c>
      <c r="J104" s="98">
        <f>SUM('REPORT4 60+ ALL'!R104:T104)</f>
        <v>8203</v>
      </c>
      <c r="K104" s="165">
        <v>37281</v>
      </c>
      <c r="L104" s="165">
        <v>1753</v>
      </c>
      <c r="M104" s="166">
        <v>0.27178294573643413</v>
      </c>
      <c r="O104" s="64"/>
    </row>
    <row r="105" spans="1:15" ht="12.75">
      <c r="A105" s="12" t="s">
        <v>157</v>
      </c>
      <c r="B105" s="48" t="s">
        <v>519</v>
      </c>
      <c r="C105" s="11" t="s">
        <v>38</v>
      </c>
      <c r="D105" s="11" t="s">
        <v>10</v>
      </c>
      <c r="E105" s="11" t="s">
        <v>7</v>
      </c>
      <c r="F105" s="97">
        <f>SUM('REPORT4 60+ ALL'!F105:H105)</f>
        <v>6426</v>
      </c>
      <c r="G105" s="97">
        <f>SUM('REPORT4 60+ ALL'!I105,'REPORT4 60+ ALL'!J105,'REPORT4 60+ ALL'!K105)</f>
        <v>7432</v>
      </c>
      <c r="H105" s="97">
        <f>SUM('REPORT4 60+ ALL'!L105:N105)</f>
        <v>6155</v>
      </c>
      <c r="I105" s="98">
        <f>SUM('REPORT4 60+ ALL'!O105:Q105)</f>
        <v>7172</v>
      </c>
      <c r="J105" s="98">
        <f>SUM('REPORT4 60+ ALL'!R105:T105)</f>
        <v>5699</v>
      </c>
      <c r="K105" s="165">
        <v>32884</v>
      </c>
      <c r="L105" s="165">
        <v>-727</v>
      </c>
      <c r="M105" s="166">
        <v>-0.11313414254590726</v>
      </c>
      <c r="O105" s="64"/>
    </row>
    <row r="106" spans="1:15" ht="12.75">
      <c r="A106" s="12" t="s">
        <v>158</v>
      </c>
      <c r="B106" s="48" t="s">
        <v>520</v>
      </c>
      <c r="C106" s="11" t="s">
        <v>21</v>
      </c>
      <c r="D106" s="11" t="s">
        <v>22</v>
      </c>
      <c r="E106" s="11" t="s">
        <v>16</v>
      </c>
      <c r="F106" s="97">
        <f>SUM('REPORT4 60+ ALL'!F106:H106)</f>
        <v>11610</v>
      </c>
      <c r="G106" s="97">
        <f>SUM('REPORT4 60+ ALL'!I106,'REPORT4 60+ ALL'!J106,'REPORT4 60+ ALL'!K106)</f>
        <v>12873</v>
      </c>
      <c r="H106" s="97">
        <f>SUM('REPORT4 60+ ALL'!L106:N106)</f>
        <v>10432</v>
      </c>
      <c r="I106" s="98">
        <f>SUM('REPORT4 60+ ALL'!O106:Q106)</f>
        <v>9317</v>
      </c>
      <c r="J106" s="98">
        <f>SUM('REPORT4 60+ ALL'!R106:T106)</f>
        <v>10591</v>
      </c>
      <c r="K106" s="165">
        <v>54823</v>
      </c>
      <c r="L106" s="165">
        <v>-1019</v>
      </c>
      <c r="M106" s="166">
        <v>-0.08776916451335055</v>
      </c>
      <c r="O106" s="64"/>
    </row>
    <row r="107" spans="1:15" ht="12.75">
      <c r="A107" s="12" t="s">
        <v>159</v>
      </c>
      <c r="B107" s="48" t="s">
        <v>521</v>
      </c>
      <c r="C107" s="11" t="s">
        <v>69</v>
      </c>
      <c r="D107" s="11" t="s">
        <v>19</v>
      </c>
      <c r="E107" s="11" t="s">
        <v>16</v>
      </c>
      <c r="F107" s="97">
        <f>SUM('REPORT4 60+ ALL'!F107:H107)</f>
        <v>6121</v>
      </c>
      <c r="G107" s="97">
        <f>SUM('REPORT4 60+ ALL'!I107,'REPORT4 60+ ALL'!J107,'REPORT4 60+ ALL'!K107)</f>
        <v>7004</v>
      </c>
      <c r="H107" s="97">
        <f>SUM('REPORT4 60+ ALL'!L107:N107)</f>
        <v>7054</v>
      </c>
      <c r="I107" s="98">
        <f>SUM('REPORT4 60+ ALL'!O107:Q107)</f>
        <v>7836</v>
      </c>
      <c r="J107" s="98">
        <f>SUM('REPORT4 60+ ALL'!R107:T107)</f>
        <v>8017</v>
      </c>
      <c r="K107" s="165">
        <v>36032</v>
      </c>
      <c r="L107" s="165">
        <v>1896</v>
      </c>
      <c r="M107" s="166">
        <v>0.3097533082829603</v>
      </c>
      <c r="O107" s="64"/>
    </row>
    <row r="108" spans="1:15" ht="12.75">
      <c r="A108" s="12" t="s">
        <v>160</v>
      </c>
      <c r="B108" s="48" t="s">
        <v>522</v>
      </c>
      <c r="C108" s="11" t="s">
        <v>63</v>
      </c>
      <c r="D108" s="11" t="s">
        <v>6</v>
      </c>
      <c r="E108" s="11" t="s">
        <v>7</v>
      </c>
      <c r="F108" s="97">
        <f>SUM('REPORT4 60+ ALL'!F108:H108)</f>
        <v>2104</v>
      </c>
      <c r="G108" s="97">
        <f>SUM('REPORT4 60+ ALL'!I108,'REPORT4 60+ ALL'!J108,'REPORT4 60+ ALL'!K108)</f>
        <v>2013</v>
      </c>
      <c r="H108" s="97">
        <f>SUM('REPORT4 60+ ALL'!L108:N108)</f>
        <v>2074</v>
      </c>
      <c r="I108" s="98">
        <f>SUM('REPORT4 60+ ALL'!O108:Q108)</f>
        <v>2389</v>
      </c>
      <c r="J108" s="98">
        <f>SUM('REPORT4 60+ ALL'!R108:T108)</f>
        <v>2507</v>
      </c>
      <c r="K108" s="165">
        <v>11087</v>
      </c>
      <c r="L108" s="165">
        <v>403</v>
      </c>
      <c r="M108" s="166">
        <v>0.19153992395437264</v>
      </c>
      <c r="O108" s="64"/>
    </row>
    <row r="109" spans="1:15" ht="12.75">
      <c r="A109" s="12" t="s">
        <v>161</v>
      </c>
      <c r="B109" s="48" t="s">
        <v>416</v>
      </c>
      <c r="C109" s="11" t="s">
        <v>93</v>
      </c>
      <c r="D109" s="11" t="s">
        <v>30</v>
      </c>
      <c r="E109" s="11" t="s">
        <v>7</v>
      </c>
      <c r="F109" s="97">
        <f>SUM('REPORT4 60+ ALL'!F109:H109)</f>
        <v>153</v>
      </c>
      <c r="G109" s="97">
        <f>SUM('REPORT4 60+ ALL'!I109,'REPORT4 60+ ALL'!J109,'REPORT4 60+ ALL'!K109)</f>
        <v>195</v>
      </c>
      <c r="H109" s="97">
        <f>SUM('REPORT4 60+ ALL'!L109:N109)</f>
        <v>0</v>
      </c>
      <c r="I109" s="98">
        <f>SUM('REPORT4 60+ ALL'!O109:Q109)</f>
        <v>0</v>
      </c>
      <c r="J109" s="98">
        <f>SUM('REPORT4 60+ ALL'!R109:T109)</f>
        <v>0</v>
      </c>
      <c r="K109" s="165">
        <v>348</v>
      </c>
      <c r="L109" s="179">
        <v>-153</v>
      </c>
      <c r="M109" s="180">
        <v>-1</v>
      </c>
      <c r="O109" s="64"/>
    </row>
    <row r="110" spans="1:15" ht="12.75">
      <c r="A110" s="12" t="s">
        <v>162</v>
      </c>
      <c r="B110" s="48" t="s">
        <v>523</v>
      </c>
      <c r="C110" s="11" t="s">
        <v>21</v>
      </c>
      <c r="D110" s="11" t="s">
        <v>22</v>
      </c>
      <c r="E110" s="11" t="s">
        <v>7</v>
      </c>
      <c r="F110" s="97">
        <f>SUM('REPORT4 60+ ALL'!F110:H110)</f>
        <v>8740</v>
      </c>
      <c r="G110" s="97">
        <f>SUM('REPORT4 60+ ALL'!I110,'REPORT4 60+ ALL'!J110,'REPORT4 60+ ALL'!K110)</f>
        <v>8908</v>
      </c>
      <c r="H110" s="97">
        <f>SUM('REPORT4 60+ ALL'!L110:N110)</f>
        <v>8455</v>
      </c>
      <c r="I110" s="98">
        <f>SUM('REPORT4 60+ ALL'!O110:Q110)</f>
        <v>7669</v>
      </c>
      <c r="J110" s="98">
        <f>SUM('REPORT4 60+ ALL'!R110:T110)</f>
        <v>8085</v>
      </c>
      <c r="K110" s="165">
        <v>41857</v>
      </c>
      <c r="L110" s="165">
        <v>-655</v>
      </c>
      <c r="M110" s="166">
        <v>-0.07494279176201372</v>
      </c>
      <c r="O110" s="64"/>
    </row>
    <row r="111" spans="1:15" ht="12.75">
      <c r="A111" s="12" t="s">
        <v>163</v>
      </c>
      <c r="B111" s="48" t="s">
        <v>524</v>
      </c>
      <c r="C111" s="11" t="s">
        <v>21</v>
      </c>
      <c r="D111" s="11" t="s">
        <v>22</v>
      </c>
      <c r="E111" s="11" t="s">
        <v>7</v>
      </c>
      <c r="F111" s="97">
        <f>SUM('REPORT4 60+ ALL'!F111:H111)</f>
        <v>4839</v>
      </c>
      <c r="G111" s="97">
        <f>SUM('REPORT4 60+ ALL'!I111,'REPORT4 60+ ALL'!J111,'REPORT4 60+ ALL'!K111)</f>
        <v>6513</v>
      </c>
      <c r="H111" s="97">
        <f>SUM('REPORT4 60+ ALL'!L111:N111)</f>
        <v>5812</v>
      </c>
      <c r="I111" s="98">
        <f>SUM('REPORT4 60+ ALL'!O111:Q111)</f>
        <v>5508</v>
      </c>
      <c r="J111" s="98">
        <f>SUM('REPORT4 60+ ALL'!R111:T111)</f>
        <v>5638</v>
      </c>
      <c r="K111" s="165">
        <v>28310</v>
      </c>
      <c r="L111" s="165">
        <v>799</v>
      </c>
      <c r="M111" s="166">
        <v>0.165116759661087</v>
      </c>
      <c r="O111" s="64"/>
    </row>
    <row r="112" spans="1:15" ht="12.75">
      <c r="A112" s="12" t="s">
        <v>164</v>
      </c>
      <c r="B112" s="48" t="s">
        <v>525</v>
      </c>
      <c r="C112" s="11" t="s">
        <v>91</v>
      </c>
      <c r="D112" s="11" t="s">
        <v>10</v>
      </c>
      <c r="E112" s="11" t="s">
        <v>7</v>
      </c>
      <c r="F112" s="97">
        <f>SUM('REPORT4 60+ ALL'!F112:H112)</f>
        <v>2368</v>
      </c>
      <c r="G112" s="97">
        <f>SUM('REPORT4 60+ ALL'!I112,'REPORT4 60+ ALL'!J112,'REPORT4 60+ ALL'!K112)</f>
        <v>3808</v>
      </c>
      <c r="H112" s="97">
        <f>SUM('REPORT4 60+ ALL'!L112:N112)</f>
        <v>3752</v>
      </c>
      <c r="I112" s="98">
        <f>SUM('REPORT4 60+ ALL'!O112:Q112)</f>
        <v>4109</v>
      </c>
      <c r="J112" s="98">
        <f>SUM('REPORT4 60+ ALL'!R112:T112)</f>
        <v>3649</v>
      </c>
      <c r="K112" s="165">
        <v>17686</v>
      </c>
      <c r="L112" s="165">
        <v>1281</v>
      </c>
      <c r="M112" s="166">
        <v>0.5409628378378378</v>
      </c>
      <c r="O112" s="64"/>
    </row>
    <row r="113" spans="1:15" ht="12.75">
      <c r="A113" s="12" t="s">
        <v>165</v>
      </c>
      <c r="B113" s="48" t="s">
        <v>421</v>
      </c>
      <c r="C113" s="11" t="s">
        <v>52</v>
      </c>
      <c r="D113" s="11" t="s">
        <v>19</v>
      </c>
      <c r="E113" s="11" t="s">
        <v>7</v>
      </c>
      <c r="F113" s="97">
        <f>SUM('REPORT4 60+ ALL'!F113:H113)</f>
        <v>6922</v>
      </c>
      <c r="G113" s="97">
        <f>SUM('REPORT4 60+ ALL'!I113,'REPORT4 60+ ALL'!J113,'REPORT4 60+ ALL'!K113)</f>
        <v>7588</v>
      </c>
      <c r="H113" s="97">
        <f>SUM('REPORT4 60+ ALL'!L113:N113)</f>
        <v>5597</v>
      </c>
      <c r="I113" s="98">
        <f>SUM('REPORT4 60+ ALL'!O113:Q113)</f>
        <v>6183</v>
      </c>
      <c r="J113" s="98">
        <f>SUM('REPORT4 60+ ALL'!R113:T113)</f>
        <v>6217</v>
      </c>
      <c r="K113" s="165">
        <v>32507</v>
      </c>
      <c r="L113" s="165">
        <v>-705</v>
      </c>
      <c r="M113" s="166">
        <v>-0.10184917653857267</v>
      </c>
      <c r="O113" s="64"/>
    </row>
    <row r="114" spans="1:15" ht="12.75">
      <c r="A114" s="12" t="s">
        <v>166</v>
      </c>
      <c r="B114" s="48" t="s">
        <v>526</v>
      </c>
      <c r="C114" s="11" t="s">
        <v>21</v>
      </c>
      <c r="D114" s="11" t="s">
        <v>22</v>
      </c>
      <c r="E114" s="11" t="s">
        <v>7</v>
      </c>
      <c r="F114" s="97">
        <f>SUM('REPORT4 60+ ALL'!F114:H114)</f>
        <v>3291</v>
      </c>
      <c r="G114" s="97">
        <f>SUM('REPORT4 60+ ALL'!I114,'REPORT4 60+ ALL'!J114,'REPORT4 60+ ALL'!K114)</f>
        <v>4346</v>
      </c>
      <c r="H114" s="97">
        <f>SUM('REPORT4 60+ ALL'!L114:N114)</f>
        <v>3019</v>
      </c>
      <c r="I114" s="98">
        <f>SUM('REPORT4 60+ ALL'!O114:Q114)</f>
        <v>3791</v>
      </c>
      <c r="J114" s="98">
        <f>SUM('REPORT4 60+ ALL'!R114:T114)</f>
        <v>4085</v>
      </c>
      <c r="K114" s="165">
        <v>18532</v>
      </c>
      <c r="L114" s="165">
        <v>794</v>
      </c>
      <c r="M114" s="166">
        <v>0.24126405347918567</v>
      </c>
      <c r="O114" s="64"/>
    </row>
    <row r="115" spans="1:15" ht="12.75">
      <c r="A115" s="12" t="s">
        <v>167</v>
      </c>
      <c r="B115" s="48" t="s">
        <v>527</v>
      </c>
      <c r="C115" s="11" t="s">
        <v>168</v>
      </c>
      <c r="D115" s="11" t="s">
        <v>25</v>
      </c>
      <c r="E115" s="11" t="s">
        <v>7</v>
      </c>
      <c r="F115" s="97">
        <f>SUM('REPORT4 60+ ALL'!F115:H115)</f>
        <v>5945</v>
      </c>
      <c r="G115" s="97">
        <f>SUM('REPORT4 60+ ALL'!I115,'REPORT4 60+ ALL'!J115,'REPORT4 60+ ALL'!K115)</f>
        <v>6958</v>
      </c>
      <c r="H115" s="97">
        <f>SUM('REPORT4 60+ ALL'!L115:N115)</f>
        <v>6151</v>
      </c>
      <c r="I115" s="98">
        <f>SUM('REPORT4 60+ ALL'!O115:Q115)</f>
        <v>6414</v>
      </c>
      <c r="J115" s="98">
        <f>SUM('REPORT4 60+ ALL'!R115:T115)</f>
        <v>6811</v>
      </c>
      <c r="K115" s="165">
        <v>32279</v>
      </c>
      <c r="L115" s="165">
        <v>866</v>
      </c>
      <c r="M115" s="166">
        <v>0.1456686291000841</v>
      </c>
      <c r="O115" s="64"/>
    </row>
    <row r="116" spans="1:15" ht="12.75">
      <c r="A116" s="12" t="s">
        <v>169</v>
      </c>
      <c r="B116" s="48" t="s">
        <v>528</v>
      </c>
      <c r="C116" s="11" t="s">
        <v>170</v>
      </c>
      <c r="D116" s="11" t="s">
        <v>6</v>
      </c>
      <c r="E116" s="11" t="s">
        <v>7</v>
      </c>
      <c r="F116" s="97">
        <f>SUM('REPORT4 60+ ALL'!F116:H116)</f>
        <v>6506</v>
      </c>
      <c r="G116" s="97">
        <f>SUM('REPORT4 60+ ALL'!I116,'REPORT4 60+ ALL'!J116,'REPORT4 60+ ALL'!K116)</f>
        <v>8241</v>
      </c>
      <c r="H116" s="97">
        <f>SUM('REPORT4 60+ ALL'!L116:N116)</f>
        <v>6875</v>
      </c>
      <c r="I116" s="98">
        <f>SUM('REPORT4 60+ ALL'!O116:Q116)</f>
        <v>6170</v>
      </c>
      <c r="J116" s="98">
        <f>SUM('REPORT4 60+ ALL'!R116:T116)</f>
        <v>7275</v>
      </c>
      <c r="K116" s="165">
        <v>35067</v>
      </c>
      <c r="L116" s="165">
        <v>769</v>
      </c>
      <c r="M116" s="166">
        <v>0.11819858592068859</v>
      </c>
      <c r="O116" s="64"/>
    </row>
    <row r="117" spans="1:15" ht="12.75">
      <c r="A117" s="12" t="s">
        <v>171</v>
      </c>
      <c r="B117" s="48" t="s">
        <v>529</v>
      </c>
      <c r="C117" s="11" t="s">
        <v>21</v>
      </c>
      <c r="D117" s="11" t="s">
        <v>22</v>
      </c>
      <c r="E117" s="11" t="s">
        <v>7</v>
      </c>
      <c r="F117" s="97">
        <f>SUM('REPORT4 60+ ALL'!F117:H117)</f>
        <v>4990</v>
      </c>
      <c r="G117" s="97">
        <f>SUM('REPORT4 60+ ALL'!I117,'REPORT4 60+ ALL'!J117,'REPORT4 60+ ALL'!K117)</f>
        <v>16614</v>
      </c>
      <c r="H117" s="97">
        <f>SUM('REPORT4 60+ ALL'!L117:N117)</f>
        <v>9736</v>
      </c>
      <c r="I117" s="98">
        <f>SUM('REPORT4 60+ ALL'!O117:Q117)</f>
        <v>4335</v>
      </c>
      <c r="J117" s="98">
        <f>SUM('REPORT4 60+ ALL'!R117:T117)</f>
        <v>4911</v>
      </c>
      <c r="K117" s="165">
        <v>40586</v>
      </c>
      <c r="L117" s="165">
        <v>-79</v>
      </c>
      <c r="M117" s="166">
        <v>-0.015831663326653308</v>
      </c>
      <c r="O117" s="64"/>
    </row>
    <row r="118" spans="1:15" ht="12.75">
      <c r="A118" s="12" t="s">
        <v>172</v>
      </c>
      <c r="B118" s="48" t="s">
        <v>530</v>
      </c>
      <c r="C118" s="11" t="s">
        <v>63</v>
      </c>
      <c r="D118" s="11" t="s">
        <v>6</v>
      </c>
      <c r="E118" s="11" t="s">
        <v>16</v>
      </c>
      <c r="F118" s="97">
        <f>SUM('REPORT4 60+ ALL'!F118:H118)</f>
        <v>4986</v>
      </c>
      <c r="G118" s="97">
        <f>SUM('REPORT4 60+ ALL'!I118,'REPORT4 60+ ALL'!J118,'REPORT4 60+ ALL'!K118)</f>
        <v>6436</v>
      </c>
      <c r="H118" s="97">
        <f>SUM('REPORT4 60+ ALL'!L118:N118)</f>
        <v>4731</v>
      </c>
      <c r="I118" s="98">
        <f>SUM('REPORT4 60+ ALL'!O118:Q118)</f>
        <v>4733</v>
      </c>
      <c r="J118" s="98">
        <f>SUM('REPORT4 60+ ALL'!R118:T118)</f>
        <v>5203</v>
      </c>
      <c r="K118" s="165">
        <v>26089</v>
      </c>
      <c r="L118" s="165">
        <v>217</v>
      </c>
      <c r="M118" s="166">
        <v>0.0435218612113919</v>
      </c>
      <c r="O118" s="64"/>
    </row>
    <row r="119" spans="1:15" ht="12.75">
      <c r="A119" s="12" t="s">
        <v>173</v>
      </c>
      <c r="B119" s="48" t="s">
        <v>531</v>
      </c>
      <c r="C119" s="11" t="s">
        <v>174</v>
      </c>
      <c r="D119" s="11" t="s">
        <v>25</v>
      </c>
      <c r="E119" s="11" t="s">
        <v>7</v>
      </c>
      <c r="F119" s="97">
        <f>SUM('REPORT4 60+ ALL'!F119:H119)</f>
        <v>30103</v>
      </c>
      <c r="G119" s="97">
        <f>SUM('REPORT4 60+ ALL'!I119,'REPORT4 60+ ALL'!J119,'REPORT4 60+ ALL'!K119)</f>
        <v>34375</v>
      </c>
      <c r="H119" s="97">
        <f>SUM('REPORT4 60+ ALL'!L119:N119)</f>
        <v>28042</v>
      </c>
      <c r="I119" s="98">
        <f>SUM('REPORT4 60+ ALL'!O119:Q119)</f>
        <v>27606</v>
      </c>
      <c r="J119" s="98">
        <f>SUM('REPORT4 60+ ALL'!R119:T119)</f>
        <v>31916</v>
      </c>
      <c r="K119" s="165">
        <v>152042</v>
      </c>
      <c r="L119" s="165">
        <v>1813</v>
      </c>
      <c r="M119" s="166">
        <v>0.060226555492808025</v>
      </c>
      <c r="O119" s="64"/>
    </row>
    <row r="120" spans="1:15" ht="12.75">
      <c r="A120" s="12" t="s">
        <v>175</v>
      </c>
      <c r="B120" s="48" t="s">
        <v>532</v>
      </c>
      <c r="C120" s="11" t="s">
        <v>176</v>
      </c>
      <c r="D120" s="11" t="s">
        <v>10</v>
      </c>
      <c r="E120" s="11" t="s">
        <v>7</v>
      </c>
      <c r="F120" s="97">
        <f>SUM('REPORT4 60+ ALL'!F120:H120)</f>
        <v>17665</v>
      </c>
      <c r="G120" s="97">
        <f>SUM('REPORT4 60+ ALL'!I120,'REPORT4 60+ ALL'!J120,'REPORT4 60+ ALL'!K120)</f>
        <v>15267</v>
      </c>
      <c r="H120" s="97">
        <f>SUM('REPORT4 60+ ALL'!L120:N120)</f>
        <v>13955</v>
      </c>
      <c r="I120" s="98">
        <f>SUM('REPORT4 60+ ALL'!O120:Q120)</f>
        <v>15634</v>
      </c>
      <c r="J120" s="98">
        <f>SUM('REPORT4 60+ ALL'!R120:T120)</f>
        <v>18759</v>
      </c>
      <c r="K120" s="165">
        <v>81280</v>
      </c>
      <c r="L120" s="165">
        <v>1094</v>
      </c>
      <c r="M120" s="166">
        <v>0.06193037078969714</v>
      </c>
      <c r="O120" s="64"/>
    </row>
    <row r="121" spans="1:15" ht="12.75">
      <c r="A121" s="12" t="s">
        <v>177</v>
      </c>
      <c r="B121" s="48" t="s">
        <v>533</v>
      </c>
      <c r="C121" s="11" t="s">
        <v>21</v>
      </c>
      <c r="D121" s="11" t="s">
        <v>22</v>
      </c>
      <c r="E121" s="11" t="s">
        <v>7</v>
      </c>
      <c r="F121" s="97">
        <f>SUM('REPORT4 60+ ALL'!F121:H121)</f>
        <v>4050</v>
      </c>
      <c r="G121" s="97">
        <f>SUM('REPORT4 60+ ALL'!I121,'REPORT4 60+ ALL'!J121,'REPORT4 60+ ALL'!K121)</f>
        <v>5398</v>
      </c>
      <c r="H121" s="97">
        <f>SUM('REPORT4 60+ ALL'!L121:N121)</f>
        <v>5033</v>
      </c>
      <c r="I121" s="98">
        <f>SUM('REPORT4 60+ ALL'!O121:Q121)</f>
        <v>4594</v>
      </c>
      <c r="J121" s="98">
        <f>SUM('REPORT4 60+ ALL'!R121:T121)</f>
        <v>6234</v>
      </c>
      <c r="K121" s="165">
        <v>25309</v>
      </c>
      <c r="L121" s="165">
        <v>2184</v>
      </c>
      <c r="M121" s="166">
        <v>0.5392592592592592</v>
      </c>
      <c r="O121" s="64"/>
    </row>
    <row r="122" spans="1:15" ht="12.75">
      <c r="A122" s="12" t="s">
        <v>178</v>
      </c>
      <c r="B122" s="48" t="s">
        <v>534</v>
      </c>
      <c r="C122" s="11" t="s">
        <v>46</v>
      </c>
      <c r="D122" s="11" t="s">
        <v>10</v>
      </c>
      <c r="E122" s="11" t="s">
        <v>7</v>
      </c>
      <c r="F122" s="97">
        <f>SUM('REPORT4 60+ ALL'!F122:H122)</f>
        <v>1441</v>
      </c>
      <c r="G122" s="97">
        <f>SUM('REPORT4 60+ ALL'!I122,'REPORT4 60+ ALL'!J122,'REPORT4 60+ ALL'!K122)</f>
        <v>1491</v>
      </c>
      <c r="H122" s="97">
        <f>SUM('REPORT4 60+ ALL'!L122:N122)</f>
        <v>1358</v>
      </c>
      <c r="I122" s="98">
        <f>SUM('REPORT4 60+ ALL'!O122:Q122)</f>
        <v>1784</v>
      </c>
      <c r="J122" s="98">
        <f>SUM('REPORT4 60+ ALL'!R122:T122)</f>
        <v>1678</v>
      </c>
      <c r="K122" s="165">
        <v>7752</v>
      </c>
      <c r="L122" s="165">
        <v>237</v>
      </c>
      <c r="M122" s="166">
        <v>0.16446911866759195</v>
      </c>
      <c r="O122" s="64"/>
    </row>
    <row r="123" spans="1:15" ht="12.75">
      <c r="A123" s="12" t="s">
        <v>179</v>
      </c>
      <c r="B123" s="48" t="s">
        <v>535</v>
      </c>
      <c r="C123" s="11" t="s">
        <v>180</v>
      </c>
      <c r="D123" s="11" t="s">
        <v>6</v>
      </c>
      <c r="E123" s="11" t="s">
        <v>7</v>
      </c>
      <c r="F123" s="97">
        <f>SUM('REPORT4 60+ ALL'!F123:H123)</f>
        <v>13923</v>
      </c>
      <c r="G123" s="97">
        <f>SUM('REPORT4 60+ ALL'!I123,'REPORT4 60+ ALL'!J123,'REPORT4 60+ ALL'!K123)</f>
        <v>14515</v>
      </c>
      <c r="H123" s="97">
        <f>SUM('REPORT4 60+ ALL'!L123:N123)</f>
        <v>17834</v>
      </c>
      <c r="I123" s="98">
        <f>SUM('REPORT4 60+ ALL'!O123:Q123)</f>
        <v>23593</v>
      </c>
      <c r="J123" s="98">
        <f>SUM('REPORT4 60+ ALL'!R123:T123)</f>
        <v>38139</v>
      </c>
      <c r="K123" s="165">
        <v>108004</v>
      </c>
      <c r="L123" s="165">
        <v>24216</v>
      </c>
      <c r="M123" s="166">
        <v>1.7392803275156217</v>
      </c>
      <c r="O123" s="64"/>
    </row>
    <row r="124" spans="1:15" ht="12.75">
      <c r="A124" s="12" t="s">
        <v>181</v>
      </c>
      <c r="B124" s="48" t="s">
        <v>536</v>
      </c>
      <c r="C124" s="11" t="s">
        <v>182</v>
      </c>
      <c r="D124" s="11" t="s">
        <v>19</v>
      </c>
      <c r="E124" s="11" t="s">
        <v>7</v>
      </c>
      <c r="F124" s="97">
        <f>SUM('REPORT4 60+ ALL'!F124:H124)</f>
        <v>7398</v>
      </c>
      <c r="G124" s="97">
        <f>SUM('REPORT4 60+ ALL'!I124,'REPORT4 60+ ALL'!J124,'REPORT4 60+ ALL'!K124)</f>
        <v>7626</v>
      </c>
      <c r="H124" s="97">
        <f>SUM('REPORT4 60+ ALL'!L124:N124)</f>
        <v>7166</v>
      </c>
      <c r="I124" s="98">
        <f>SUM('REPORT4 60+ ALL'!O124:Q124)</f>
        <v>7321</v>
      </c>
      <c r="J124" s="98">
        <f>SUM('REPORT4 60+ ALL'!R124:T124)</f>
        <v>8007</v>
      </c>
      <c r="K124" s="165">
        <v>37518</v>
      </c>
      <c r="L124" s="165">
        <v>609</v>
      </c>
      <c r="M124" s="166">
        <v>0.08231954582319546</v>
      </c>
      <c r="O124" s="64"/>
    </row>
    <row r="125" spans="1:15" ht="12.75">
      <c r="A125" s="12" t="s">
        <v>183</v>
      </c>
      <c r="B125" s="48" t="s">
        <v>537</v>
      </c>
      <c r="C125" s="11" t="s">
        <v>59</v>
      </c>
      <c r="D125" s="11" t="s">
        <v>36</v>
      </c>
      <c r="E125" s="11" t="s">
        <v>16</v>
      </c>
      <c r="F125" s="97">
        <f>SUM('REPORT4 60+ ALL'!F125:H125)</f>
        <v>2648</v>
      </c>
      <c r="G125" s="97">
        <f>SUM('REPORT4 60+ ALL'!I125,'REPORT4 60+ ALL'!J125,'REPORT4 60+ ALL'!K125)</f>
        <v>5603</v>
      </c>
      <c r="H125" s="97">
        <f>SUM('REPORT4 60+ ALL'!L125:N125)</f>
        <v>5154</v>
      </c>
      <c r="I125" s="98">
        <f>SUM('REPORT4 60+ ALL'!O125:Q125)</f>
        <v>7358</v>
      </c>
      <c r="J125" s="98">
        <f>SUM('REPORT4 60+ ALL'!R125:T125)</f>
        <v>5162</v>
      </c>
      <c r="K125" s="165">
        <v>25925</v>
      </c>
      <c r="L125" s="165">
        <v>2514</v>
      </c>
      <c r="M125" s="166">
        <v>0.9493957703927492</v>
      </c>
      <c r="O125" s="64"/>
    </row>
    <row r="126" spans="1:15" ht="12.75">
      <c r="A126" s="12" t="s">
        <v>184</v>
      </c>
      <c r="B126" s="48" t="s">
        <v>538</v>
      </c>
      <c r="C126" s="11" t="s">
        <v>185</v>
      </c>
      <c r="D126" s="11" t="s">
        <v>6</v>
      </c>
      <c r="E126" s="11" t="s">
        <v>7</v>
      </c>
      <c r="F126" s="97">
        <f>SUM('REPORT4 60+ ALL'!F126:H126)</f>
        <v>9831</v>
      </c>
      <c r="G126" s="97">
        <f>SUM('REPORT4 60+ ALL'!I126,'REPORT4 60+ ALL'!J126,'REPORT4 60+ ALL'!K126)</f>
        <v>11566</v>
      </c>
      <c r="H126" s="97">
        <f>SUM('REPORT4 60+ ALL'!L126:N126)</f>
        <v>12056</v>
      </c>
      <c r="I126" s="98">
        <f>SUM('REPORT4 60+ ALL'!O126:Q126)</f>
        <v>12310</v>
      </c>
      <c r="J126" s="98">
        <f>SUM('REPORT4 60+ ALL'!R126:T126)</f>
        <v>13155</v>
      </c>
      <c r="K126" s="165">
        <v>58918</v>
      </c>
      <c r="L126" s="165">
        <v>3324</v>
      </c>
      <c r="M126" s="166">
        <v>0.3381141287763198</v>
      </c>
      <c r="O126" s="64"/>
    </row>
    <row r="127" spans="1:15" ht="12.75">
      <c r="A127" s="12" t="s">
        <v>369</v>
      </c>
      <c r="B127" s="48" t="s">
        <v>539</v>
      </c>
      <c r="C127" s="11" t="s">
        <v>12</v>
      </c>
      <c r="D127" s="11" t="s">
        <v>10</v>
      </c>
      <c r="E127" s="11" t="s">
        <v>7</v>
      </c>
      <c r="F127" s="97">
        <f>SUM('REPORT4 60+ ALL'!F127:H127)</f>
        <v>4610</v>
      </c>
      <c r="G127" s="97">
        <f>SUM('REPORT4 60+ ALL'!I127,'REPORT4 60+ ALL'!J127,'REPORT4 60+ ALL'!K127)</f>
        <v>4952</v>
      </c>
      <c r="H127" s="97">
        <f>SUM('REPORT4 60+ ALL'!L127:N127)</f>
        <v>3047</v>
      </c>
      <c r="I127" s="98">
        <f>SUM('REPORT4 60+ ALL'!O127:Q127)</f>
        <v>5588</v>
      </c>
      <c r="J127" s="98">
        <f>SUM('REPORT4 60+ ALL'!R127:T127)</f>
        <v>5804</v>
      </c>
      <c r="K127" s="165">
        <v>24001</v>
      </c>
      <c r="L127" s="165">
        <v>1194</v>
      </c>
      <c r="M127" s="166">
        <v>0.25900216919739694</v>
      </c>
      <c r="O127" s="64"/>
    </row>
    <row r="128" spans="1:15" ht="12.75">
      <c r="A128" s="12" t="s">
        <v>186</v>
      </c>
      <c r="B128" s="48" t="s">
        <v>540</v>
      </c>
      <c r="C128" s="11" t="s">
        <v>187</v>
      </c>
      <c r="D128" s="11" t="s">
        <v>15</v>
      </c>
      <c r="E128" s="11" t="s">
        <v>7</v>
      </c>
      <c r="F128" s="97">
        <f>SUM('REPORT4 60+ ALL'!F128:H128)</f>
        <v>7379</v>
      </c>
      <c r="G128" s="97">
        <f>SUM('REPORT4 60+ ALL'!I128,'REPORT4 60+ ALL'!J128,'REPORT4 60+ ALL'!K128)</f>
        <v>9443</v>
      </c>
      <c r="H128" s="97">
        <f>SUM('REPORT4 60+ ALL'!L128:N128)</f>
        <v>6056</v>
      </c>
      <c r="I128" s="98">
        <f>SUM('REPORT4 60+ ALL'!O128:Q128)</f>
        <v>5913</v>
      </c>
      <c r="J128" s="98">
        <f>SUM('REPORT4 60+ ALL'!R128:T128)</f>
        <v>7164</v>
      </c>
      <c r="K128" s="165">
        <v>35955</v>
      </c>
      <c r="L128" s="165">
        <v>-215</v>
      </c>
      <c r="M128" s="166">
        <v>-0.02913673939558206</v>
      </c>
      <c r="O128" s="64"/>
    </row>
    <row r="129" spans="1:15" ht="12.75">
      <c r="A129" s="12" t="s">
        <v>188</v>
      </c>
      <c r="B129" s="48" t="s">
        <v>541</v>
      </c>
      <c r="C129" s="11" t="s">
        <v>38</v>
      </c>
      <c r="D129" s="11" t="s">
        <v>10</v>
      </c>
      <c r="E129" s="11" t="s">
        <v>7</v>
      </c>
      <c r="F129" s="97">
        <f>SUM('REPORT4 60+ ALL'!F129:H129)</f>
        <v>2325</v>
      </c>
      <c r="G129" s="97">
        <f>SUM('REPORT4 60+ ALL'!I129,'REPORT4 60+ ALL'!J129,'REPORT4 60+ ALL'!K129)</f>
        <v>2644</v>
      </c>
      <c r="H129" s="97">
        <f>SUM('REPORT4 60+ ALL'!L129:N129)</f>
        <v>2448</v>
      </c>
      <c r="I129" s="98">
        <f>SUM('REPORT4 60+ ALL'!O129:Q129)</f>
        <v>2941</v>
      </c>
      <c r="J129" s="98">
        <f>SUM('REPORT4 60+ ALL'!R129:T129)</f>
        <v>2098</v>
      </c>
      <c r="K129" s="165">
        <v>12456</v>
      </c>
      <c r="L129" s="165">
        <v>-227</v>
      </c>
      <c r="M129" s="166">
        <v>-0.09763440860215054</v>
      </c>
      <c r="O129" s="64"/>
    </row>
    <row r="130" spans="1:15" ht="12.75">
      <c r="A130" s="12" t="s">
        <v>189</v>
      </c>
      <c r="B130" s="48" t="s">
        <v>542</v>
      </c>
      <c r="C130" s="11" t="s">
        <v>21</v>
      </c>
      <c r="D130" s="11" t="s">
        <v>22</v>
      </c>
      <c r="E130" s="11" t="s">
        <v>7</v>
      </c>
      <c r="F130" s="97">
        <f>SUM('REPORT4 60+ ALL'!F130:H130)</f>
        <v>3653</v>
      </c>
      <c r="G130" s="97">
        <f>SUM('REPORT4 60+ ALL'!I130,'REPORT4 60+ ALL'!J130,'REPORT4 60+ ALL'!K130)</f>
        <v>4250</v>
      </c>
      <c r="H130" s="97">
        <f>SUM('REPORT4 60+ ALL'!L130:N130)</f>
        <v>2050</v>
      </c>
      <c r="I130" s="98">
        <f>SUM('REPORT4 60+ ALL'!O130:Q130)</f>
        <v>2294</v>
      </c>
      <c r="J130" s="98">
        <f>SUM('REPORT4 60+ ALL'!R130:T130)</f>
        <v>3381</v>
      </c>
      <c r="K130" s="165">
        <v>15628</v>
      </c>
      <c r="L130" s="165">
        <v>-272</v>
      </c>
      <c r="M130" s="166">
        <v>-0.0744593484807008</v>
      </c>
      <c r="O130" s="64"/>
    </row>
    <row r="131" spans="1:15" ht="12.75">
      <c r="A131" s="12" t="s">
        <v>190</v>
      </c>
      <c r="B131" s="48" t="s">
        <v>543</v>
      </c>
      <c r="C131" s="11" t="s">
        <v>129</v>
      </c>
      <c r="D131" s="11" t="s">
        <v>30</v>
      </c>
      <c r="E131" s="11" t="s">
        <v>16</v>
      </c>
      <c r="F131" s="97">
        <f>SUM('REPORT4 60+ ALL'!F131:H131)</f>
        <v>3640</v>
      </c>
      <c r="G131" s="97">
        <f>SUM('REPORT4 60+ ALL'!I131,'REPORT4 60+ ALL'!J131,'REPORT4 60+ ALL'!K131)</f>
        <v>4509</v>
      </c>
      <c r="H131" s="97">
        <f>SUM('REPORT4 60+ ALL'!L131:N131)</f>
        <v>3608</v>
      </c>
      <c r="I131" s="98">
        <f>SUM('REPORT4 60+ ALL'!O131:Q131)</f>
        <v>4141</v>
      </c>
      <c r="J131" s="98">
        <f>SUM('REPORT4 60+ ALL'!R131:T131)</f>
        <v>4343</v>
      </c>
      <c r="K131" s="165">
        <v>20241</v>
      </c>
      <c r="L131" s="165">
        <v>703</v>
      </c>
      <c r="M131" s="166">
        <v>0.19313186813186814</v>
      </c>
      <c r="O131" s="64"/>
    </row>
    <row r="132" spans="1:15" ht="12.75">
      <c r="A132" s="12" t="s">
        <v>191</v>
      </c>
      <c r="B132" s="48" t="s">
        <v>544</v>
      </c>
      <c r="C132" s="11" t="s">
        <v>18</v>
      </c>
      <c r="D132" s="11" t="s">
        <v>19</v>
      </c>
      <c r="E132" s="11" t="s">
        <v>7</v>
      </c>
      <c r="F132" s="97">
        <f>SUM('REPORT4 60+ ALL'!F132:H132)</f>
        <v>7945</v>
      </c>
      <c r="G132" s="97">
        <f>SUM('REPORT4 60+ ALL'!I132,'REPORT4 60+ ALL'!J132,'REPORT4 60+ ALL'!K132)</f>
        <v>8161</v>
      </c>
      <c r="H132" s="97">
        <f>SUM('REPORT4 60+ ALL'!L132:N132)</f>
        <v>9392</v>
      </c>
      <c r="I132" s="98">
        <f>SUM('REPORT4 60+ ALL'!O132:Q132)</f>
        <v>8002</v>
      </c>
      <c r="J132" s="98">
        <f>SUM('REPORT4 60+ ALL'!R132:T132)</f>
        <v>8544</v>
      </c>
      <c r="K132" s="165">
        <v>42044</v>
      </c>
      <c r="L132" s="165">
        <v>599</v>
      </c>
      <c r="M132" s="166">
        <v>0.07539332913782253</v>
      </c>
      <c r="O132" s="64"/>
    </row>
    <row r="133" spans="1:15" ht="12.75">
      <c r="A133" s="12" t="s">
        <v>192</v>
      </c>
      <c r="B133" s="48" t="s">
        <v>545</v>
      </c>
      <c r="C133" s="11" t="s">
        <v>193</v>
      </c>
      <c r="D133" s="11" t="s">
        <v>102</v>
      </c>
      <c r="E133" s="11" t="s">
        <v>7</v>
      </c>
      <c r="F133" s="97">
        <f>SUM('REPORT4 60+ ALL'!F133:H133)</f>
        <v>7300</v>
      </c>
      <c r="G133" s="97">
        <f>SUM('REPORT4 60+ ALL'!I133,'REPORT4 60+ ALL'!J133,'REPORT4 60+ ALL'!K133)</f>
        <v>16418</v>
      </c>
      <c r="H133" s="97">
        <f>SUM('REPORT4 60+ ALL'!L133:N133)</f>
        <v>6756</v>
      </c>
      <c r="I133" s="98">
        <f>SUM('REPORT4 60+ ALL'!O133:Q133)</f>
        <v>6641</v>
      </c>
      <c r="J133" s="98">
        <f>SUM('REPORT4 60+ ALL'!R133:T133)</f>
        <v>5338</v>
      </c>
      <c r="K133" s="165">
        <v>42453</v>
      </c>
      <c r="L133" s="165">
        <v>-1962</v>
      </c>
      <c r="M133" s="166">
        <v>-0.2687671232876712</v>
      </c>
      <c r="O133" s="64"/>
    </row>
    <row r="134" spans="1:15" ht="12.75">
      <c r="A134" s="12" t="s">
        <v>194</v>
      </c>
      <c r="B134" s="48" t="s">
        <v>546</v>
      </c>
      <c r="C134" s="11" t="s">
        <v>195</v>
      </c>
      <c r="D134" s="11" t="s">
        <v>15</v>
      </c>
      <c r="E134" s="11" t="s">
        <v>7</v>
      </c>
      <c r="F134" s="97">
        <f>SUM('REPORT4 60+ ALL'!F134:H134)</f>
        <v>4321</v>
      </c>
      <c r="G134" s="97">
        <f>SUM('REPORT4 60+ ALL'!I134,'REPORT4 60+ ALL'!J134,'REPORT4 60+ ALL'!K134)</f>
        <v>4968</v>
      </c>
      <c r="H134" s="97">
        <f>SUM('REPORT4 60+ ALL'!L134:N134)</f>
        <v>4399</v>
      </c>
      <c r="I134" s="98">
        <f>SUM('REPORT4 60+ ALL'!O134:Q134)</f>
        <v>9819</v>
      </c>
      <c r="J134" s="98">
        <f>SUM('REPORT4 60+ ALL'!R134:T134)</f>
        <v>8586</v>
      </c>
      <c r="K134" s="165">
        <v>32093</v>
      </c>
      <c r="L134" s="165">
        <v>4265</v>
      </c>
      <c r="M134" s="166">
        <v>0.9870400370284657</v>
      </c>
      <c r="O134" s="64"/>
    </row>
    <row r="135" spans="1:15" ht="12.75">
      <c r="A135" s="12" t="s">
        <v>407</v>
      </c>
      <c r="B135" s="48" t="s">
        <v>547</v>
      </c>
      <c r="C135" s="11" t="s">
        <v>124</v>
      </c>
      <c r="D135" s="11" t="s">
        <v>15</v>
      </c>
      <c r="E135" s="11" t="s">
        <v>7</v>
      </c>
      <c r="F135" s="97">
        <f>SUM('REPORT4 60+ ALL'!F135:H135)</f>
        <v>5647</v>
      </c>
      <c r="G135" s="97">
        <f>SUM('REPORT4 60+ ALL'!I135,'REPORT4 60+ ALL'!J135,'REPORT4 60+ ALL'!K135)</f>
        <v>6113</v>
      </c>
      <c r="H135" s="97">
        <f>SUM('REPORT4 60+ ALL'!L135:N135)</f>
        <v>6741</v>
      </c>
      <c r="I135" s="98">
        <f>SUM('REPORT4 60+ ALL'!O135:Q135)</f>
        <v>6486</v>
      </c>
      <c r="J135" s="98">
        <f>SUM('REPORT4 60+ ALL'!R135:T135)</f>
        <v>4842</v>
      </c>
      <c r="K135" s="165">
        <v>29829</v>
      </c>
      <c r="L135" s="165">
        <v>-805</v>
      </c>
      <c r="M135" s="166">
        <v>-0.1425535682663361</v>
      </c>
      <c r="O135" s="64"/>
    </row>
    <row r="136" spans="1:15" ht="12.75">
      <c r="A136" s="12" t="s">
        <v>196</v>
      </c>
      <c r="B136" s="48" t="s">
        <v>548</v>
      </c>
      <c r="C136" s="11" t="s">
        <v>116</v>
      </c>
      <c r="D136" s="11" t="s">
        <v>15</v>
      </c>
      <c r="E136" s="11" t="s">
        <v>7</v>
      </c>
      <c r="F136" s="97">
        <f>SUM('REPORT4 60+ ALL'!F136:H136)</f>
        <v>14669</v>
      </c>
      <c r="G136" s="97">
        <f>SUM('REPORT4 60+ ALL'!I136,'REPORT4 60+ ALL'!J136,'REPORT4 60+ ALL'!K136)</f>
        <v>15191</v>
      </c>
      <c r="H136" s="97">
        <f>SUM('REPORT4 60+ ALL'!L136:N136)</f>
        <v>14644</v>
      </c>
      <c r="I136" s="98">
        <f>SUM('REPORT4 60+ ALL'!O136:Q136)</f>
        <v>14993</v>
      </c>
      <c r="J136" s="98">
        <f>SUM('REPORT4 60+ ALL'!R136:T136)</f>
        <v>15871</v>
      </c>
      <c r="K136" s="165">
        <v>75368</v>
      </c>
      <c r="L136" s="165">
        <v>1202</v>
      </c>
      <c r="M136" s="166">
        <v>0.08194150930533779</v>
      </c>
      <c r="O136" s="64"/>
    </row>
    <row r="137" spans="1:15" ht="12.75">
      <c r="A137" s="12" t="s">
        <v>197</v>
      </c>
      <c r="B137" s="48" t="s">
        <v>549</v>
      </c>
      <c r="C137" s="11" t="s">
        <v>12</v>
      </c>
      <c r="D137" s="11" t="s">
        <v>10</v>
      </c>
      <c r="E137" s="11" t="s">
        <v>7</v>
      </c>
      <c r="F137" s="97">
        <f>SUM('REPORT4 60+ ALL'!F137:H137)</f>
        <v>1390</v>
      </c>
      <c r="G137" s="97">
        <f>SUM('REPORT4 60+ ALL'!I137,'REPORT4 60+ ALL'!J137,'REPORT4 60+ ALL'!K137)</f>
        <v>1927</v>
      </c>
      <c r="H137" s="97">
        <f>SUM('REPORT4 60+ ALL'!L137:N137)</f>
        <v>1328</v>
      </c>
      <c r="I137" s="98">
        <f>SUM('REPORT4 60+ ALL'!O137:Q137)</f>
        <v>1108</v>
      </c>
      <c r="J137" s="98">
        <f>SUM('REPORT4 60+ ALL'!R137:T137)</f>
        <v>1688</v>
      </c>
      <c r="K137" s="165">
        <v>7441</v>
      </c>
      <c r="L137" s="165">
        <v>298</v>
      </c>
      <c r="M137" s="166">
        <v>0.2143884892086331</v>
      </c>
      <c r="O137" s="64"/>
    </row>
    <row r="138" spans="1:15" ht="12.75">
      <c r="A138" s="12" t="s">
        <v>198</v>
      </c>
      <c r="B138" s="48" t="s">
        <v>550</v>
      </c>
      <c r="C138" s="11" t="s">
        <v>199</v>
      </c>
      <c r="D138" s="11" t="s">
        <v>102</v>
      </c>
      <c r="E138" s="11" t="s">
        <v>7</v>
      </c>
      <c r="F138" s="97">
        <f>SUM('REPORT4 60+ ALL'!F138:H138)</f>
        <v>11247</v>
      </c>
      <c r="G138" s="97">
        <f>SUM('REPORT4 60+ ALL'!I138,'REPORT4 60+ ALL'!J138,'REPORT4 60+ ALL'!K138)</f>
        <v>13586</v>
      </c>
      <c r="H138" s="97">
        <f>SUM('REPORT4 60+ ALL'!L138:N138)</f>
        <v>11466</v>
      </c>
      <c r="I138" s="98">
        <f>SUM('REPORT4 60+ ALL'!O138:Q138)</f>
        <v>17433</v>
      </c>
      <c r="J138" s="98">
        <f>SUM('REPORT4 60+ ALL'!R138:T138)</f>
        <v>10876</v>
      </c>
      <c r="K138" s="165">
        <v>64608</v>
      </c>
      <c r="L138" s="165">
        <v>-371</v>
      </c>
      <c r="M138" s="166">
        <v>-0.032986574197563796</v>
      </c>
      <c r="O138" s="64"/>
    </row>
    <row r="139" spans="1:15" ht="12.75">
      <c r="A139" s="12" t="s">
        <v>200</v>
      </c>
      <c r="B139" s="48" t="s">
        <v>551</v>
      </c>
      <c r="C139" s="11" t="s">
        <v>72</v>
      </c>
      <c r="D139" s="11" t="s">
        <v>36</v>
      </c>
      <c r="E139" s="11" t="s">
        <v>7</v>
      </c>
      <c r="F139" s="97">
        <f>SUM('REPORT4 60+ ALL'!F139:H139)</f>
        <v>2570</v>
      </c>
      <c r="G139" s="97">
        <f>SUM('REPORT4 60+ ALL'!I139,'REPORT4 60+ ALL'!J139,'REPORT4 60+ ALL'!K139)</f>
        <v>4321</v>
      </c>
      <c r="H139" s="97">
        <f>SUM('REPORT4 60+ ALL'!L139:N139)</f>
        <v>3550</v>
      </c>
      <c r="I139" s="98">
        <f>SUM('REPORT4 60+ ALL'!O139:Q139)</f>
        <v>3349</v>
      </c>
      <c r="J139" s="98">
        <f>SUM('REPORT4 60+ ALL'!R139:T139)</f>
        <v>3056</v>
      </c>
      <c r="K139" s="165">
        <v>16846</v>
      </c>
      <c r="L139" s="165">
        <v>486</v>
      </c>
      <c r="M139" s="166">
        <v>0.18910505836575875</v>
      </c>
      <c r="O139" s="64"/>
    </row>
    <row r="140" spans="1:15" ht="12.75">
      <c r="A140" s="12" t="s">
        <v>201</v>
      </c>
      <c r="B140" s="48" t="s">
        <v>552</v>
      </c>
      <c r="C140" s="11" t="s">
        <v>21</v>
      </c>
      <c r="D140" s="11" t="s">
        <v>22</v>
      </c>
      <c r="E140" s="11" t="s">
        <v>7</v>
      </c>
      <c r="F140" s="97">
        <f>SUM('REPORT4 60+ ALL'!F140:H140)</f>
        <v>8487</v>
      </c>
      <c r="G140" s="97">
        <f>SUM('REPORT4 60+ ALL'!I140,'REPORT4 60+ ALL'!J140,'REPORT4 60+ ALL'!K140)</f>
        <v>6500</v>
      </c>
      <c r="H140" s="97">
        <f>SUM('REPORT4 60+ ALL'!L140:N140)</f>
        <v>6556</v>
      </c>
      <c r="I140" s="98">
        <f>SUM('REPORT4 60+ ALL'!O140:Q140)</f>
        <v>7026</v>
      </c>
      <c r="J140" s="98">
        <f>SUM('REPORT4 60+ ALL'!R140:T140)</f>
        <v>9480</v>
      </c>
      <c r="K140" s="165">
        <v>38049</v>
      </c>
      <c r="L140" s="165">
        <v>993</v>
      </c>
      <c r="M140" s="166">
        <v>0.11700247437256982</v>
      </c>
      <c r="O140" s="64"/>
    </row>
    <row r="141" spans="1:15" ht="12.75">
      <c r="A141" s="12" t="s">
        <v>202</v>
      </c>
      <c r="B141" s="48" t="s">
        <v>553</v>
      </c>
      <c r="C141" s="11" t="s">
        <v>129</v>
      </c>
      <c r="D141" s="11" t="s">
        <v>30</v>
      </c>
      <c r="E141" s="11" t="s">
        <v>16</v>
      </c>
      <c r="F141" s="97">
        <f>SUM('REPORT4 60+ ALL'!F141:H141)</f>
        <v>2763</v>
      </c>
      <c r="G141" s="97">
        <f>SUM('REPORT4 60+ ALL'!I141,'REPORT4 60+ ALL'!J141,'REPORT4 60+ ALL'!K141)</f>
        <v>3209</v>
      </c>
      <c r="H141" s="97">
        <f>SUM('REPORT4 60+ ALL'!L141:N141)</f>
        <v>2777</v>
      </c>
      <c r="I141" s="98">
        <f>SUM('REPORT4 60+ ALL'!O141:Q141)</f>
        <v>1564</v>
      </c>
      <c r="J141" s="98">
        <f>SUM('REPORT4 60+ ALL'!R141:T141)</f>
        <v>2975</v>
      </c>
      <c r="K141" s="165">
        <v>13288</v>
      </c>
      <c r="L141" s="165">
        <v>212</v>
      </c>
      <c r="M141" s="166">
        <v>0.07672819399203765</v>
      </c>
      <c r="O141" s="64"/>
    </row>
    <row r="142" spans="1:15" ht="12.75">
      <c r="A142" s="12" t="s">
        <v>203</v>
      </c>
      <c r="B142" s="48" t="s">
        <v>554</v>
      </c>
      <c r="C142" s="11" t="s">
        <v>204</v>
      </c>
      <c r="D142" s="11" t="s">
        <v>30</v>
      </c>
      <c r="E142" s="11" t="s">
        <v>7</v>
      </c>
      <c r="F142" s="97">
        <f>SUM('REPORT4 60+ ALL'!F142:H142)</f>
        <v>1840</v>
      </c>
      <c r="G142" s="97">
        <f>SUM('REPORT4 60+ ALL'!I142,'REPORT4 60+ ALL'!J142,'REPORT4 60+ ALL'!K142)</f>
        <v>2068</v>
      </c>
      <c r="H142" s="97">
        <f>SUM('REPORT4 60+ ALL'!L142:N142)</f>
        <v>1765</v>
      </c>
      <c r="I142" s="98">
        <f>SUM('REPORT4 60+ ALL'!O142:Q142)</f>
        <v>1948</v>
      </c>
      <c r="J142" s="98">
        <f>SUM('REPORT4 60+ ALL'!R142:T142)</f>
        <v>1439</v>
      </c>
      <c r="K142" s="165">
        <v>9060</v>
      </c>
      <c r="L142" s="165">
        <v>-401</v>
      </c>
      <c r="M142" s="166">
        <v>-0.21793478260869564</v>
      </c>
      <c r="O142" s="64"/>
    </row>
    <row r="143" spans="1:15" ht="12.75">
      <c r="A143" s="12" t="s">
        <v>205</v>
      </c>
      <c r="B143" s="48" t="s">
        <v>555</v>
      </c>
      <c r="C143" s="11" t="s">
        <v>9</v>
      </c>
      <c r="D143" s="11" t="s">
        <v>10</v>
      </c>
      <c r="E143" s="11" t="s">
        <v>7</v>
      </c>
      <c r="F143" s="97">
        <f>SUM('REPORT4 60+ ALL'!F143:H143)</f>
        <v>9824</v>
      </c>
      <c r="G143" s="97">
        <f>SUM('REPORT4 60+ ALL'!I143,'REPORT4 60+ ALL'!J143,'REPORT4 60+ ALL'!K143)</f>
        <v>10866</v>
      </c>
      <c r="H143" s="97">
        <f>SUM('REPORT4 60+ ALL'!L143:N143)</f>
        <v>10520</v>
      </c>
      <c r="I143" s="98">
        <f>SUM('REPORT4 60+ ALL'!O143:Q143)</f>
        <v>10978</v>
      </c>
      <c r="J143" s="98">
        <f>SUM('REPORT4 60+ ALL'!R143:T143)</f>
        <v>10614</v>
      </c>
      <c r="K143" s="165">
        <v>52802</v>
      </c>
      <c r="L143" s="165">
        <v>790</v>
      </c>
      <c r="M143" s="166">
        <v>0.08041530944625407</v>
      </c>
      <c r="O143" s="64"/>
    </row>
    <row r="144" spans="1:15" ht="12.75">
      <c r="A144" s="12" t="s">
        <v>206</v>
      </c>
      <c r="B144" s="48" t="s">
        <v>556</v>
      </c>
      <c r="C144" s="11" t="s">
        <v>207</v>
      </c>
      <c r="D144" s="11" t="s">
        <v>25</v>
      </c>
      <c r="E144" s="11" t="s">
        <v>16</v>
      </c>
      <c r="F144" s="97">
        <f>SUM('REPORT4 60+ ALL'!F144:H144)</f>
        <v>16949</v>
      </c>
      <c r="G144" s="97">
        <f>SUM('REPORT4 60+ ALL'!I144,'REPORT4 60+ ALL'!J144,'REPORT4 60+ ALL'!K144)</f>
        <v>17985</v>
      </c>
      <c r="H144" s="97">
        <f>SUM('REPORT4 60+ ALL'!L144:N144)</f>
        <v>14798</v>
      </c>
      <c r="I144" s="98">
        <f>SUM('REPORT4 60+ ALL'!O144:Q144)</f>
        <v>18990</v>
      </c>
      <c r="J144" s="98">
        <f>SUM('REPORT4 60+ ALL'!R144:T144)</f>
        <v>13647</v>
      </c>
      <c r="K144" s="165">
        <v>82369</v>
      </c>
      <c r="L144" s="165">
        <v>-3302</v>
      </c>
      <c r="M144" s="166">
        <v>-0.1948197533777804</v>
      </c>
      <c r="O144" s="64"/>
    </row>
    <row r="145" spans="1:15" ht="12.75">
      <c r="A145" s="12" t="s">
        <v>208</v>
      </c>
      <c r="B145" s="48" t="s">
        <v>557</v>
      </c>
      <c r="C145" s="11" t="s">
        <v>46</v>
      </c>
      <c r="D145" s="11" t="s">
        <v>10</v>
      </c>
      <c r="E145" s="11" t="s">
        <v>7</v>
      </c>
      <c r="F145" s="97">
        <f>SUM('REPORT4 60+ ALL'!F145:H145)</f>
        <v>6051</v>
      </c>
      <c r="G145" s="97">
        <f>SUM('REPORT4 60+ ALL'!I145,'REPORT4 60+ ALL'!J145,'REPORT4 60+ ALL'!K145)</f>
        <v>5596</v>
      </c>
      <c r="H145" s="97">
        <f>SUM('REPORT4 60+ ALL'!L145:N145)</f>
        <v>4330</v>
      </c>
      <c r="I145" s="98">
        <f>SUM('REPORT4 60+ ALL'!O145:Q145)</f>
        <v>4473</v>
      </c>
      <c r="J145" s="98">
        <f>SUM('REPORT4 60+ ALL'!R145:T145)</f>
        <v>4493</v>
      </c>
      <c r="K145" s="165">
        <v>24943</v>
      </c>
      <c r="L145" s="165">
        <v>-1558</v>
      </c>
      <c r="M145" s="166">
        <v>-0.25747810279292677</v>
      </c>
      <c r="O145" s="64"/>
    </row>
    <row r="146" spans="1:15" ht="12.75">
      <c r="A146" s="12" t="s">
        <v>209</v>
      </c>
      <c r="B146" s="48" t="s">
        <v>558</v>
      </c>
      <c r="C146" s="11" t="s">
        <v>210</v>
      </c>
      <c r="D146" s="11" t="s">
        <v>25</v>
      </c>
      <c r="E146" s="11" t="s">
        <v>7</v>
      </c>
      <c r="F146" s="97">
        <f>SUM('REPORT4 60+ ALL'!F146:H146)</f>
        <v>6076</v>
      </c>
      <c r="G146" s="97">
        <f>SUM('REPORT4 60+ ALL'!I146,'REPORT4 60+ ALL'!J146,'REPORT4 60+ ALL'!K146)</f>
        <v>9229</v>
      </c>
      <c r="H146" s="97">
        <f>SUM('REPORT4 60+ ALL'!L146:N146)</f>
        <v>6847</v>
      </c>
      <c r="I146" s="98">
        <f>SUM('REPORT4 60+ ALL'!O146:Q146)</f>
        <v>7533</v>
      </c>
      <c r="J146" s="98">
        <f>SUM('REPORT4 60+ ALL'!R146:T146)</f>
        <v>7606</v>
      </c>
      <c r="K146" s="165">
        <v>37291</v>
      </c>
      <c r="L146" s="165">
        <v>1530</v>
      </c>
      <c r="M146" s="166">
        <v>0.25181040157998685</v>
      </c>
      <c r="O146" s="64"/>
    </row>
    <row r="147" spans="1:15" ht="12.75">
      <c r="A147" s="12" t="s">
        <v>211</v>
      </c>
      <c r="B147" s="48" t="s">
        <v>559</v>
      </c>
      <c r="C147" s="11" t="s">
        <v>52</v>
      </c>
      <c r="D147" s="11" t="s">
        <v>19</v>
      </c>
      <c r="E147" s="11" t="s">
        <v>16</v>
      </c>
      <c r="F147" s="97">
        <f>SUM('REPORT4 60+ ALL'!F147:H147)</f>
        <v>6680</v>
      </c>
      <c r="G147" s="97">
        <f>SUM('REPORT4 60+ ALL'!I147,'REPORT4 60+ ALL'!J147,'REPORT4 60+ ALL'!K147)</f>
        <v>8531</v>
      </c>
      <c r="H147" s="97">
        <f>SUM('REPORT4 60+ ALL'!L147:N147)</f>
        <v>6999</v>
      </c>
      <c r="I147" s="98">
        <f>SUM('REPORT4 60+ ALL'!O147:Q147)</f>
        <v>7415</v>
      </c>
      <c r="J147" s="98">
        <f>SUM('REPORT4 60+ ALL'!R147:T147)</f>
        <v>7257</v>
      </c>
      <c r="K147" s="165">
        <v>36882</v>
      </c>
      <c r="L147" s="165">
        <v>577</v>
      </c>
      <c r="M147" s="166">
        <v>0.08637724550898204</v>
      </c>
      <c r="O147" s="64"/>
    </row>
    <row r="148" spans="1:15" ht="12.75">
      <c r="A148" s="12" t="s">
        <v>212</v>
      </c>
      <c r="B148" s="48" t="s">
        <v>560</v>
      </c>
      <c r="C148" s="11" t="s">
        <v>213</v>
      </c>
      <c r="D148" s="11" t="s">
        <v>30</v>
      </c>
      <c r="E148" s="11" t="s">
        <v>16</v>
      </c>
      <c r="F148" s="97">
        <f>SUM('REPORT4 60+ ALL'!F148:H148)</f>
        <v>11602</v>
      </c>
      <c r="G148" s="97">
        <f>SUM('REPORT4 60+ ALL'!I148,'REPORT4 60+ ALL'!J148,'REPORT4 60+ ALL'!K148)</f>
        <v>14010</v>
      </c>
      <c r="H148" s="97">
        <f>SUM('REPORT4 60+ ALL'!L148:N148)</f>
        <v>12628</v>
      </c>
      <c r="I148" s="98">
        <f>SUM('REPORT4 60+ ALL'!O148:Q148)</f>
        <v>12199</v>
      </c>
      <c r="J148" s="98">
        <f>SUM('REPORT4 60+ ALL'!R148:T148)</f>
        <v>12300</v>
      </c>
      <c r="K148" s="165">
        <v>62739</v>
      </c>
      <c r="L148" s="165">
        <v>698</v>
      </c>
      <c r="M148" s="166">
        <v>0.06016204102740907</v>
      </c>
      <c r="O148" s="64"/>
    </row>
    <row r="149" spans="1:15" ht="12.75">
      <c r="A149" s="12" t="s">
        <v>214</v>
      </c>
      <c r="B149" s="48" t="s">
        <v>561</v>
      </c>
      <c r="C149" s="11" t="s">
        <v>215</v>
      </c>
      <c r="D149" s="11" t="s">
        <v>102</v>
      </c>
      <c r="E149" s="11" t="s">
        <v>16</v>
      </c>
      <c r="F149" s="97">
        <f>SUM('REPORT4 60+ ALL'!F149:H149)</f>
        <v>9619</v>
      </c>
      <c r="G149" s="97">
        <f>SUM('REPORT4 60+ ALL'!I149,'REPORT4 60+ ALL'!J149,'REPORT4 60+ ALL'!K149)</f>
        <v>11287</v>
      </c>
      <c r="H149" s="97">
        <f>SUM('REPORT4 60+ ALL'!L149:N149)</f>
        <v>9862</v>
      </c>
      <c r="I149" s="98">
        <f>SUM('REPORT4 60+ ALL'!O149:Q149)</f>
        <v>8546</v>
      </c>
      <c r="J149" s="98">
        <f>SUM('REPORT4 60+ ALL'!R149:T149)</f>
        <v>10690</v>
      </c>
      <c r="K149" s="165">
        <v>50004</v>
      </c>
      <c r="L149" s="165">
        <v>1071</v>
      </c>
      <c r="M149" s="166">
        <v>0.11134213535710573</v>
      </c>
      <c r="O149" s="64"/>
    </row>
    <row r="150" spans="1:15" ht="12.75">
      <c r="A150" s="12" t="s">
        <v>216</v>
      </c>
      <c r="B150" s="48" t="s">
        <v>562</v>
      </c>
      <c r="C150" s="11" t="s">
        <v>217</v>
      </c>
      <c r="D150" s="11" t="s">
        <v>36</v>
      </c>
      <c r="E150" s="11" t="s">
        <v>7</v>
      </c>
      <c r="F150" s="97">
        <f>SUM('REPORT4 60+ ALL'!F150:H150)</f>
        <v>1617</v>
      </c>
      <c r="G150" s="97">
        <f>SUM('REPORT4 60+ ALL'!I150,'REPORT4 60+ ALL'!J150,'REPORT4 60+ ALL'!K150)</f>
        <v>2217</v>
      </c>
      <c r="H150" s="97">
        <f>SUM('REPORT4 60+ ALL'!L150:N150)</f>
        <v>887</v>
      </c>
      <c r="I150" s="98">
        <f>SUM('REPORT4 60+ ALL'!O150:Q150)</f>
        <v>2114</v>
      </c>
      <c r="J150" s="98">
        <f>SUM('REPORT4 60+ ALL'!R150:T150)</f>
        <v>1655</v>
      </c>
      <c r="K150" s="165">
        <v>8490</v>
      </c>
      <c r="L150" s="165">
        <v>38</v>
      </c>
      <c r="M150" s="166">
        <v>0.02350030921459493</v>
      </c>
      <c r="O150" s="64"/>
    </row>
    <row r="151" spans="1:15" ht="12.75">
      <c r="A151" s="12" t="s">
        <v>218</v>
      </c>
      <c r="B151" s="48" t="s">
        <v>563</v>
      </c>
      <c r="C151" s="11" t="s">
        <v>38</v>
      </c>
      <c r="D151" s="11" t="s">
        <v>10</v>
      </c>
      <c r="E151" s="11" t="s">
        <v>7</v>
      </c>
      <c r="F151" s="97">
        <f>SUM('REPORT4 60+ ALL'!F151:H151)</f>
        <v>5385</v>
      </c>
      <c r="G151" s="97">
        <f>SUM('REPORT4 60+ ALL'!I151,'REPORT4 60+ ALL'!J151,'REPORT4 60+ ALL'!K151)</f>
        <v>6303</v>
      </c>
      <c r="H151" s="97">
        <f>SUM('REPORT4 60+ ALL'!L151:N151)</f>
        <v>4697</v>
      </c>
      <c r="I151" s="98">
        <f>SUM('REPORT4 60+ ALL'!O151:Q151)</f>
        <v>5341</v>
      </c>
      <c r="J151" s="98">
        <f>SUM('REPORT4 60+ ALL'!R151:T151)</f>
        <v>5828</v>
      </c>
      <c r="K151" s="165">
        <v>27554</v>
      </c>
      <c r="L151" s="165">
        <v>443</v>
      </c>
      <c r="M151" s="166">
        <v>0.08226555246053853</v>
      </c>
      <c r="O151" s="64"/>
    </row>
    <row r="152" spans="1:15" ht="12.75">
      <c r="A152" s="12" t="s">
        <v>219</v>
      </c>
      <c r="B152" s="48" t="s">
        <v>564</v>
      </c>
      <c r="C152" s="11" t="s">
        <v>91</v>
      </c>
      <c r="D152" s="11" t="s">
        <v>10</v>
      </c>
      <c r="E152" s="11" t="s">
        <v>7</v>
      </c>
      <c r="F152" s="97">
        <f>SUM('REPORT4 60+ ALL'!F152:H152)</f>
        <v>7154</v>
      </c>
      <c r="G152" s="97">
        <f>SUM('REPORT4 60+ ALL'!I152,'REPORT4 60+ ALL'!J152,'REPORT4 60+ ALL'!K152)</f>
        <v>7969</v>
      </c>
      <c r="H152" s="97">
        <f>SUM('REPORT4 60+ ALL'!L152:N152)</f>
        <v>6484</v>
      </c>
      <c r="I152" s="98">
        <f>SUM('REPORT4 60+ ALL'!O152:Q152)</f>
        <v>6948</v>
      </c>
      <c r="J152" s="98">
        <f>SUM('REPORT4 60+ ALL'!R152:T152)</f>
        <v>7046</v>
      </c>
      <c r="K152" s="165">
        <v>35601</v>
      </c>
      <c r="L152" s="165">
        <v>-108</v>
      </c>
      <c r="M152" s="166">
        <v>-0.015096449538719598</v>
      </c>
      <c r="O152" s="64"/>
    </row>
    <row r="153" spans="1:15" ht="12.75">
      <c r="A153" s="12" t="s">
        <v>220</v>
      </c>
      <c r="B153" s="48" t="s">
        <v>417</v>
      </c>
      <c r="C153" s="11" t="s">
        <v>220</v>
      </c>
      <c r="D153" s="11" t="s">
        <v>102</v>
      </c>
      <c r="E153" s="11" t="s">
        <v>16</v>
      </c>
      <c r="F153" s="97">
        <f>SUM('REPORT4 60+ ALL'!F153:H153)</f>
        <v>15936</v>
      </c>
      <c r="G153" s="97">
        <f>SUM('REPORT4 60+ ALL'!I153,'REPORT4 60+ ALL'!J153,'REPORT4 60+ ALL'!K153)</f>
        <v>18691</v>
      </c>
      <c r="H153" s="97">
        <f>SUM('REPORT4 60+ ALL'!L153:N153)</f>
        <v>15662</v>
      </c>
      <c r="I153" s="98">
        <f>SUM('REPORT4 60+ ALL'!O153:Q153)</f>
        <v>13667</v>
      </c>
      <c r="J153" s="98">
        <f>SUM('REPORT4 60+ ALL'!R153:T153)</f>
        <v>16422</v>
      </c>
      <c r="K153" s="165">
        <v>80378</v>
      </c>
      <c r="L153" s="165">
        <v>486</v>
      </c>
      <c r="M153" s="166">
        <v>0.03049698795180723</v>
      </c>
      <c r="O153" s="64"/>
    </row>
    <row r="154" spans="1:15" ht="12.75">
      <c r="A154" s="12" t="s">
        <v>221</v>
      </c>
      <c r="B154" s="48" t="s">
        <v>565</v>
      </c>
      <c r="C154" s="11" t="s">
        <v>222</v>
      </c>
      <c r="D154" s="11" t="s">
        <v>10</v>
      </c>
      <c r="E154" s="11" t="s">
        <v>7</v>
      </c>
      <c r="F154" s="97">
        <f>SUM('REPORT4 60+ ALL'!F154:H154)</f>
        <v>9238</v>
      </c>
      <c r="G154" s="97">
        <f>SUM('REPORT4 60+ ALL'!I154,'REPORT4 60+ ALL'!J154,'REPORT4 60+ ALL'!K154)</f>
        <v>10023</v>
      </c>
      <c r="H154" s="97">
        <f>SUM('REPORT4 60+ ALL'!L154:N154)</f>
        <v>8672</v>
      </c>
      <c r="I154" s="98">
        <f>SUM('REPORT4 60+ ALL'!O154:Q154)</f>
        <v>8728</v>
      </c>
      <c r="J154" s="98">
        <f>SUM('REPORT4 60+ ALL'!R154:T154)</f>
        <v>9326</v>
      </c>
      <c r="K154" s="165">
        <v>45987</v>
      </c>
      <c r="L154" s="165">
        <v>88</v>
      </c>
      <c r="M154" s="166">
        <v>0.00952587140073609</v>
      </c>
      <c r="O154" s="64"/>
    </row>
    <row r="155" spans="1:15" ht="12.75">
      <c r="A155" s="12" t="s">
        <v>223</v>
      </c>
      <c r="B155" s="48" t="s">
        <v>566</v>
      </c>
      <c r="C155" s="11" t="s">
        <v>38</v>
      </c>
      <c r="D155" s="11" t="s">
        <v>10</v>
      </c>
      <c r="E155" s="11" t="s">
        <v>7</v>
      </c>
      <c r="F155" s="97">
        <f>SUM('REPORT4 60+ ALL'!F155:H155)</f>
        <v>4728</v>
      </c>
      <c r="G155" s="97">
        <f>SUM('REPORT4 60+ ALL'!I155,'REPORT4 60+ ALL'!J155,'REPORT4 60+ ALL'!K155)</f>
        <v>5229</v>
      </c>
      <c r="H155" s="97">
        <f>SUM('REPORT4 60+ ALL'!L155:N155)</f>
        <v>4928</v>
      </c>
      <c r="I155" s="98">
        <f>SUM('REPORT4 60+ ALL'!O155:Q155)</f>
        <v>4979</v>
      </c>
      <c r="J155" s="98">
        <f>SUM('REPORT4 60+ ALL'!R155:T155)</f>
        <v>5679</v>
      </c>
      <c r="K155" s="165">
        <v>25543</v>
      </c>
      <c r="L155" s="165">
        <v>951</v>
      </c>
      <c r="M155" s="166">
        <v>0.20114213197969544</v>
      </c>
      <c r="O155" s="64"/>
    </row>
    <row r="156" spans="1:15" ht="12.75">
      <c r="A156" s="12" t="s">
        <v>224</v>
      </c>
      <c r="B156" s="48" t="s">
        <v>567</v>
      </c>
      <c r="C156" s="11" t="s">
        <v>225</v>
      </c>
      <c r="D156" s="11" t="s">
        <v>6</v>
      </c>
      <c r="E156" s="11" t="s">
        <v>7</v>
      </c>
      <c r="F156" s="97">
        <f>SUM('REPORT4 60+ ALL'!F156:H156)</f>
        <v>3483</v>
      </c>
      <c r="G156" s="97">
        <f>SUM('REPORT4 60+ ALL'!I156,'REPORT4 60+ ALL'!J156,'REPORT4 60+ ALL'!K156)</f>
        <v>3454</v>
      </c>
      <c r="H156" s="97">
        <f>SUM('REPORT4 60+ ALL'!L156:N156)</f>
        <v>3240</v>
      </c>
      <c r="I156" s="98">
        <f>SUM('REPORT4 60+ ALL'!O156:Q156)</f>
        <v>3885</v>
      </c>
      <c r="J156" s="98">
        <f>SUM('REPORT4 60+ ALL'!R156:T156)</f>
        <v>3945</v>
      </c>
      <c r="K156" s="165">
        <v>18007</v>
      </c>
      <c r="L156" s="165">
        <v>462</v>
      </c>
      <c r="M156" s="166">
        <v>0.1326442721791559</v>
      </c>
      <c r="O156" s="64"/>
    </row>
    <row r="157" spans="1:15" ht="12.75">
      <c r="A157" s="12" t="s">
        <v>226</v>
      </c>
      <c r="B157" s="48" t="s">
        <v>568</v>
      </c>
      <c r="C157" s="11" t="s">
        <v>227</v>
      </c>
      <c r="D157" s="11" t="s">
        <v>15</v>
      </c>
      <c r="E157" s="11" t="s">
        <v>7</v>
      </c>
      <c r="F157" s="97">
        <f>SUM('REPORT4 60+ ALL'!F157:H157)</f>
        <v>7178</v>
      </c>
      <c r="G157" s="97">
        <f>SUM('REPORT4 60+ ALL'!I157,'REPORT4 60+ ALL'!J157,'REPORT4 60+ ALL'!K157)</f>
        <v>8349</v>
      </c>
      <c r="H157" s="97">
        <f>SUM('REPORT4 60+ ALL'!L157:N157)</f>
        <v>7480</v>
      </c>
      <c r="I157" s="98">
        <f>SUM('REPORT4 60+ ALL'!O157:Q157)</f>
        <v>7835</v>
      </c>
      <c r="J157" s="98">
        <f>SUM('REPORT4 60+ ALL'!R157:T157)</f>
        <v>10049</v>
      </c>
      <c r="K157" s="165">
        <v>40891</v>
      </c>
      <c r="L157" s="165">
        <v>2871</v>
      </c>
      <c r="M157" s="166">
        <v>0.39997213708553914</v>
      </c>
      <c r="O157" s="64"/>
    </row>
    <row r="158" spans="1:15" ht="12.75">
      <c r="A158" s="12" t="s">
        <v>228</v>
      </c>
      <c r="B158" s="48" t="s">
        <v>569</v>
      </c>
      <c r="C158" s="11" t="s">
        <v>63</v>
      </c>
      <c r="D158" s="11" t="s">
        <v>6</v>
      </c>
      <c r="E158" s="11" t="s">
        <v>7</v>
      </c>
      <c r="F158" s="97">
        <f>SUM('REPORT4 60+ ALL'!F158:H158)</f>
        <v>3501</v>
      </c>
      <c r="G158" s="97">
        <f>SUM('REPORT4 60+ ALL'!I158,'REPORT4 60+ ALL'!J158,'REPORT4 60+ ALL'!K158)</f>
        <v>4382</v>
      </c>
      <c r="H158" s="97">
        <f>SUM('REPORT4 60+ ALL'!L158:N158)</f>
        <v>3838</v>
      </c>
      <c r="I158" s="98">
        <f>SUM('REPORT4 60+ ALL'!O158:Q158)</f>
        <v>3753</v>
      </c>
      <c r="J158" s="98">
        <f>SUM('REPORT4 60+ ALL'!R158:T158)</f>
        <v>0</v>
      </c>
      <c r="K158" s="165">
        <f>SUM(F158:J158)</f>
        <v>15474</v>
      </c>
      <c r="L158" s="165" t="s">
        <v>756</v>
      </c>
      <c r="M158" s="166" t="s">
        <v>756</v>
      </c>
      <c r="O158" s="64"/>
    </row>
    <row r="159" spans="1:15" ht="12.75">
      <c r="A159" s="12" t="s">
        <v>229</v>
      </c>
      <c r="B159" s="48" t="s">
        <v>570</v>
      </c>
      <c r="C159" s="11" t="s">
        <v>230</v>
      </c>
      <c r="D159" s="11" t="s">
        <v>19</v>
      </c>
      <c r="E159" s="11" t="s">
        <v>7</v>
      </c>
      <c r="F159" s="97">
        <f>SUM('REPORT4 60+ ALL'!F159:H159)</f>
        <v>4627</v>
      </c>
      <c r="G159" s="97">
        <f>SUM('REPORT4 60+ ALL'!I159,'REPORT4 60+ ALL'!J159,'REPORT4 60+ ALL'!K159)</f>
        <v>4143</v>
      </c>
      <c r="H159" s="97">
        <f>SUM('REPORT4 60+ ALL'!L159:N159)</f>
        <v>4121</v>
      </c>
      <c r="I159" s="98">
        <f>SUM('REPORT4 60+ ALL'!O159:Q159)</f>
        <v>5227</v>
      </c>
      <c r="J159" s="98">
        <f>SUM('REPORT4 60+ ALL'!R159:T159)</f>
        <v>5572</v>
      </c>
      <c r="K159" s="165">
        <v>23690</v>
      </c>
      <c r="L159" s="165">
        <v>945</v>
      </c>
      <c r="M159" s="166">
        <v>0.2042360060514372</v>
      </c>
      <c r="O159" s="64"/>
    </row>
    <row r="160" spans="1:15" ht="12.75">
      <c r="A160" s="2" t="s">
        <v>409</v>
      </c>
      <c r="B160" s="48" t="s">
        <v>571</v>
      </c>
      <c r="C160" s="11" t="s">
        <v>231</v>
      </c>
      <c r="D160" s="11" t="s">
        <v>30</v>
      </c>
      <c r="E160" s="11" t="s">
        <v>7</v>
      </c>
      <c r="F160" s="97">
        <f>SUM('REPORT4 60+ ALL'!F160:H160)</f>
        <v>10920</v>
      </c>
      <c r="G160" s="97">
        <f>SUM('REPORT4 60+ ALL'!I160,'REPORT4 60+ ALL'!J160,'REPORT4 60+ ALL'!K160)</f>
        <v>13539</v>
      </c>
      <c r="H160" s="97">
        <f>SUM('REPORT4 60+ ALL'!L160:N160)</f>
        <v>11949</v>
      </c>
      <c r="I160" s="98">
        <f>SUM('REPORT4 60+ ALL'!O160:Q160)</f>
        <v>12333</v>
      </c>
      <c r="J160" s="98">
        <f>SUM('REPORT4 60+ ALL'!R160:T160)</f>
        <v>13018</v>
      </c>
      <c r="K160" s="165">
        <v>61759</v>
      </c>
      <c r="L160" s="165">
        <v>2098</v>
      </c>
      <c r="M160" s="166">
        <v>0.19212454212454214</v>
      </c>
      <c r="O160" s="64"/>
    </row>
    <row r="161" spans="1:15" ht="12.75">
      <c r="A161" s="12" t="s">
        <v>232</v>
      </c>
      <c r="B161" s="48" t="s">
        <v>572</v>
      </c>
      <c r="C161" s="11" t="s">
        <v>233</v>
      </c>
      <c r="D161" s="11" t="s">
        <v>15</v>
      </c>
      <c r="E161" s="11" t="s">
        <v>7</v>
      </c>
      <c r="F161" s="97">
        <f>SUM('REPORT4 60+ ALL'!F161:H161)</f>
        <v>5776</v>
      </c>
      <c r="G161" s="97">
        <f>SUM('REPORT4 60+ ALL'!I161,'REPORT4 60+ ALL'!J161,'REPORT4 60+ ALL'!K161)</f>
        <v>7392</v>
      </c>
      <c r="H161" s="97">
        <f>SUM('REPORT4 60+ ALL'!L161:N161)</f>
        <v>6316</v>
      </c>
      <c r="I161" s="98">
        <f>SUM('REPORT4 60+ ALL'!O161:Q161)</f>
        <v>5818</v>
      </c>
      <c r="J161" s="98">
        <f>SUM('REPORT4 60+ ALL'!R161:T161)</f>
        <v>6358</v>
      </c>
      <c r="K161" s="165">
        <v>31660</v>
      </c>
      <c r="L161" s="165">
        <v>582</v>
      </c>
      <c r="M161" s="166">
        <v>0.10076177285318559</v>
      </c>
      <c r="O161" s="64"/>
    </row>
    <row r="162" spans="1:15" ht="12.75">
      <c r="A162" s="12" t="s">
        <v>234</v>
      </c>
      <c r="B162" s="48" t="s">
        <v>573</v>
      </c>
      <c r="C162" s="11" t="s">
        <v>63</v>
      </c>
      <c r="D162" s="11" t="s">
        <v>6</v>
      </c>
      <c r="E162" s="11" t="s">
        <v>7</v>
      </c>
      <c r="F162" s="97">
        <f>SUM('REPORT4 60+ ALL'!F162:H162)</f>
        <v>9682</v>
      </c>
      <c r="G162" s="97">
        <f>SUM('REPORT4 60+ ALL'!I162,'REPORT4 60+ ALL'!J162,'REPORT4 60+ ALL'!K162)</f>
        <v>10114</v>
      </c>
      <c r="H162" s="97">
        <f>SUM('REPORT4 60+ ALL'!L162:N162)</f>
        <v>7286</v>
      </c>
      <c r="I162" s="98">
        <f>SUM('REPORT4 60+ ALL'!O162:Q162)</f>
        <v>7637</v>
      </c>
      <c r="J162" s="98">
        <f>SUM('REPORT4 60+ ALL'!R162:T162)</f>
        <v>8340</v>
      </c>
      <c r="K162" s="165">
        <v>43059</v>
      </c>
      <c r="L162" s="165">
        <v>-1342</v>
      </c>
      <c r="M162" s="166">
        <v>-0.1386077256765131</v>
      </c>
      <c r="O162" s="64"/>
    </row>
    <row r="163" spans="1:15" ht="12.75">
      <c r="A163" s="12" t="s">
        <v>235</v>
      </c>
      <c r="B163" s="48" t="s">
        <v>574</v>
      </c>
      <c r="C163" s="11" t="s">
        <v>204</v>
      </c>
      <c r="D163" s="11" t="s">
        <v>30</v>
      </c>
      <c r="E163" s="11" t="s">
        <v>7</v>
      </c>
      <c r="F163" s="97">
        <f>SUM('REPORT4 60+ ALL'!F163:H163)</f>
        <v>1656</v>
      </c>
      <c r="G163" s="97">
        <f>SUM('REPORT4 60+ ALL'!I163,'REPORT4 60+ ALL'!J163,'REPORT4 60+ ALL'!K163)</f>
        <v>2021</v>
      </c>
      <c r="H163" s="97">
        <f>SUM('REPORT4 60+ ALL'!L163:N163)</f>
        <v>1493</v>
      </c>
      <c r="I163" s="98">
        <f>SUM('REPORT4 60+ ALL'!O163:Q163)</f>
        <v>1661</v>
      </c>
      <c r="J163" s="98">
        <f>SUM('REPORT4 60+ ALL'!R163:T163)</f>
        <v>1171</v>
      </c>
      <c r="K163" s="165">
        <v>8002</v>
      </c>
      <c r="L163" s="179">
        <v>-485</v>
      </c>
      <c r="M163" s="180">
        <v>-0.2928743961352657</v>
      </c>
      <c r="O163" s="64"/>
    </row>
    <row r="164" spans="1:15" ht="12.75">
      <c r="A164" s="12" t="s">
        <v>370</v>
      </c>
      <c r="B164" s="48" t="s">
        <v>575</v>
      </c>
      <c r="C164" s="11" t="s">
        <v>236</v>
      </c>
      <c r="D164" s="11" t="s">
        <v>15</v>
      </c>
      <c r="E164" s="11" t="s">
        <v>7</v>
      </c>
      <c r="F164" s="97">
        <f>SUM('REPORT4 60+ ALL'!F164:H164)</f>
        <v>1972</v>
      </c>
      <c r="G164" s="97">
        <f>SUM('REPORT4 60+ ALL'!I164,'REPORT4 60+ ALL'!J164,'REPORT4 60+ ALL'!K164)</f>
        <v>3036</v>
      </c>
      <c r="H164" s="97">
        <f>SUM('REPORT4 60+ ALL'!L164:N164)</f>
        <v>3004</v>
      </c>
      <c r="I164" s="98">
        <f>SUM('REPORT4 60+ ALL'!O164:Q164)</f>
        <v>4244</v>
      </c>
      <c r="J164" s="98">
        <f>SUM('REPORT4 60+ ALL'!R164:T164)</f>
        <v>3842</v>
      </c>
      <c r="K164" s="165">
        <v>16098</v>
      </c>
      <c r="L164" s="165">
        <v>1870</v>
      </c>
      <c r="M164" s="166">
        <v>0.9482758620689655</v>
      </c>
      <c r="O164" s="64"/>
    </row>
    <row r="165" spans="1:15" ht="12.75">
      <c r="A165" s="12" t="s">
        <v>237</v>
      </c>
      <c r="B165" s="48" t="s">
        <v>576</v>
      </c>
      <c r="C165" s="11" t="s">
        <v>21</v>
      </c>
      <c r="D165" s="11" t="s">
        <v>22</v>
      </c>
      <c r="E165" s="11" t="s">
        <v>7</v>
      </c>
      <c r="F165" s="97">
        <f>SUM('REPORT4 60+ ALL'!F165:H165)</f>
        <v>5107</v>
      </c>
      <c r="G165" s="97">
        <f>SUM('REPORT4 60+ ALL'!I165,'REPORT4 60+ ALL'!J165,'REPORT4 60+ ALL'!K165)</f>
        <v>4181</v>
      </c>
      <c r="H165" s="97">
        <f>SUM('REPORT4 60+ ALL'!L165:N165)</f>
        <v>1808</v>
      </c>
      <c r="I165" s="98">
        <f>SUM('REPORT4 60+ ALL'!O165:Q165)</f>
        <v>1788</v>
      </c>
      <c r="J165" s="98">
        <f>SUM('REPORT4 60+ ALL'!R165:T165)</f>
        <v>983</v>
      </c>
      <c r="K165" s="165">
        <v>13867</v>
      </c>
      <c r="L165" s="165">
        <v>-4124</v>
      </c>
      <c r="M165" s="166">
        <v>-0.8075190914431173</v>
      </c>
      <c r="O165" s="64"/>
    </row>
    <row r="166" spans="1:15" ht="12.75">
      <c r="A166" s="12" t="s">
        <v>238</v>
      </c>
      <c r="B166" s="48" t="s">
        <v>577</v>
      </c>
      <c r="C166" s="11" t="s">
        <v>239</v>
      </c>
      <c r="D166" s="11" t="s">
        <v>102</v>
      </c>
      <c r="E166" s="11" t="s">
        <v>7</v>
      </c>
      <c r="F166" s="97">
        <f>SUM('REPORT4 60+ ALL'!F166:H166)</f>
        <v>7478</v>
      </c>
      <c r="G166" s="97">
        <f>SUM('REPORT4 60+ ALL'!I166,'REPORT4 60+ ALL'!J166,'REPORT4 60+ ALL'!K166)</f>
        <v>6310</v>
      </c>
      <c r="H166" s="97">
        <f>SUM('REPORT4 60+ ALL'!L166:N166)</f>
        <v>5179</v>
      </c>
      <c r="I166" s="98">
        <f>SUM('REPORT4 60+ ALL'!O166:Q166)</f>
        <v>6058</v>
      </c>
      <c r="J166" s="98">
        <f>SUM('REPORT4 60+ ALL'!R166:T166)</f>
        <v>6399</v>
      </c>
      <c r="K166" s="165">
        <v>31424</v>
      </c>
      <c r="L166" s="165">
        <v>-1079</v>
      </c>
      <c r="M166" s="166">
        <v>-0.14428991709013106</v>
      </c>
      <c r="O166" s="64"/>
    </row>
    <row r="167" spans="1:15" ht="12.75">
      <c r="A167" s="12" t="s">
        <v>240</v>
      </c>
      <c r="B167" s="48" t="s">
        <v>578</v>
      </c>
      <c r="C167" s="11" t="s">
        <v>59</v>
      </c>
      <c r="D167" s="11" t="s">
        <v>36</v>
      </c>
      <c r="E167" s="11" t="s">
        <v>7</v>
      </c>
      <c r="F167" s="97">
        <f>SUM('REPORT4 60+ ALL'!F167:H167)</f>
        <v>1967</v>
      </c>
      <c r="G167" s="97">
        <f>SUM('REPORT4 60+ ALL'!I167,'REPORT4 60+ ALL'!J167,'REPORT4 60+ ALL'!K167)</f>
        <v>2587</v>
      </c>
      <c r="H167" s="97">
        <f>SUM('REPORT4 60+ ALL'!L167:N167)</f>
        <v>2175</v>
      </c>
      <c r="I167" s="98">
        <f>SUM('REPORT4 60+ ALL'!O167:Q167)</f>
        <v>2267</v>
      </c>
      <c r="J167" s="98">
        <f>SUM('REPORT4 60+ ALL'!R167:T167)</f>
        <v>2704</v>
      </c>
      <c r="K167" s="165">
        <v>11700</v>
      </c>
      <c r="L167" s="165">
        <v>737</v>
      </c>
      <c r="M167" s="166">
        <v>0.3746822572445348</v>
      </c>
      <c r="O167" s="64"/>
    </row>
    <row r="168" spans="1:15" ht="12.75">
      <c r="A168" s="12" t="s">
        <v>241</v>
      </c>
      <c r="B168" s="48" t="s">
        <v>579</v>
      </c>
      <c r="C168" s="11" t="s">
        <v>63</v>
      </c>
      <c r="D168" s="11" t="s">
        <v>6</v>
      </c>
      <c r="E168" s="11" t="s">
        <v>7</v>
      </c>
      <c r="F168" s="97">
        <f>SUM('REPORT4 60+ ALL'!F168:H168)</f>
        <v>3150</v>
      </c>
      <c r="G168" s="97">
        <f>SUM('REPORT4 60+ ALL'!I168,'REPORT4 60+ ALL'!J168,'REPORT4 60+ ALL'!K168)</f>
        <v>3617</v>
      </c>
      <c r="H168" s="97">
        <f>SUM('REPORT4 60+ ALL'!L168:N168)</f>
        <v>2979</v>
      </c>
      <c r="I168" s="98">
        <f>SUM('REPORT4 60+ ALL'!O168:Q168)</f>
        <v>2431</v>
      </c>
      <c r="J168" s="98">
        <f>SUM('REPORT4 60+ ALL'!R168:T168)</f>
        <v>2226</v>
      </c>
      <c r="K168" s="165">
        <v>14403</v>
      </c>
      <c r="L168" s="165">
        <v>-924</v>
      </c>
      <c r="M168" s="166">
        <v>-0.29333333333333333</v>
      </c>
      <c r="O168" s="64"/>
    </row>
    <row r="169" spans="1:15" ht="12.75">
      <c r="A169" s="12" t="s">
        <v>242</v>
      </c>
      <c r="B169" s="48" t="s">
        <v>580</v>
      </c>
      <c r="C169" s="11" t="s">
        <v>21</v>
      </c>
      <c r="D169" s="11" t="s">
        <v>22</v>
      </c>
      <c r="E169" s="11" t="s">
        <v>16</v>
      </c>
      <c r="F169" s="97">
        <f>SUM('REPORT4 60+ ALL'!F169:H169)</f>
        <v>5202</v>
      </c>
      <c r="G169" s="97">
        <f>SUM('REPORT4 60+ ALL'!I169,'REPORT4 60+ ALL'!J169,'REPORT4 60+ ALL'!K169)</f>
        <v>5546</v>
      </c>
      <c r="H169" s="97">
        <f>SUM('REPORT4 60+ ALL'!L169:N169)</f>
        <v>5285</v>
      </c>
      <c r="I169" s="98">
        <f>SUM('REPORT4 60+ ALL'!O169:Q169)</f>
        <v>5587</v>
      </c>
      <c r="J169" s="98">
        <f>SUM('REPORT4 60+ ALL'!R169:T169)</f>
        <v>7227</v>
      </c>
      <c r="K169" s="165">
        <v>28847</v>
      </c>
      <c r="L169" s="165">
        <v>2025</v>
      </c>
      <c r="M169" s="166">
        <v>0.3892733564013841</v>
      </c>
      <c r="O169" s="64"/>
    </row>
    <row r="170" spans="1:15" ht="12.75">
      <c r="A170" s="12" t="s">
        <v>243</v>
      </c>
      <c r="B170" s="48" t="s">
        <v>581</v>
      </c>
      <c r="C170" s="11" t="s">
        <v>99</v>
      </c>
      <c r="D170" s="11" t="s">
        <v>25</v>
      </c>
      <c r="E170" s="11" t="s">
        <v>16</v>
      </c>
      <c r="F170" s="97">
        <f>SUM('REPORT4 60+ ALL'!F170:H170)</f>
        <v>2194</v>
      </c>
      <c r="G170" s="97">
        <f>SUM('REPORT4 60+ ALL'!I170,'REPORT4 60+ ALL'!J170,'REPORT4 60+ ALL'!K170)</f>
        <v>2735</v>
      </c>
      <c r="H170" s="97">
        <f>SUM('REPORT4 60+ ALL'!L170:N170)</f>
        <v>2631</v>
      </c>
      <c r="I170" s="98">
        <f>SUM('REPORT4 60+ ALL'!O170:Q170)</f>
        <v>2113</v>
      </c>
      <c r="J170" s="98">
        <f>SUM('REPORT4 60+ ALL'!R170:T170)</f>
        <v>3177</v>
      </c>
      <c r="K170" s="165">
        <v>12850</v>
      </c>
      <c r="L170" s="165">
        <v>983</v>
      </c>
      <c r="M170" s="166">
        <v>0.4480401093892434</v>
      </c>
      <c r="O170" s="64"/>
    </row>
    <row r="171" spans="1:15" ht="12.75">
      <c r="A171" s="12" t="s">
        <v>244</v>
      </c>
      <c r="B171" s="48" t="s">
        <v>582</v>
      </c>
      <c r="C171" s="11" t="s">
        <v>245</v>
      </c>
      <c r="D171" s="11" t="s">
        <v>6</v>
      </c>
      <c r="E171" s="11" t="s">
        <v>7</v>
      </c>
      <c r="F171" s="97">
        <f>SUM('REPORT4 60+ ALL'!F171:H171)</f>
        <v>6175</v>
      </c>
      <c r="G171" s="97">
        <f>SUM('REPORT4 60+ ALL'!I171,'REPORT4 60+ ALL'!J171,'REPORT4 60+ ALL'!K171)</f>
        <v>6820</v>
      </c>
      <c r="H171" s="97">
        <f>SUM('REPORT4 60+ ALL'!L171:N171)</f>
        <v>6378</v>
      </c>
      <c r="I171" s="98">
        <f>SUM('REPORT4 60+ ALL'!O171:Q171)</f>
        <v>6379</v>
      </c>
      <c r="J171" s="98">
        <f>SUM('REPORT4 60+ ALL'!R171:T171)</f>
        <v>6594</v>
      </c>
      <c r="K171" s="165">
        <v>32346</v>
      </c>
      <c r="L171" s="165">
        <v>419</v>
      </c>
      <c r="M171" s="166">
        <v>0.06785425101214575</v>
      </c>
      <c r="O171" s="64"/>
    </row>
    <row r="172" spans="1:15" ht="12.75">
      <c r="A172" s="12" t="s">
        <v>246</v>
      </c>
      <c r="B172" s="48" t="s">
        <v>583</v>
      </c>
      <c r="C172" s="11" t="s">
        <v>121</v>
      </c>
      <c r="D172" s="11" t="s">
        <v>15</v>
      </c>
      <c r="E172" s="11" t="s">
        <v>16</v>
      </c>
      <c r="F172" s="97">
        <f>SUM('REPORT4 60+ ALL'!F172:H172)</f>
        <v>3808</v>
      </c>
      <c r="G172" s="97">
        <f>SUM('REPORT4 60+ ALL'!I172,'REPORT4 60+ ALL'!J172,'REPORT4 60+ ALL'!K172)</f>
        <v>4458</v>
      </c>
      <c r="H172" s="97">
        <f>SUM('REPORT4 60+ ALL'!L172:N172)</f>
        <v>4139</v>
      </c>
      <c r="I172" s="98">
        <f>SUM('REPORT4 60+ ALL'!O172:Q172)</f>
        <v>4104</v>
      </c>
      <c r="J172" s="98">
        <f>SUM('REPORT4 60+ ALL'!R172:T172)</f>
        <v>4071</v>
      </c>
      <c r="K172" s="165">
        <v>20580</v>
      </c>
      <c r="L172" s="165">
        <v>263</v>
      </c>
      <c r="M172" s="166">
        <v>0.06906512605042017</v>
      </c>
      <c r="O172" s="64"/>
    </row>
    <row r="173" spans="1:15" ht="12.75">
      <c r="A173" s="12" t="s">
        <v>247</v>
      </c>
      <c r="B173" s="48" t="s">
        <v>584</v>
      </c>
      <c r="C173" s="11" t="s">
        <v>248</v>
      </c>
      <c r="D173" s="11" t="s">
        <v>25</v>
      </c>
      <c r="E173" s="11" t="s">
        <v>7</v>
      </c>
      <c r="F173" s="97">
        <f>SUM('REPORT4 60+ ALL'!F173:H173)</f>
        <v>9809</v>
      </c>
      <c r="G173" s="97">
        <f>SUM('REPORT4 60+ ALL'!I173,'REPORT4 60+ ALL'!J173,'REPORT4 60+ ALL'!K173)</f>
        <v>11837</v>
      </c>
      <c r="H173" s="97">
        <f>SUM('REPORT4 60+ ALL'!L173:N173)</f>
        <v>11054</v>
      </c>
      <c r="I173" s="98">
        <f>SUM('REPORT4 60+ ALL'!O173:Q173)</f>
        <v>12483</v>
      </c>
      <c r="J173" s="98">
        <f>SUM('REPORT4 60+ ALL'!R173:T173)</f>
        <v>13094</v>
      </c>
      <c r="K173" s="165">
        <v>58277</v>
      </c>
      <c r="L173" s="165">
        <v>3285</v>
      </c>
      <c r="M173" s="166">
        <v>0.3348965236007748</v>
      </c>
      <c r="O173" s="64"/>
    </row>
    <row r="174" spans="1:15" ht="12.75">
      <c r="A174" s="12" t="s">
        <v>249</v>
      </c>
      <c r="B174" s="48" t="s">
        <v>585</v>
      </c>
      <c r="C174" s="11" t="s">
        <v>217</v>
      </c>
      <c r="D174" s="11" t="s">
        <v>36</v>
      </c>
      <c r="E174" s="11" t="s">
        <v>7</v>
      </c>
      <c r="F174" s="97">
        <f>SUM('REPORT4 60+ ALL'!F174:H174)</f>
        <v>1635</v>
      </c>
      <c r="G174" s="97">
        <f>SUM('REPORT4 60+ ALL'!I174,'REPORT4 60+ ALL'!J174,'REPORT4 60+ ALL'!K174)</f>
        <v>2743</v>
      </c>
      <c r="H174" s="97">
        <f>SUM('REPORT4 60+ ALL'!L174:N174)</f>
        <v>2404</v>
      </c>
      <c r="I174" s="98">
        <f>SUM('REPORT4 60+ ALL'!O174:Q174)</f>
        <v>2320</v>
      </c>
      <c r="J174" s="98">
        <f>SUM('REPORT4 60+ ALL'!R174:T174)</f>
        <v>2973</v>
      </c>
      <c r="K174" s="165">
        <v>12075</v>
      </c>
      <c r="L174" s="165">
        <v>1338</v>
      </c>
      <c r="M174" s="166">
        <v>0.818348623853211</v>
      </c>
      <c r="O174" s="64"/>
    </row>
    <row r="175" spans="1:15" ht="12.75">
      <c r="A175" s="12" t="s">
        <v>250</v>
      </c>
      <c r="B175" s="48" t="s">
        <v>586</v>
      </c>
      <c r="C175" s="11" t="s">
        <v>12</v>
      </c>
      <c r="D175" s="11" t="s">
        <v>10</v>
      </c>
      <c r="E175" s="11" t="s">
        <v>16</v>
      </c>
      <c r="F175" s="97">
        <f>SUM('REPORT4 60+ ALL'!F175:H175)</f>
        <v>4215</v>
      </c>
      <c r="G175" s="97">
        <f>SUM('REPORT4 60+ ALL'!I175,'REPORT4 60+ ALL'!J175,'REPORT4 60+ ALL'!K175)</f>
        <v>4571</v>
      </c>
      <c r="H175" s="97">
        <f>SUM('REPORT4 60+ ALL'!L175:N175)</f>
        <v>3726</v>
      </c>
      <c r="I175" s="98">
        <f>SUM('REPORT4 60+ ALL'!O175:Q175)</f>
        <v>4582</v>
      </c>
      <c r="J175" s="98">
        <f>SUM('REPORT4 60+ ALL'!R175:T175)</f>
        <v>4469</v>
      </c>
      <c r="K175" s="165">
        <v>21563</v>
      </c>
      <c r="L175" s="165">
        <v>254</v>
      </c>
      <c r="M175" s="166">
        <v>0.06026097271648873</v>
      </c>
      <c r="O175" s="64"/>
    </row>
    <row r="176" spans="1:15" ht="12.75">
      <c r="A176" s="12" t="s">
        <v>251</v>
      </c>
      <c r="B176" s="48" t="s">
        <v>587</v>
      </c>
      <c r="C176" s="11" t="s">
        <v>116</v>
      </c>
      <c r="D176" s="11" t="s">
        <v>15</v>
      </c>
      <c r="E176" s="11" t="s">
        <v>7</v>
      </c>
      <c r="F176" s="97">
        <f>SUM('REPORT4 60+ ALL'!F176:H176)</f>
        <v>4003</v>
      </c>
      <c r="G176" s="97">
        <f>SUM('REPORT4 60+ ALL'!I176,'REPORT4 60+ ALL'!J176,'REPORT4 60+ ALL'!K176)</f>
        <v>4537</v>
      </c>
      <c r="H176" s="97">
        <f>SUM('REPORT4 60+ ALL'!L176:N176)</f>
        <v>3792</v>
      </c>
      <c r="I176" s="98">
        <f>SUM('REPORT4 60+ ALL'!O176:Q176)</f>
        <v>2765</v>
      </c>
      <c r="J176" s="98">
        <f>SUM('REPORT4 60+ ALL'!R176:T176)</f>
        <v>3142</v>
      </c>
      <c r="K176" s="165">
        <v>18239</v>
      </c>
      <c r="L176" s="165">
        <v>-861</v>
      </c>
      <c r="M176" s="166">
        <v>-0.21508868348738447</v>
      </c>
      <c r="O176" s="64"/>
    </row>
    <row r="177" spans="1:15" ht="12.75">
      <c r="A177" s="12" t="s">
        <v>252</v>
      </c>
      <c r="B177" s="48" t="s">
        <v>588</v>
      </c>
      <c r="C177" s="11" t="s">
        <v>253</v>
      </c>
      <c r="D177" s="11" t="s">
        <v>10</v>
      </c>
      <c r="E177" s="11" t="s">
        <v>7</v>
      </c>
      <c r="F177" s="97">
        <f>SUM('REPORT4 60+ ALL'!F177:H177)</f>
        <v>727</v>
      </c>
      <c r="G177" s="97">
        <f>SUM('REPORT4 60+ ALL'!I177,'REPORT4 60+ ALL'!J177,'REPORT4 60+ ALL'!K177)</f>
        <v>1003</v>
      </c>
      <c r="H177" s="97">
        <f>SUM('REPORT4 60+ ALL'!L177:N177)</f>
        <v>994</v>
      </c>
      <c r="I177" s="98">
        <f>SUM('REPORT4 60+ ALL'!O177:Q177)</f>
        <v>1101</v>
      </c>
      <c r="J177" s="98">
        <f>SUM('REPORT4 60+ ALL'!R177:T177)</f>
        <v>917</v>
      </c>
      <c r="K177" s="165">
        <v>4742</v>
      </c>
      <c r="L177" s="165">
        <v>190</v>
      </c>
      <c r="M177" s="166">
        <v>0.2613480055020633</v>
      </c>
      <c r="O177" s="64"/>
    </row>
    <row r="178" spans="1:15" ht="12.75">
      <c r="A178" s="12" t="s">
        <v>254</v>
      </c>
      <c r="B178" s="48" t="s">
        <v>589</v>
      </c>
      <c r="C178" s="11" t="s">
        <v>99</v>
      </c>
      <c r="D178" s="11" t="s">
        <v>25</v>
      </c>
      <c r="E178" s="11" t="s">
        <v>16</v>
      </c>
      <c r="F178" s="97">
        <f>SUM('REPORT4 60+ ALL'!F178:H178)</f>
        <v>3220</v>
      </c>
      <c r="G178" s="97">
        <f>SUM('REPORT4 60+ ALL'!I178,'REPORT4 60+ ALL'!J178,'REPORT4 60+ ALL'!K178)</f>
        <v>3910</v>
      </c>
      <c r="H178" s="97">
        <f>SUM('REPORT4 60+ ALL'!L178:N178)</f>
        <v>2831</v>
      </c>
      <c r="I178" s="98">
        <f>SUM('REPORT4 60+ ALL'!O178:Q178)</f>
        <v>3132</v>
      </c>
      <c r="J178" s="98">
        <f>SUM('REPORT4 60+ ALL'!R178:T178)</f>
        <v>3228</v>
      </c>
      <c r="K178" s="165">
        <v>16321</v>
      </c>
      <c r="L178" s="165">
        <v>8</v>
      </c>
      <c r="M178" s="166">
        <v>0.002484472049689441</v>
      </c>
      <c r="O178" s="64"/>
    </row>
    <row r="179" spans="1:15" ht="12.75">
      <c r="A179" s="12" t="s">
        <v>255</v>
      </c>
      <c r="B179" s="48" t="s">
        <v>590</v>
      </c>
      <c r="C179" s="11" t="s">
        <v>256</v>
      </c>
      <c r="D179" s="11" t="s">
        <v>6</v>
      </c>
      <c r="E179" s="11" t="s">
        <v>7</v>
      </c>
      <c r="F179" s="97">
        <f>SUM('REPORT4 60+ ALL'!F179:H179)</f>
        <v>6533</v>
      </c>
      <c r="G179" s="97">
        <f>SUM('REPORT4 60+ ALL'!I179,'REPORT4 60+ ALL'!J179,'REPORT4 60+ ALL'!K179)</f>
        <v>9086</v>
      </c>
      <c r="H179" s="97">
        <f>SUM('REPORT4 60+ ALL'!L179:N179)</f>
        <v>8281</v>
      </c>
      <c r="I179" s="98">
        <f>SUM('REPORT4 60+ ALL'!O179:Q179)</f>
        <v>8424</v>
      </c>
      <c r="J179" s="98">
        <f>SUM('REPORT4 60+ ALL'!R179:T179)</f>
        <v>10055</v>
      </c>
      <c r="K179" s="165">
        <v>42379</v>
      </c>
      <c r="L179" s="165">
        <v>3522</v>
      </c>
      <c r="M179" s="166">
        <v>0.5391091382213378</v>
      </c>
      <c r="O179" s="64"/>
    </row>
    <row r="180" spans="1:15" ht="12.75">
      <c r="A180" s="12" t="s">
        <v>257</v>
      </c>
      <c r="B180" s="48" t="s">
        <v>591</v>
      </c>
      <c r="C180" s="11" t="s">
        <v>258</v>
      </c>
      <c r="D180" s="11" t="s">
        <v>36</v>
      </c>
      <c r="E180" s="11" t="s">
        <v>7</v>
      </c>
      <c r="F180" s="97">
        <f>SUM('REPORT4 60+ ALL'!F180:H180)</f>
        <v>8334</v>
      </c>
      <c r="G180" s="97">
        <f>SUM('REPORT4 60+ ALL'!I180,'REPORT4 60+ ALL'!J180,'REPORT4 60+ ALL'!K180)</f>
        <v>12149</v>
      </c>
      <c r="H180" s="97">
        <f>SUM('REPORT4 60+ ALL'!L180:N180)</f>
        <v>10530</v>
      </c>
      <c r="I180" s="98">
        <f>SUM('REPORT4 60+ ALL'!O180:Q180)</f>
        <v>10243</v>
      </c>
      <c r="J180" s="98">
        <f>SUM('REPORT4 60+ ALL'!R180:T180)</f>
        <v>12164</v>
      </c>
      <c r="K180" s="165">
        <v>53420</v>
      </c>
      <c r="L180" s="165">
        <v>3830</v>
      </c>
      <c r="M180" s="166">
        <v>0.4595632349412047</v>
      </c>
      <c r="O180" s="64"/>
    </row>
    <row r="181" spans="1:15" ht="12.75">
      <c r="A181" s="12" t="s">
        <v>259</v>
      </c>
      <c r="B181" s="48" t="s">
        <v>592</v>
      </c>
      <c r="C181" s="11" t="s">
        <v>260</v>
      </c>
      <c r="D181" s="11" t="s">
        <v>6</v>
      </c>
      <c r="E181" s="11" t="s">
        <v>7</v>
      </c>
      <c r="F181" s="97">
        <f>SUM('REPORT4 60+ ALL'!F181:H181)</f>
        <v>18155</v>
      </c>
      <c r="G181" s="97">
        <f>SUM('REPORT4 60+ ALL'!I181,'REPORT4 60+ ALL'!J181,'REPORT4 60+ ALL'!K181)</f>
        <v>19126</v>
      </c>
      <c r="H181" s="97">
        <f>SUM('REPORT4 60+ ALL'!L181:N181)</f>
        <v>16176</v>
      </c>
      <c r="I181" s="98">
        <f>SUM('REPORT4 60+ ALL'!O181:Q181)</f>
        <v>14202</v>
      </c>
      <c r="J181" s="98">
        <f>SUM('REPORT4 60+ ALL'!R181:T181)</f>
        <v>30831</v>
      </c>
      <c r="K181" s="165">
        <v>98490</v>
      </c>
      <c r="L181" s="165">
        <v>12676</v>
      </c>
      <c r="M181" s="166">
        <v>0.6982098595428257</v>
      </c>
      <c r="O181" s="64"/>
    </row>
    <row r="182" spans="1:15" ht="12.75">
      <c r="A182" s="12" t="s">
        <v>261</v>
      </c>
      <c r="B182" s="48" t="s">
        <v>593</v>
      </c>
      <c r="C182" s="11" t="s">
        <v>99</v>
      </c>
      <c r="D182" s="11" t="s">
        <v>25</v>
      </c>
      <c r="E182" s="11" t="s">
        <v>16</v>
      </c>
      <c r="F182" s="97">
        <f>SUM('REPORT4 60+ ALL'!F182:H182)</f>
        <v>1604</v>
      </c>
      <c r="G182" s="97">
        <f>SUM('REPORT4 60+ ALL'!I182,'REPORT4 60+ ALL'!J182,'REPORT4 60+ ALL'!K182)</f>
        <v>2022</v>
      </c>
      <c r="H182" s="97">
        <f>SUM('REPORT4 60+ ALL'!L182:N182)</f>
        <v>1694</v>
      </c>
      <c r="I182" s="98">
        <f>SUM('REPORT4 60+ ALL'!O182:Q182)</f>
        <v>1782</v>
      </c>
      <c r="J182" s="98">
        <f>SUM('REPORT4 60+ ALL'!R182:T182)</f>
        <v>1900</v>
      </c>
      <c r="K182" s="165">
        <v>9002</v>
      </c>
      <c r="L182" s="165">
        <v>296</v>
      </c>
      <c r="M182" s="166">
        <v>0.18453865336658354</v>
      </c>
      <c r="O182" s="64"/>
    </row>
    <row r="183" spans="1:15" ht="12.75">
      <c r="A183" s="12" t="s">
        <v>262</v>
      </c>
      <c r="B183" s="48" t="s">
        <v>594</v>
      </c>
      <c r="C183" s="11" t="s">
        <v>74</v>
      </c>
      <c r="D183" s="11" t="s">
        <v>15</v>
      </c>
      <c r="E183" s="11" t="s">
        <v>7</v>
      </c>
      <c r="F183" s="97">
        <f>SUM('REPORT4 60+ ALL'!F183:H183)</f>
        <v>3258</v>
      </c>
      <c r="G183" s="97">
        <f>SUM('REPORT4 60+ ALL'!I183,'REPORT4 60+ ALL'!J183,'REPORT4 60+ ALL'!K183)</f>
        <v>3642</v>
      </c>
      <c r="H183" s="97">
        <f>SUM('REPORT4 60+ ALL'!L183:N183)</f>
        <v>3084</v>
      </c>
      <c r="I183" s="98">
        <f>SUM('REPORT4 60+ ALL'!O183:Q183)</f>
        <v>2951</v>
      </c>
      <c r="J183" s="98">
        <f>SUM('REPORT4 60+ ALL'!R183:T183)</f>
        <v>3708</v>
      </c>
      <c r="K183" s="165">
        <v>16643</v>
      </c>
      <c r="L183" s="165">
        <v>450</v>
      </c>
      <c r="M183" s="166">
        <v>0.13812154696132597</v>
      </c>
      <c r="O183" s="64"/>
    </row>
    <row r="184" spans="1:15" ht="12.75">
      <c r="A184" s="12" t="s">
        <v>263</v>
      </c>
      <c r="B184" s="48" t="s">
        <v>418</v>
      </c>
      <c r="C184" s="11" t="s">
        <v>263</v>
      </c>
      <c r="D184" s="11" t="s">
        <v>36</v>
      </c>
      <c r="E184" s="11" t="s">
        <v>7</v>
      </c>
      <c r="F184" s="97">
        <f>SUM('REPORT4 60+ ALL'!F184:H184)</f>
        <v>13397</v>
      </c>
      <c r="G184" s="97">
        <f>SUM('REPORT4 60+ ALL'!I184,'REPORT4 60+ ALL'!J184,'REPORT4 60+ ALL'!K184)</f>
        <v>16745</v>
      </c>
      <c r="H184" s="97">
        <f>SUM('REPORT4 60+ ALL'!L184:N184)</f>
        <v>13363</v>
      </c>
      <c r="I184" s="98">
        <f>SUM('REPORT4 60+ ALL'!O184:Q184)</f>
        <v>13814</v>
      </c>
      <c r="J184" s="98">
        <f>SUM('REPORT4 60+ ALL'!R184:T184)</f>
        <v>14459</v>
      </c>
      <c r="K184" s="165">
        <v>71778</v>
      </c>
      <c r="L184" s="165">
        <v>1062</v>
      </c>
      <c r="M184" s="166">
        <v>0.0792714786892588</v>
      </c>
      <c r="O184" s="64"/>
    </row>
    <row r="185" spans="1:15" ht="12.75">
      <c r="A185" s="12" t="s">
        <v>264</v>
      </c>
      <c r="B185" s="48" t="s">
        <v>595</v>
      </c>
      <c r="C185" s="11" t="s">
        <v>265</v>
      </c>
      <c r="D185" s="11" t="s">
        <v>15</v>
      </c>
      <c r="E185" s="11" t="s">
        <v>7</v>
      </c>
      <c r="F185" s="97">
        <f>SUM('REPORT4 60+ ALL'!F185:H185)</f>
        <v>1525</v>
      </c>
      <c r="G185" s="97">
        <f>SUM('REPORT4 60+ ALL'!I185,'REPORT4 60+ ALL'!J185,'REPORT4 60+ ALL'!K185)</f>
        <v>1209</v>
      </c>
      <c r="H185" s="97">
        <f>SUM('REPORT4 60+ ALL'!L185:N185)</f>
        <v>1778</v>
      </c>
      <c r="I185" s="98">
        <f>SUM('REPORT4 60+ ALL'!O185:Q185)</f>
        <v>2749</v>
      </c>
      <c r="J185" s="98">
        <f>SUM('REPORT4 60+ ALL'!R185:T185)</f>
        <v>2793</v>
      </c>
      <c r="K185" s="165">
        <v>10054</v>
      </c>
      <c r="L185" s="165">
        <v>1268</v>
      </c>
      <c r="M185" s="166">
        <v>0.8314754098360656</v>
      </c>
      <c r="O185" s="64"/>
    </row>
    <row r="186" spans="1:15" ht="12.75">
      <c r="A186" s="12" t="s">
        <v>266</v>
      </c>
      <c r="B186" s="48" t="s">
        <v>596</v>
      </c>
      <c r="C186" s="11" t="s">
        <v>267</v>
      </c>
      <c r="D186" s="11" t="s">
        <v>36</v>
      </c>
      <c r="E186" s="11" t="s">
        <v>7</v>
      </c>
      <c r="F186" s="97">
        <f>SUM('REPORT4 60+ ALL'!F186:H186)</f>
        <v>8810</v>
      </c>
      <c r="G186" s="97">
        <f>SUM('REPORT4 60+ ALL'!I186,'REPORT4 60+ ALL'!J186,'REPORT4 60+ ALL'!K186)</f>
        <v>9638</v>
      </c>
      <c r="H186" s="97">
        <f>SUM('REPORT4 60+ ALL'!L186:N186)</f>
        <v>9159</v>
      </c>
      <c r="I186" s="98">
        <f>SUM('REPORT4 60+ ALL'!O186:Q186)</f>
        <v>9613</v>
      </c>
      <c r="J186" s="98">
        <f>SUM('REPORT4 60+ ALL'!R186:T186)</f>
        <v>8661</v>
      </c>
      <c r="K186" s="165">
        <v>45881</v>
      </c>
      <c r="L186" s="165">
        <v>-149</v>
      </c>
      <c r="M186" s="166">
        <v>-0.016912599318955734</v>
      </c>
      <c r="O186" s="64"/>
    </row>
    <row r="187" spans="1:15" ht="12.75">
      <c r="A187" s="12" t="s">
        <v>268</v>
      </c>
      <c r="B187" s="48" t="s">
        <v>597</v>
      </c>
      <c r="C187" s="11" t="s">
        <v>69</v>
      </c>
      <c r="D187" s="11" t="s">
        <v>19</v>
      </c>
      <c r="E187" s="11" t="s">
        <v>7</v>
      </c>
      <c r="F187" s="97">
        <f>SUM('REPORT4 60+ ALL'!F187:H187)</f>
        <v>4073</v>
      </c>
      <c r="G187" s="97">
        <f>SUM('REPORT4 60+ ALL'!I187,'REPORT4 60+ ALL'!J187,'REPORT4 60+ ALL'!K187)</f>
        <v>4976</v>
      </c>
      <c r="H187" s="97">
        <f>SUM('REPORT4 60+ ALL'!L187:N187)</f>
        <v>4277</v>
      </c>
      <c r="I187" s="98">
        <f>SUM('REPORT4 60+ ALL'!O187:Q187)</f>
        <v>5089</v>
      </c>
      <c r="J187" s="98">
        <f>SUM('REPORT4 60+ ALL'!R187:T187)</f>
        <v>4458</v>
      </c>
      <c r="K187" s="165">
        <v>22873</v>
      </c>
      <c r="L187" s="165">
        <v>385</v>
      </c>
      <c r="M187" s="166">
        <v>0.0945249202062362</v>
      </c>
      <c r="O187" s="64"/>
    </row>
    <row r="188" spans="1:15" ht="12.75">
      <c r="A188" s="12" t="s">
        <v>269</v>
      </c>
      <c r="B188" s="48" t="s">
        <v>598</v>
      </c>
      <c r="C188" s="11" t="s">
        <v>9</v>
      </c>
      <c r="D188" s="11" t="s">
        <v>10</v>
      </c>
      <c r="E188" s="11" t="s">
        <v>7</v>
      </c>
      <c r="F188" s="97">
        <f>SUM('REPORT4 60+ ALL'!F188:H188)</f>
        <v>5586</v>
      </c>
      <c r="G188" s="97">
        <f>SUM('REPORT4 60+ ALL'!I188,'REPORT4 60+ ALL'!J188,'REPORT4 60+ ALL'!K188)</f>
        <v>6803</v>
      </c>
      <c r="H188" s="97">
        <f>SUM('REPORT4 60+ ALL'!L188:N188)</f>
        <v>7437</v>
      </c>
      <c r="I188" s="98">
        <f>SUM('REPORT4 60+ ALL'!O188:Q188)</f>
        <v>7463</v>
      </c>
      <c r="J188" s="98">
        <f>SUM('REPORT4 60+ ALL'!R188:T188)</f>
        <v>4881</v>
      </c>
      <c r="K188" s="165">
        <v>32170</v>
      </c>
      <c r="L188" s="165">
        <v>-705</v>
      </c>
      <c r="M188" s="166">
        <v>-0.12620837808807733</v>
      </c>
      <c r="O188" s="64"/>
    </row>
    <row r="189" spans="1:15" ht="12.75">
      <c r="A189" s="12" t="s">
        <v>270</v>
      </c>
      <c r="B189" s="48" t="s">
        <v>599</v>
      </c>
      <c r="C189" s="11" t="s">
        <v>271</v>
      </c>
      <c r="D189" s="11" t="s">
        <v>30</v>
      </c>
      <c r="E189" s="11" t="s">
        <v>16</v>
      </c>
      <c r="F189" s="97">
        <f>SUM('REPORT4 60+ ALL'!F189:H189)</f>
        <v>12760</v>
      </c>
      <c r="G189" s="97">
        <f>SUM('REPORT4 60+ ALL'!I189,'REPORT4 60+ ALL'!J189,'REPORT4 60+ ALL'!K189)</f>
        <v>14873</v>
      </c>
      <c r="H189" s="97">
        <f>SUM('REPORT4 60+ ALL'!L189:N189)</f>
        <v>13609</v>
      </c>
      <c r="I189" s="98">
        <f>SUM('REPORT4 60+ ALL'!O189:Q189)</f>
        <v>13626</v>
      </c>
      <c r="J189" s="98">
        <f>SUM('REPORT4 60+ ALL'!R189:T189)</f>
        <v>13044</v>
      </c>
      <c r="K189" s="165">
        <v>67912</v>
      </c>
      <c r="L189" s="165">
        <v>284</v>
      </c>
      <c r="M189" s="166">
        <v>0.02225705329153605</v>
      </c>
      <c r="O189" s="64"/>
    </row>
    <row r="190" spans="1:15" ht="12.75">
      <c r="A190" s="12" t="s">
        <v>272</v>
      </c>
      <c r="B190" s="48" t="s">
        <v>600</v>
      </c>
      <c r="C190" s="11" t="s">
        <v>129</v>
      </c>
      <c r="D190" s="11" t="s">
        <v>30</v>
      </c>
      <c r="E190" s="11" t="s">
        <v>16</v>
      </c>
      <c r="F190" s="97">
        <f>SUM('REPORT4 60+ ALL'!F190:H190)</f>
        <v>3385</v>
      </c>
      <c r="G190" s="97">
        <f>SUM('REPORT4 60+ ALL'!I190,'REPORT4 60+ ALL'!J190,'REPORT4 60+ ALL'!K190)</f>
        <v>3904</v>
      </c>
      <c r="H190" s="97">
        <f>SUM('REPORT4 60+ ALL'!L190:N190)</f>
        <v>3790</v>
      </c>
      <c r="I190" s="98">
        <f>SUM('REPORT4 60+ ALL'!O190:Q190)</f>
        <v>4081</v>
      </c>
      <c r="J190" s="98">
        <f>SUM('REPORT4 60+ ALL'!R190:T190)</f>
        <v>4220</v>
      </c>
      <c r="K190" s="165">
        <v>19380</v>
      </c>
      <c r="L190" s="165">
        <v>835</v>
      </c>
      <c r="M190" s="166">
        <v>0.2466765140324963</v>
      </c>
      <c r="O190" s="64"/>
    </row>
    <row r="191" spans="1:15" ht="12.75">
      <c r="A191" s="12" t="s">
        <v>273</v>
      </c>
      <c r="B191" s="48" t="s">
        <v>601</v>
      </c>
      <c r="C191" s="11" t="s">
        <v>46</v>
      </c>
      <c r="D191" s="11" t="s">
        <v>10</v>
      </c>
      <c r="E191" s="11" t="s">
        <v>7</v>
      </c>
      <c r="F191" s="97">
        <f>SUM('REPORT4 60+ ALL'!F191:H191)</f>
        <v>3204</v>
      </c>
      <c r="G191" s="97">
        <f>SUM('REPORT4 60+ ALL'!I191,'REPORT4 60+ ALL'!J191,'REPORT4 60+ ALL'!K191)</f>
        <v>2502</v>
      </c>
      <c r="H191" s="97">
        <f>SUM('REPORT4 60+ ALL'!L191:N191)</f>
        <v>3179</v>
      </c>
      <c r="I191" s="98">
        <f>SUM('REPORT4 60+ ALL'!O191:Q191)</f>
        <v>3409</v>
      </c>
      <c r="J191" s="98">
        <f>SUM('REPORT4 60+ ALL'!R191:T191)</f>
        <v>3319</v>
      </c>
      <c r="K191" s="165">
        <v>15613</v>
      </c>
      <c r="L191" s="165">
        <v>115</v>
      </c>
      <c r="M191" s="166">
        <v>0.035892634207240946</v>
      </c>
      <c r="O191" s="64"/>
    </row>
    <row r="192" spans="1:15" ht="12.75">
      <c r="A192" s="12" t="s">
        <v>752</v>
      </c>
      <c r="B192" s="48" t="s">
        <v>602</v>
      </c>
      <c r="C192" s="11" t="s">
        <v>46</v>
      </c>
      <c r="D192" s="11" t="s">
        <v>10</v>
      </c>
      <c r="E192" s="11" t="s">
        <v>7</v>
      </c>
      <c r="F192" s="97">
        <f>SUM('REPORT4 60+ ALL'!F192:H192)</f>
        <v>5288</v>
      </c>
      <c r="G192" s="97">
        <f>SUM('REPORT4 60+ ALL'!I192,'REPORT4 60+ ALL'!J192,'REPORT4 60+ ALL'!K192)</f>
        <v>5617</v>
      </c>
      <c r="H192" s="97">
        <f>SUM('REPORT4 60+ ALL'!L192:N192)</f>
        <v>5173</v>
      </c>
      <c r="I192" s="98">
        <f>SUM('REPORT4 60+ ALL'!O192:Q192)</f>
        <v>5338</v>
      </c>
      <c r="J192" s="98">
        <f>SUM('REPORT4 60+ ALL'!R192:T192)</f>
        <v>5688</v>
      </c>
      <c r="K192" s="165">
        <v>27104</v>
      </c>
      <c r="L192" s="165">
        <v>400</v>
      </c>
      <c r="M192" s="166">
        <v>0.07564296520423601</v>
      </c>
      <c r="O192" s="64"/>
    </row>
    <row r="193" spans="1:15" ht="12.75">
      <c r="A193" s="12" t="s">
        <v>274</v>
      </c>
      <c r="B193" s="48" t="s">
        <v>603</v>
      </c>
      <c r="C193" s="11" t="s">
        <v>5</v>
      </c>
      <c r="D193" s="11" t="s">
        <v>6</v>
      </c>
      <c r="E193" s="11" t="s">
        <v>7</v>
      </c>
      <c r="F193" s="97">
        <f>SUM('REPORT4 60+ ALL'!F193:H193)</f>
        <v>4296</v>
      </c>
      <c r="G193" s="97">
        <f>SUM('REPORT4 60+ ALL'!I193,'REPORT4 60+ ALL'!J193,'REPORT4 60+ ALL'!K193)</f>
        <v>4536</v>
      </c>
      <c r="H193" s="97">
        <f>SUM('REPORT4 60+ ALL'!L193:N193)</f>
        <v>3854</v>
      </c>
      <c r="I193" s="98">
        <f>SUM('REPORT4 60+ ALL'!O193:Q193)</f>
        <v>4065</v>
      </c>
      <c r="J193" s="98">
        <f>SUM('REPORT4 60+ ALL'!R193:T193)</f>
        <v>3942</v>
      </c>
      <c r="K193" s="165">
        <v>20693</v>
      </c>
      <c r="L193" s="165">
        <v>-354</v>
      </c>
      <c r="M193" s="166">
        <v>-0.0824022346368715</v>
      </c>
      <c r="O193" s="64"/>
    </row>
    <row r="194" spans="1:15" ht="12.75">
      <c r="A194" s="12" t="s">
        <v>275</v>
      </c>
      <c r="B194" s="48" t="s">
        <v>604</v>
      </c>
      <c r="C194" s="11" t="s">
        <v>52</v>
      </c>
      <c r="D194" s="11" t="s">
        <v>19</v>
      </c>
      <c r="E194" s="11" t="s">
        <v>16</v>
      </c>
      <c r="F194" s="97">
        <f>SUM('REPORT4 60+ ALL'!F194:H194)</f>
        <v>5352</v>
      </c>
      <c r="G194" s="97">
        <f>SUM('REPORT4 60+ ALL'!I194,'REPORT4 60+ ALL'!J194,'REPORT4 60+ ALL'!K194)</f>
        <v>6077</v>
      </c>
      <c r="H194" s="97">
        <f>SUM('REPORT4 60+ ALL'!L194:N194)</f>
        <v>5563</v>
      </c>
      <c r="I194" s="98">
        <f>SUM('REPORT4 60+ ALL'!O194:Q194)</f>
        <v>5390</v>
      </c>
      <c r="J194" s="98">
        <f>SUM('REPORT4 60+ ALL'!R194:T194)</f>
        <v>5177</v>
      </c>
      <c r="K194" s="165">
        <v>27559</v>
      </c>
      <c r="L194" s="165">
        <v>-175</v>
      </c>
      <c r="M194" s="166">
        <v>-0.032698056801195814</v>
      </c>
      <c r="O194" s="64"/>
    </row>
    <row r="195" spans="1:15" ht="12.75">
      <c r="A195" s="12" t="s">
        <v>276</v>
      </c>
      <c r="B195" s="48" t="s">
        <v>605</v>
      </c>
      <c r="C195" s="11" t="s">
        <v>63</v>
      </c>
      <c r="D195" s="11" t="s">
        <v>6</v>
      </c>
      <c r="E195" s="11" t="s">
        <v>16</v>
      </c>
      <c r="F195" s="97">
        <f>SUM('REPORT4 60+ ALL'!F195:H195)</f>
        <v>3564</v>
      </c>
      <c r="G195" s="97">
        <f>SUM('REPORT4 60+ ALL'!I195,'REPORT4 60+ ALL'!J195,'REPORT4 60+ ALL'!K195)</f>
        <v>4302</v>
      </c>
      <c r="H195" s="97">
        <f>SUM('REPORT4 60+ ALL'!L195:N195)</f>
        <v>4180</v>
      </c>
      <c r="I195" s="98">
        <f>SUM('REPORT4 60+ ALL'!O195:Q195)</f>
        <v>4533</v>
      </c>
      <c r="J195" s="98">
        <f>SUM('REPORT4 60+ ALL'!R195:T195)</f>
        <v>4823</v>
      </c>
      <c r="K195" s="165">
        <v>21402</v>
      </c>
      <c r="L195" s="165">
        <v>1259</v>
      </c>
      <c r="M195" s="166">
        <v>0.35325476992143656</v>
      </c>
      <c r="O195" s="64"/>
    </row>
    <row r="196" spans="1:15" ht="12.75">
      <c r="A196" s="12" t="s">
        <v>277</v>
      </c>
      <c r="B196" s="48" t="s">
        <v>606</v>
      </c>
      <c r="C196" s="11" t="s">
        <v>278</v>
      </c>
      <c r="D196" s="11" t="s">
        <v>30</v>
      </c>
      <c r="E196" s="11" t="s">
        <v>16</v>
      </c>
      <c r="F196" s="97">
        <f>SUM('REPORT4 60+ ALL'!F196:H196)</f>
        <v>7167</v>
      </c>
      <c r="G196" s="97">
        <f>SUM('REPORT4 60+ ALL'!I196,'REPORT4 60+ ALL'!J196,'REPORT4 60+ ALL'!K196)</f>
        <v>10036</v>
      </c>
      <c r="H196" s="97">
        <f>SUM('REPORT4 60+ ALL'!L196:N196)</f>
        <v>8856</v>
      </c>
      <c r="I196" s="98">
        <f>SUM('REPORT4 60+ ALL'!O196:Q196)</f>
        <v>8507</v>
      </c>
      <c r="J196" s="98">
        <f>SUM('REPORT4 60+ ALL'!R196:T196)</f>
        <v>9200</v>
      </c>
      <c r="K196" s="165">
        <v>43766</v>
      </c>
      <c r="L196" s="165">
        <v>2033</v>
      </c>
      <c r="M196" s="166">
        <v>0.2836612250592996</v>
      </c>
      <c r="O196" s="64"/>
    </row>
    <row r="197" spans="1:15" ht="12.75">
      <c r="A197" s="12" t="s">
        <v>279</v>
      </c>
      <c r="B197" s="48" t="s">
        <v>607</v>
      </c>
      <c r="C197" s="11" t="s">
        <v>72</v>
      </c>
      <c r="D197" s="11" t="s">
        <v>36</v>
      </c>
      <c r="E197" s="11" t="s">
        <v>7</v>
      </c>
      <c r="F197" s="97">
        <f>SUM('REPORT4 60+ ALL'!F197:H197)</f>
        <v>4174</v>
      </c>
      <c r="G197" s="97">
        <f>SUM('REPORT4 60+ ALL'!I197,'REPORT4 60+ ALL'!J197,'REPORT4 60+ ALL'!K197)</f>
        <v>3897</v>
      </c>
      <c r="H197" s="97">
        <f>SUM('REPORT4 60+ ALL'!L197:N197)</f>
        <v>3997</v>
      </c>
      <c r="I197" s="98">
        <f>SUM('REPORT4 60+ ALL'!O197:Q197)</f>
        <v>3720</v>
      </c>
      <c r="J197" s="98">
        <f>SUM('REPORT4 60+ ALL'!R197:T197)</f>
        <v>3873</v>
      </c>
      <c r="K197" s="165">
        <v>19661</v>
      </c>
      <c r="L197" s="165">
        <v>-301</v>
      </c>
      <c r="M197" s="166">
        <v>-0.07211308097747963</v>
      </c>
      <c r="O197" s="64"/>
    </row>
    <row r="198" spans="1:15" ht="12.75">
      <c r="A198" s="12" t="s">
        <v>280</v>
      </c>
      <c r="B198" s="48" t="s">
        <v>608</v>
      </c>
      <c r="C198" s="11" t="s">
        <v>281</v>
      </c>
      <c r="D198" s="11" t="s">
        <v>102</v>
      </c>
      <c r="E198" s="11" t="s">
        <v>7</v>
      </c>
      <c r="F198" s="97">
        <f>SUM('REPORT4 60+ ALL'!F198:H198)</f>
        <v>7513</v>
      </c>
      <c r="G198" s="97">
        <f>SUM('REPORT4 60+ ALL'!I198,'REPORT4 60+ ALL'!J198,'REPORT4 60+ ALL'!K198)</f>
        <v>8771</v>
      </c>
      <c r="H198" s="97">
        <f>SUM('REPORT4 60+ ALL'!L198:N198)</f>
        <v>5911</v>
      </c>
      <c r="I198" s="98">
        <f>SUM('REPORT4 60+ ALL'!O198:Q198)</f>
        <v>6684</v>
      </c>
      <c r="J198" s="98">
        <f>SUM('REPORT4 60+ ALL'!R198:T198)</f>
        <v>6591</v>
      </c>
      <c r="K198" s="165">
        <v>35470</v>
      </c>
      <c r="L198" s="165">
        <v>-922</v>
      </c>
      <c r="M198" s="166">
        <v>-0.12272061759616665</v>
      </c>
      <c r="O198" s="64"/>
    </row>
    <row r="199" spans="1:15" ht="12.75">
      <c r="A199" s="12" t="s">
        <v>282</v>
      </c>
      <c r="B199" s="48" t="s">
        <v>609</v>
      </c>
      <c r="C199" s="11" t="s">
        <v>283</v>
      </c>
      <c r="D199" s="11" t="s">
        <v>15</v>
      </c>
      <c r="E199" s="11" t="s">
        <v>7</v>
      </c>
      <c r="F199" s="97">
        <f>SUM('REPORT4 60+ ALL'!F199:H199)</f>
        <v>7323</v>
      </c>
      <c r="G199" s="97">
        <f>SUM('REPORT4 60+ ALL'!I199,'REPORT4 60+ ALL'!J199,'REPORT4 60+ ALL'!K199)</f>
        <v>9975</v>
      </c>
      <c r="H199" s="97">
        <f>SUM('REPORT4 60+ ALL'!L199:N199)</f>
        <v>6373</v>
      </c>
      <c r="I199" s="98">
        <f>SUM('REPORT4 60+ ALL'!O199:Q199)</f>
        <v>5961</v>
      </c>
      <c r="J199" s="98">
        <f>SUM('REPORT4 60+ ALL'!R199:T199)</f>
        <v>7930</v>
      </c>
      <c r="K199" s="165">
        <v>37562</v>
      </c>
      <c r="L199" s="165">
        <v>607</v>
      </c>
      <c r="M199" s="166">
        <v>0.08288952615048477</v>
      </c>
      <c r="O199" s="64"/>
    </row>
    <row r="200" spans="1:15" ht="12.75">
      <c r="A200" s="12" t="s">
        <v>284</v>
      </c>
      <c r="B200" s="48" t="s">
        <v>419</v>
      </c>
      <c r="C200" s="11" t="s">
        <v>285</v>
      </c>
      <c r="D200" s="11" t="s">
        <v>19</v>
      </c>
      <c r="E200" s="11" t="s">
        <v>7</v>
      </c>
      <c r="F200" s="97">
        <f>SUM('REPORT4 60+ ALL'!F200:H200)</f>
        <v>6173</v>
      </c>
      <c r="G200" s="97">
        <f>SUM('REPORT4 60+ ALL'!I200,'REPORT4 60+ ALL'!J200,'REPORT4 60+ ALL'!K200)</f>
        <v>7071</v>
      </c>
      <c r="H200" s="97">
        <f>SUM('REPORT4 60+ ALL'!L200:N200)</f>
        <v>5713</v>
      </c>
      <c r="I200" s="98">
        <f>SUM('REPORT4 60+ ALL'!O200:Q200)</f>
        <v>6233</v>
      </c>
      <c r="J200" s="98">
        <f>SUM('REPORT4 60+ ALL'!R200:T200)</f>
        <v>7266</v>
      </c>
      <c r="K200" s="165">
        <v>32456</v>
      </c>
      <c r="L200" s="165">
        <v>1093</v>
      </c>
      <c r="M200" s="166">
        <v>0.1770613964036935</v>
      </c>
      <c r="O200" s="64"/>
    </row>
    <row r="201" spans="1:15" ht="12.75">
      <c r="A201" s="12" t="s">
        <v>286</v>
      </c>
      <c r="B201" s="48" t="s">
        <v>610</v>
      </c>
      <c r="C201" s="11" t="s">
        <v>21</v>
      </c>
      <c r="D201" s="11" t="s">
        <v>22</v>
      </c>
      <c r="E201" s="11" t="s">
        <v>7</v>
      </c>
      <c r="F201" s="97">
        <f>SUM('REPORT4 60+ ALL'!F201:H201)</f>
        <v>3066</v>
      </c>
      <c r="G201" s="97">
        <f>SUM('REPORT4 60+ ALL'!I201,'REPORT4 60+ ALL'!J201,'REPORT4 60+ ALL'!K201)</f>
        <v>5728</v>
      </c>
      <c r="H201" s="97">
        <f>SUM('REPORT4 60+ ALL'!L201:N201)</f>
        <v>3828</v>
      </c>
      <c r="I201" s="98">
        <f>SUM('REPORT4 60+ ALL'!O201:Q201)</f>
        <v>3723</v>
      </c>
      <c r="J201" s="98">
        <f>SUM('REPORT4 60+ ALL'!R201:T201)</f>
        <v>3539</v>
      </c>
      <c r="K201" s="165">
        <v>19884</v>
      </c>
      <c r="L201" s="165">
        <v>473</v>
      </c>
      <c r="M201" s="166">
        <v>0.1542726679712981</v>
      </c>
      <c r="O201" s="64"/>
    </row>
    <row r="202" spans="1:15" ht="12.75">
      <c r="A202" s="12" t="s">
        <v>287</v>
      </c>
      <c r="B202" s="48" t="s">
        <v>611</v>
      </c>
      <c r="C202" s="11" t="s">
        <v>124</v>
      </c>
      <c r="D202" s="11" t="s">
        <v>15</v>
      </c>
      <c r="E202" s="11" t="s">
        <v>7</v>
      </c>
      <c r="F202" s="97">
        <f>SUM('REPORT4 60+ ALL'!F202:H202)</f>
        <v>7598</v>
      </c>
      <c r="G202" s="97">
        <f>SUM('REPORT4 60+ ALL'!I202,'REPORT4 60+ ALL'!J202,'REPORT4 60+ ALL'!K202)</f>
        <v>8820</v>
      </c>
      <c r="H202" s="97">
        <f>SUM('REPORT4 60+ ALL'!L202:N202)</f>
        <v>7233</v>
      </c>
      <c r="I202" s="98">
        <f>SUM('REPORT4 60+ ALL'!O202:Q202)</f>
        <v>8544</v>
      </c>
      <c r="J202" s="98">
        <f>SUM('REPORT4 60+ ALL'!R202:T202)</f>
        <v>6759</v>
      </c>
      <c r="K202" s="165">
        <v>38954</v>
      </c>
      <c r="L202" s="165">
        <v>-839</v>
      </c>
      <c r="M202" s="166">
        <v>-0.11042379573571992</v>
      </c>
      <c r="O202" s="64"/>
    </row>
    <row r="203" spans="1:15" ht="12.75">
      <c r="A203" s="12" t="s">
        <v>288</v>
      </c>
      <c r="B203" s="48" t="s">
        <v>612</v>
      </c>
      <c r="C203" s="11" t="s">
        <v>61</v>
      </c>
      <c r="D203" s="11" t="s">
        <v>19</v>
      </c>
      <c r="E203" s="11" t="s">
        <v>7</v>
      </c>
      <c r="F203" s="97">
        <f>SUM('REPORT4 60+ ALL'!F203:H203)</f>
        <v>6745</v>
      </c>
      <c r="G203" s="97">
        <f>SUM('REPORT4 60+ ALL'!I203,'REPORT4 60+ ALL'!J203,'REPORT4 60+ ALL'!K203)</f>
        <v>7662</v>
      </c>
      <c r="H203" s="97">
        <f>SUM('REPORT4 60+ ALL'!L203:N203)</f>
        <v>6854</v>
      </c>
      <c r="I203" s="98">
        <f>SUM('REPORT4 60+ ALL'!O203:Q203)</f>
        <v>6978</v>
      </c>
      <c r="J203" s="98">
        <f>SUM('REPORT4 60+ ALL'!R203:T203)</f>
        <v>6016</v>
      </c>
      <c r="K203" s="165">
        <v>34255</v>
      </c>
      <c r="L203" s="165">
        <v>-729</v>
      </c>
      <c r="M203" s="166">
        <v>-0.10808005930318755</v>
      </c>
      <c r="O203" s="64"/>
    </row>
    <row r="204" spans="1:15" ht="12.75">
      <c r="A204" s="12" t="s">
        <v>289</v>
      </c>
      <c r="B204" s="48" t="s">
        <v>613</v>
      </c>
      <c r="C204" s="11" t="s">
        <v>18</v>
      </c>
      <c r="D204" s="11" t="s">
        <v>19</v>
      </c>
      <c r="E204" s="11" t="s">
        <v>7</v>
      </c>
      <c r="F204" s="97">
        <f>SUM('REPORT4 60+ ALL'!F204:H204)</f>
        <v>625</v>
      </c>
      <c r="G204" s="97">
        <f>SUM('REPORT4 60+ ALL'!I204,'REPORT4 60+ ALL'!J204,'REPORT4 60+ ALL'!K204)</f>
        <v>3208</v>
      </c>
      <c r="H204" s="97">
        <f>SUM('REPORT4 60+ ALL'!L204:N204)</f>
        <v>2782</v>
      </c>
      <c r="I204" s="98">
        <f>SUM('REPORT4 60+ ALL'!O204:Q204)</f>
        <v>2929</v>
      </c>
      <c r="J204" s="98">
        <f>SUM('REPORT4 60+ ALL'!R204:T204)</f>
        <v>2769</v>
      </c>
      <c r="K204" s="165">
        <v>12313</v>
      </c>
      <c r="L204" s="165">
        <v>2144</v>
      </c>
      <c r="M204" s="166">
        <v>3.4304</v>
      </c>
      <c r="O204" s="64"/>
    </row>
    <row r="205" spans="1:15" ht="12.75">
      <c r="A205" s="12" t="s">
        <v>290</v>
      </c>
      <c r="B205" s="48" t="s">
        <v>614</v>
      </c>
      <c r="C205" s="11" t="s">
        <v>291</v>
      </c>
      <c r="D205" s="11" t="s">
        <v>6</v>
      </c>
      <c r="E205" s="11" t="s">
        <v>7</v>
      </c>
      <c r="F205" s="97">
        <f>SUM('REPORT4 60+ ALL'!F205:H205)</f>
        <v>2845</v>
      </c>
      <c r="G205" s="97">
        <f>SUM('REPORT4 60+ ALL'!I205,'REPORT4 60+ ALL'!J205,'REPORT4 60+ ALL'!K205)</f>
        <v>5275</v>
      </c>
      <c r="H205" s="97">
        <f>SUM('REPORT4 60+ ALL'!L205:N205)</f>
        <v>4757</v>
      </c>
      <c r="I205" s="98">
        <f>SUM('REPORT4 60+ ALL'!O205:Q205)</f>
        <v>4292</v>
      </c>
      <c r="J205" s="98">
        <f>SUM('REPORT4 60+ ALL'!R205:T205)</f>
        <v>4975</v>
      </c>
      <c r="K205" s="165">
        <v>22144</v>
      </c>
      <c r="L205" s="165">
        <v>2130</v>
      </c>
      <c r="M205" s="166">
        <v>0.7486818980667839</v>
      </c>
      <c r="O205" s="64"/>
    </row>
    <row r="206" spans="1:15" ht="12.75">
      <c r="A206" s="12" t="s">
        <v>292</v>
      </c>
      <c r="B206" s="48" t="s">
        <v>615</v>
      </c>
      <c r="C206" s="11" t="s">
        <v>293</v>
      </c>
      <c r="D206" s="11" t="s">
        <v>36</v>
      </c>
      <c r="E206" s="11" t="s">
        <v>7</v>
      </c>
      <c r="F206" s="97">
        <f>SUM('REPORT4 60+ ALL'!F206:H206)</f>
        <v>2824</v>
      </c>
      <c r="G206" s="97">
        <f>SUM('REPORT4 60+ ALL'!I206,'REPORT4 60+ ALL'!J206,'REPORT4 60+ ALL'!K206)</f>
        <v>2635</v>
      </c>
      <c r="H206" s="97">
        <f>SUM('REPORT4 60+ ALL'!L206:N206)</f>
        <v>2717</v>
      </c>
      <c r="I206" s="98">
        <f>SUM('REPORT4 60+ ALL'!O206:Q206)</f>
        <v>2835</v>
      </c>
      <c r="J206" s="98">
        <f>SUM('REPORT4 60+ ALL'!R206:T206)</f>
        <v>1924</v>
      </c>
      <c r="K206" s="165">
        <v>12935</v>
      </c>
      <c r="L206" s="165">
        <v>-900</v>
      </c>
      <c r="M206" s="166">
        <v>-0.31869688385269124</v>
      </c>
      <c r="O206" s="64"/>
    </row>
    <row r="207" spans="1:15" ht="12.75">
      <c r="A207" s="12" t="s">
        <v>294</v>
      </c>
      <c r="B207" s="48" t="s">
        <v>616</v>
      </c>
      <c r="C207" s="11" t="s">
        <v>72</v>
      </c>
      <c r="D207" s="11" t="s">
        <v>36</v>
      </c>
      <c r="E207" s="11" t="s">
        <v>7</v>
      </c>
      <c r="F207" s="97">
        <f>SUM('REPORT4 60+ ALL'!F207:H207)</f>
        <v>4708</v>
      </c>
      <c r="G207" s="97">
        <f>SUM('REPORT4 60+ ALL'!I207,'REPORT4 60+ ALL'!J207,'REPORT4 60+ ALL'!K207)</f>
        <v>5946</v>
      </c>
      <c r="H207" s="97">
        <f>SUM('REPORT4 60+ ALL'!L207:N207)</f>
        <v>5362</v>
      </c>
      <c r="I207" s="98">
        <f>SUM('REPORT4 60+ ALL'!O207:Q207)</f>
        <v>5917</v>
      </c>
      <c r="J207" s="98">
        <f>SUM('REPORT4 60+ ALL'!R207:T207)</f>
        <v>8728</v>
      </c>
      <c r="K207" s="165">
        <v>30661</v>
      </c>
      <c r="L207" s="165">
        <v>4020</v>
      </c>
      <c r="M207" s="166">
        <v>0.8538657604078165</v>
      </c>
      <c r="O207" s="64"/>
    </row>
    <row r="208" spans="1:15" ht="12.75">
      <c r="A208" s="12" t="s">
        <v>295</v>
      </c>
      <c r="B208" s="48" t="s">
        <v>617</v>
      </c>
      <c r="C208" s="11" t="s">
        <v>61</v>
      </c>
      <c r="D208" s="11" t="s">
        <v>19</v>
      </c>
      <c r="E208" s="11" t="s">
        <v>7</v>
      </c>
      <c r="F208" s="97">
        <f>SUM('REPORT4 60+ ALL'!F208:H208)</f>
        <v>1865</v>
      </c>
      <c r="G208" s="97">
        <f>SUM('REPORT4 60+ ALL'!I208,'REPORT4 60+ ALL'!J208,'REPORT4 60+ ALL'!K208)</f>
        <v>1980</v>
      </c>
      <c r="H208" s="97">
        <f>SUM('REPORT4 60+ ALL'!L208:N208)</f>
        <v>2415</v>
      </c>
      <c r="I208" s="98">
        <f>SUM('REPORT4 60+ ALL'!O208:Q208)</f>
        <v>2764</v>
      </c>
      <c r="J208" s="98">
        <f>SUM('REPORT4 60+ ALL'!R208:T208)</f>
        <v>2356</v>
      </c>
      <c r="K208" s="165">
        <v>11380</v>
      </c>
      <c r="L208" s="165">
        <v>491</v>
      </c>
      <c r="M208" s="166">
        <v>0.26327077747989275</v>
      </c>
      <c r="O208" s="64"/>
    </row>
    <row r="209" spans="1:15" ht="12.75">
      <c r="A209" s="12" t="s">
        <v>296</v>
      </c>
      <c r="B209" s="48" t="s">
        <v>618</v>
      </c>
      <c r="C209" s="11" t="s">
        <v>297</v>
      </c>
      <c r="D209" s="11" t="s">
        <v>6</v>
      </c>
      <c r="E209" s="11" t="s">
        <v>16</v>
      </c>
      <c r="F209" s="97">
        <f>SUM('REPORT4 60+ ALL'!F209:H209)</f>
        <v>9963</v>
      </c>
      <c r="G209" s="97">
        <f>SUM('REPORT4 60+ ALL'!I209,'REPORT4 60+ ALL'!J209,'REPORT4 60+ ALL'!K209)</f>
        <v>14728</v>
      </c>
      <c r="H209" s="97">
        <f>SUM('REPORT4 60+ ALL'!L209:N209)</f>
        <v>12906</v>
      </c>
      <c r="I209" s="98">
        <f>SUM('REPORT4 60+ ALL'!O209:Q209)</f>
        <v>13952</v>
      </c>
      <c r="J209" s="98">
        <f>SUM('REPORT4 60+ ALL'!R209:T209)</f>
        <v>11898</v>
      </c>
      <c r="K209" s="165">
        <v>63447</v>
      </c>
      <c r="L209" s="165">
        <v>1935</v>
      </c>
      <c r="M209" s="166">
        <v>0.1942186088527552</v>
      </c>
      <c r="O209" s="64"/>
    </row>
    <row r="210" spans="1:15" ht="12.75">
      <c r="A210" s="12" t="s">
        <v>298</v>
      </c>
      <c r="B210" s="48" t="s">
        <v>619</v>
      </c>
      <c r="C210" s="11" t="s">
        <v>299</v>
      </c>
      <c r="D210" s="11" t="s">
        <v>102</v>
      </c>
      <c r="E210" s="11" t="s">
        <v>7</v>
      </c>
      <c r="F210" s="97">
        <f>SUM('REPORT4 60+ ALL'!F210:H210)</f>
        <v>7368</v>
      </c>
      <c r="G210" s="97">
        <f>SUM('REPORT4 60+ ALL'!I210,'REPORT4 60+ ALL'!J210,'REPORT4 60+ ALL'!K210)</f>
        <v>6206</v>
      </c>
      <c r="H210" s="97">
        <f>SUM('REPORT4 60+ ALL'!L210:N210)</f>
        <v>4851</v>
      </c>
      <c r="I210" s="98">
        <f>SUM('REPORT4 60+ ALL'!O210:Q210)</f>
        <v>5098</v>
      </c>
      <c r="J210" s="98">
        <f>SUM('REPORT4 60+ ALL'!R210:T210)</f>
        <v>5163</v>
      </c>
      <c r="K210" s="165">
        <v>28686</v>
      </c>
      <c r="L210" s="165">
        <v>-2205</v>
      </c>
      <c r="M210" s="166">
        <v>-0.2992671009771987</v>
      </c>
      <c r="O210" s="64"/>
    </row>
    <row r="211" spans="1:15" ht="12.75">
      <c r="A211" s="12" t="s">
        <v>751</v>
      </c>
      <c r="B211" s="48" t="s">
        <v>620</v>
      </c>
      <c r="C211" s="11" t="s">
        <v>300</v>
      </c>
      <c r="D211" s="11" t="s">
        <v>36</v>
      </c>
      <c r="E211" s="11" t="s">
        <v>7</v>
      </c>
      <c r="F211" s="97">
        <f>SUM('REPORT4 60+ ALL'!F211:H211)</f>
        <v>5340</v>
      </c>
      <c r="G211" s="97">
        <f>SUM('REPORT4 60+ ALL'!I211,'REPORT4 60+ ALL'!J211,'REPORT4 60+ ALL'!K211)</f>
        <v>8939</v>
      </c>
      <c r="H211" s="97">
        <f>SUM('REPORT4 60+ ALL'!L211:N211)</f>
        <v>7611</v>
      </c>
      <c r="I211" s="98">
        <f>SUM('REPORT4 60+ ALL'!O211:Q211)</f>
        <v>6903</v>
      </c>
      <c r="J211" s="98">
        <f>SUM('REPORT4 60+ ALL'!R211:T211)</f>
        <v>8091</v>
      </c>
      <c r="K211" s="165">
        <v>36884</v>
      </c>
      <c r="L211" s="165">
        <v>2751</v>
      </c>
      <c r="M211" s="166">
        <v>0.5151685393258427</v>
      </c>
      <c r="O211" s="64"/>
    </row>
    <row r="212" spans="1:15" ht="12.75">
      <c r="A212" s="12" t="s">
        <v>301</v>
      </c>
      <c r="B212" s="48" t="s">
        <v>621</v>
      </c>
      <c r="C212" s="11" t="s">
        <v>217</v>
      </c>
      <c r="D212" s="11" t="s">
        <v>36</v>
      </c>
      <c r="E212" s="11" t="s">
        <v>16</v>
      </c>
      <c r="F212" s="97">
        <f>SUM('REPORT4 60+ ALL'!F212:H212)</f>
        <v>5657</v>
      </c>
      <c r="G212" s="97">
        <f>SUM('REPORT4 60+ ALL'!I212,'REPORT4 60+ ALL'!J212,'REPORT4 60+ ALL'!K212)</f>
        <v>6805</v>
      </c>
      <c r="H212" s="97">
        <f>SUM('REPORT4 60+ ALL'!L212:N212)</f>
        <v>6573</v>
      </c>
      <c r="I212" s="98">
        <f>SUM('REPORT4 60+ ALL'!O212:Q212)</f>
        <v>8374</v>
      </c>
      <c r="J212" s="98">
        <f>SUM('REPORT4 60+ ALL'!R212:T212)</f>
        <v>6638</v>
      </c>
      <c r="K212" s="165">
        <v>34047</v>
      </c>
      <c r="L212" s="165">
        <v>981</v>
      </c>
      <c r="M212" s="166">
        <v>0.17341347003712215</v>
      </c>
      <c r="O212" s="64"/>
    </row>
    <row r="213" spans="1:15" ht="12.75">
      <c r="A213" s="12" t="s">
        <v>302</v>
      </c>
      <c r="B213" s="48" t="s">
        <v>622</v>
      </c>
      <c r="C213" s="11" t="s">
        <v>95</v>
      </c>
      <c r="D213" s="11" t="s">
        <v>30</v>
      </c>
      <c r="E213" s="11" t="s">
        <v>16</v>
      </c>
      <c r="F213" s="97">
        <f>SUM('REPORT4 60+ ALL'!F213:H213)</f>
        <v>6377</v>
      </c>
      <c r="G213" s="97">
        <f>SUM('REPORT4 60+ ALL'!I213,'REPORT4 60+ ALL'!J213,'REPORT4 60+ ALL'!K213)</f>
        <v>7876</v>
      </c>
      <c r="H213" s="97">
        <f>SUM('REPORT4 60+ ALL'!L213:N213)</f>
        <v>7375</v>
      </c>
      <c r="I213" s="98">
        <f>SUM('REPORT4 60+ ALL'!O213:Q213)</f>
        <v>6389</v>
      </c>
      <c r="J213" s="98">
        <f>SUM('REPORT4 60+ ALL'!R213:T213)</f>
        <v>6072</v>
      </c>
      <c r="K213" s="165">
        <v>34089</v>
      </c>
      <c r="L213" s="165">
        <v>-305</v>
      </c>
      <c r="M213" s="166">
        <v>-0.04782813235063509</v>
      </c>
      <c r="O213" s="64"/>
    </row>
    <row r="214" spans="1:15" ht="12.75">
      <c r="A214" s="12" t="s">
        <v>303</v>
      </c>
      <c r="B214" s="48" t="s">
        <v>623</v>
      </c>
      <c r="C214" s="11" t="s">
        <v>18</v>
      </c>
      <c r="D214" s="11" t="s">
        <v>19</v>
      </c>
      <c r="E214" s="11" t="s">
        <v>16</v>
      </c>
      <c r="F214" s="97">
        <f>SUM('REPORT4 60+ ALL'!F214:H214)</f>
        <v>11411</v>
      </c>
      <c r="G214" s="97">
        <f>SUM('REPORT4 60+ ALL'!I214,'REPORT4 60+ ALL'!J214,'REPORT4 60+ ALL'!K214)</f>
        <v>12482</v>
      </c>
      <c r="H214" s="97">
        <f>SUM('REPORT4 60+ ALL'!L214:N214)</f>
        <v>9327</v>
      </c>
      <c r="I214" s="98">
        <f>SUM('REPORT4 60+ ALL'!O214:Q214)</f>
        <v>10062</v>
      </c>
      <c r="J214" s="98">
        <f>SUM('REPORT4 60+ ALL'!R214:T214)</f>
        <v>10572</v>
      </c>
      <c r="K214" s="165">
        <v>53854</v>
      </c>
      <c r="L214" s="165">
        <v>-839</v>
      </c>
      <c r="M214" s="166">
        <v>-0.0735255455262466</v>
      </c>
      <c r="O214" s="64"/>
    </row>
    <row r="215" spans="1:15" ht="12.75">
      <c r="A215" s="12" t="s">
        <v>304</v>
      </c>
      <c r="B215" s="48" t="s">
        <v>624</v>
      </c>
      <c r="C215" s="11" t="s">
        <v>305</v>
      </c>
      <c r="D215" s="11" t="s">
        <v>102</v>
      </c>
      <c r="E215" s="11" t="s">
        <v>7</v>
      </c>
      <c r="F215" s="97">
        <f>SUM('REPORT4 60+ ALL'!F215:H215)</f>
        <v>15111</v>
      </c>
      <c r="G215" s="97">
        <f>SUM('REPORT4 60+ ALL'!I215,'REPORT4 60+ ALL'!J215,'REPORT4 60+ ALL'!K215)</f>
        <v>17410</v>
      </c>
      <c r="H215" s="97">
        <f>SUM('REPORT4 60+ ALL'!L215:N215)</f>
        <v>14772</v>
      </c>
      <c r="I215" s="98">
        <f>SUM('REPORT4 60+ ALL'!O215:Q215)</f>
        <v>19628</v>
      </c>
      <c r="J215" s="98">
        <f>SUM('REPORT4 60+ ALL'!R215:T215)</f>
        <v>20394</v>
      </c>
      <c r="K215" s="165">
        <v>87315</v>
      </c>
      <c r="L215" s="165">
        <v>5283</v>
      </c>
      <c r="M215" s="166">
        <v>0.3496128648004765</v>
      </c>
      <c r="O215" s="64"/>
    </row>
    <row r="216" spans="1:15" ht="12.75">
      <c r="A216" s="11" t="s">
        <v>363</v>
      </c>
      <c r="B216" s="11" t="s">
        <v>625</v>
      </c>
      <c r="C216" s="11" t="s">
        <v>124</v>
      </c>
      <c r="D216" s="11" t="s">
        <v>15</v>
      </c>
      <c r="E216" s="11" t="s">
        <v>7</v>
      </c>
      <c r="F216" s="187"/>
      <c r="G216" s="187"/>
      <c r="H216" s="97">
        <f>SUM('REPORT4 60+ ALL'!L216:N216)</f>
        <v>1187</v>
      </c>
      <c r="I216" s="95">
        <f>IF(OR('REPORT4 60+ ALL'!O216="n/s",'REPORT4 60+ ALL'!P216="n/s",'REPORT4 60+ ALL'!Q216="n/s"),"n/s",SUM('REPORT4 60+ ALL'!O216:Q216))</f>
        <v>2506</v>
      </c>
      <c r="J216" s="95">
        <f>IF(OR('REPORT4 60+ ALL'!R216="n/s",'REPORT4 60+ ALL'!S216="n/s",'REPORT4 60+ ALL'!T216="n/s"),"n/s",SUM('REPORT4 60+ ALL'!R216:T216))</f>
        <v>2525</v>
      </c>
      <c r="K216" s="165">
        <v>6218</v>
      </c>
      <c r="L216" s="165" t="s">
        <v>756</v>
      </c>
      <c r="M216" s="166" t="s">
        <v>756</v>
      </c>
      <c r="O216" s="64"/>
    </row>
    <row r="217" spans="1:15" ht="12.75">
      <c r="A217" s="12" t="s">
        <v>306</v>
      </c>
      <c r="B217" s="48" t="s">
        <v>626</v>
      </c>
      <c r="C217" s="11" t="s">
        <v>21</v>
      </c>
      <c r="D217" s="11" t="s">
        <v>22</v>
      </c>
      <c r="E217" s="11" t="s">
        <v>16</v>
      </c>
      <c r="F217" s="97">
        <f>SUM('REPORT4 60+ ALL'!F217:H217)</f>
        <v>6692</v>
      </c>
      <c r="G217" s="97">
        <f>SUM('REPORT4 60+ ALL'!I217,'REPORT4 60+ ALL'!J217,'REPORT4 60+ ALL'!K217)</f>
        <v>9314</v>
      </c>
      <c r="H217" s="97">
        <f>SUM('REPORT4 60+ ALL'!L217:N217)</f>
        <v>7866</v>
      </c>
      <c r="I217" s="98">
        <f>SUM('REPORT4 60+ ALL'!O217:Q217)</f>
        <v>7052</v>
      </c>
      <c r="J217" s="98">
        <f>SUM('REPORT4 60+ ALL'!R217:T217)</f>
        <v>6397</v>
      </c>
      <c r="K217" s="165">
        <v>37321</v>
      </c>
      <c r="L217" s="165">
        <v>-295</v>
      </c>
      <c r="M217" s="166">
        <v>-0.0440824865511058</v>
      </c>
      <c r="O217" s="64"/>
    </row>
    <row r="218" spans="1:15" ht="12.75">
      <c r="A218" s="12" t="s">
        <v>307</v>
      </c>
      <c r="B218" s="48" t="s">
        <v>627</v>
      </c>
      <c r="C218" s="11" t="s">
        <v>308</v>
      </c>
      <c r="D218" s="11" t="s">
        <v>30</v>
      </c>
      <c r="E218" s="11" t="s">
        <v>16</v>
      </c>
      <c r="F218" s="97">
        <f>SUM('REPORT4 60+ ALL'!F218:H218)</f>
        <v>5798</v>
      </c>
      <c r="G218" s="97">
        <f>SUM('REPORT4 60+ ALL'!I218,'REPORT4 60+ ALL'!J218,'REPORT4 60+ ALL'!K218)</f>
        <v>6494</v>
      </c>
      <c r="H218" s="97">
        <f>SUM('REPORT4 60+ ALL'!L218:N218)</f>
        <v>4491</v>
      </c>
      <c r="I218" s="98">
        <f>SUM('REPORT4 60+ ALL'!O218:Q218)</f>
        <v>5685</v>
      </c>
      <c r="J218" s="98">
        <f>SUM('REPORT4 60+ ALL'!R218:T218)</f>
        <v>5590</v>
      </c>
      <c r="K218" s="165">
        <v>28058</v>
      </c>
      <c r="L218" s="165">
        <v>-208</v>
      </c>
      <c r="M218" s="166">
        <v>-0.03587443946188341</v>
      </c>
      <c r="O218" s="64"/>
    </row>
    <row r="219" spans="1:15" ht="12.75">
      <c r="A219" s="12" t="s">
        <v>309</v>
      </c>
      <c r="B219" s="48" t="s">
        <v>628</v>
      </c>
      <c r="C219" s="11" t="s">
        <v>310</v>
      </c>
      <c r="D219" s="11" t="s">
        <v>6</v>
      </c>
      <c r="E219" s="11" t="s">
        <v>16</v>
      </c>
      <c r="F219" s="97">
        <f>SUM('REPORT4 60+ ALL'!F219:H219)</f>
        <v>8468</v>
      </c>
      <c r="G219" s="97">
        <f>SUM('REPORT4 60+ ALL'!I219,'REPORT4 60+ ALL'!J219,'REPORT4 60+ ALL'!K219)</f>
        <v>10138</v>
      </c>
      <c r="H219" s="97">
        <f>SUM('REPORT4 60+ ALL'!L219:N219)</f>
        <v>8344</v>
      </c>
      <c r="I219" s="98">
        <f>SUM('REPORT4 60+ ALL'!O219:Q219)</f>
        <v>8775</v>
      </c>
      <c r="J219" s="98">
        <f>SUM('REPORT4 60+ ALL'!R219:T219)</f>
        <v>9992</v>
      </c>
      <c r="K219" s="165">
        <v>45717</v>
      </c>
      <c r="L219" s="165">
        <v>1524</v>
      </c>
      <c r="M219" s="166">
        <v>0.17997165800661313</v>
      </c>
      <c r="O219" s="64"/>
    </row>
    <row r="220" spans="1:15" ht="12.75">
      <c r="A220" s="12" t="s">
        <v>311</v>
      </c>
      <c r="B220" s="48" t="s">
        <v>629</v>
      </c>
      <c r="C220" s="11" t="s">
        <v>72</v>
      </c>
      <c r="D220" s="11" t="s">
        <v>36</v>
      </c>
      <c r="E220" s="11" t="s">
        <v>7</v>
      </c>
      <c r="F220" s="97">
        <f>SUM('REPORT4 60+ ALL'!F220:H220)</f>
        <v>350</v>
      </c>
      <c r="G220" s="97">
        <f>SUM('REPORT4 60+ ALL'!I220,'REPORT4 60+ ALL'!J220,'REPORT4 60+ ALL'!K220)</f>
        <v>408</v>
      </c>
      <c r="H220" s="97">
        <f>SUM('REPORT4 60+ ALL'!L220:N220)</f>
        <v>595</v>
      </c>
      <c r="I220" s="98">
        <f>SUM('REPORT4 60+ ALL'!O220:Q220)</f>
        <v>537</v>
      </c>
      <c r="J220" s="98">
        <f>SUM('REPORT4 60+ ALL'!R220:T220)</f>
        <v>697</v>
      </c>
      <c r="K220" s="165">
        <v>2587</v>
      </c>
      <c r="L220" s="165">
        <v>347</v>
      </c>
      <c r="M220" s="166">
        <v>0.9914285714285714</v>
      </c>
      <c r="O220" s="64"/>
    </row>
    <row r="221" spans="1:15" ht="12.75">
      <c r="A221" s="12" t="s">
        <v>312</v>
      </c>
      <c r="B221" s="48" t="s">
        <v>630</v>
      </c>
      <c r="C221" s="11" t="s">
        <v>278</v>
      </c>
      <c r="D221" s="11" t="s">
        <v>30</v>
      </c>
      <c r="E221" s="11" t="s">
        <v>7</v>
      </c>
      <c r="F221" s="97">
        <f>SUM('REPORT4 60+ ALL'!F221:H221)</f>
        <v>5804</v>
      </c>
      <c r="G221" s="97">
        <f>SUM('REPORT4 60+ ALL'!I221,'REPORT4 60+ ALL'!J221,'REPORT4 60+ ALL'!K221)</f>
        <v>7014</v>
      </c>
      <c r="H221" s="97">
        <f>SUM('REPORT4 60+ ALL'!L221:N221)</f>
        <v>6958</v>
      </c>
      <c r="I221" s="98">
        <f>SUM('REPORT4 60+ ALL'!O221:Q221)</f>
        <v>7147</v>
      </c>
      <c r="J221" s="98">
        <f>SUM('REPORT4 60+ ALL'!R221:T221)</f>
        <v>6878</v>
      </c>
      <c r="K221" s="165">
        <v>33801</v>
      </c>
      <c r="L221" s="165">
        <v>1074</v>
      </c>
      <c r="M221" s="166">
        <v>0.1850447966919366</v>
      </c>
      <c r="O221" s="64"/>
    </row>
    <row r="222" spans="1:15" ht="12.75">
      <c r="A222" s="12" t="s">
        <v>313</v>
      </c>
      <c r="B222" s="48" t="s">
        <v>631</v>
      </c>
      <c r="C222" s="11" t="s">
        <v>314</v>
      </c>
      <c r="D222" s="11" t="s">
        <v>36</v>
      </c>
      <c r="E222" s="11" t="s">
        <v>7</v>
      </c>
      <c r="F222" s="97">
        <f>SUM('REPORT4 60+ ALL'!F222:H222)</f>
        <v>7954</v>
      </c>
      <c r="G222" s="97">
        <f>SUM('REPORT4 60+ ALL'!I222,'REPORT4 60+ ALL'!J222,'REPORT4 60+ ALL'!K222)</f>
        <v>8661</v>
      </c>
      <c r="H222" s="97">
        <f>SUM('REPORT4 60+ ALL'!L222:N222)</f>
        <v>7573</v>
      </c>
      <c r="I222" s="98">
        <f>SUM('REPORT4 60+ ALL'!O222:Q222)</f>
        <v>8115</v>
      </c>
      <c r="J222" s="98">
        <f>SUM('REPORT4 60+ ALL'!R222:T222)</f>
        <v>7888</v>
      </c>
      <c r="K222" s="165">
        <v>40191</v>
      </c>
      <c r="L222" s="165">
        <v>-66</v>
      </c>
      <c r="M222" s="166">
        <v>-0.008297711843097813</v>
      </c>
      <c r="O222" s="64"/>
    </row>
    <row r="223" spans="1:15" ht="12.75">
      <c r="A223" s="12" t="s">
        <v>315</v>
      </c>
      <c r="B223" s="48" t="s">
        <v>632</v>
      </c>
      <c r="C223" s="11" t="s">
        <v>50</v>
      </c>
      <c r="D223" s="11" t="s">
        <v>19</v>
      </c>
      <c r="E223" s="11" t="s">
        <v>7</v>
      </c>
      <c r="F223" s="97">
        <f>SUM('REPORT4 60+ ALL'!F223:H223)</f>
        <v>11739</v>
      </c>
      <c r="G223" s="97">
        <f>SUM('REPORT4 60+ ALL'!I223,'REPORT4 60+ ALL'!J223,'REPORT4 60+ ALL'!K223)</f>
        <v>13811</v>
      </c>
      <c r="H223" s="97">
        <f>SUM('REPORT4 60+ ALL'!L223:N223)</f>
        <v>11342</v>
      </c>
      <c r="I223" s="98">
        <f>SUM('REPORT4 60+ ALL'!O223:Q223)</f>
        <v>10512</v>
      </c>
      <c r="J223" s="98">
        <f>SUM('REPORT4 60+ ALL'!R223:T223)</f>
        <v>10863</v>
      </c>
      <c r="K223" s="165">
        <v>58267</v>
      </c>
      <c r="L223" s="165">
        <v>-876</v>
      </c>
      <c r="M223" s="166">
        <v>-0.07462305136723742</v>
      </c>
      <c r="O223" s="64"/>
    </row>
    <row r="224" spans="1:15" ht="12.75">
      <c r="A224" s="12" t="s">
        <v>316</v>
      </c>
      <c r="B224" s="48" t="s">
        <v>633</v>
      </c>
      <c r="C224" s="11" t="s">
        <v>95</v>
      </c>
      <c r="D224" s="11" t="s">
        <v>30</v>
      </c>
      <c r="E224" s="11" t="s">
        <v>16</v>
      </c>
      <c r="F224" s="97">
        <f>SUM('REPORT4 60+ ALL'!F224:H224)</f>
        <v>3645</v>
      </c>
      <c r="G224" s="97">
        <f>SUM('REPORT4 60+ ALL'!I224,'REPORT4 60+ ALL'!J224,'REPORT4 60+ ALL'!K224)</f>
        <v>4488</v>
      </c>
      <c r="H224" s="97">
        <f>SUM('REPORT4 60+ ALL'!L224:N224)</f>
        <v>3394</v>
      </c>
      <c r="I224" s="98">
        <f>SUM('REPORT4 60+ ALL'!O224:Q224)</f>
        <v>3476</v>
      </c>
      <c r="J224" s="98">
        <f>SUM('REPORT4 60+ ALL'!R224:T224)</f>
        <v>3637</v>
      </c>
      <c r="K224" s="165">
        <v>18640</v>
      </c>
      <c r="L224" s="165">
        <v>-8</v>
      </c>
      <c r="M224" s="166">
        <v>-0.0021947873799725653</v>
      </c>
      <c r="O224" s="64"/>
    </row>
    <row r="225" spans="1:15" ht="12.75">
      <c r="A225" s="12" t="s">
        <v>317</v>
      </c>
      <c r="B225" s="48" t="s">
        <v>634</v>
      </c>
      <c r="C225" s="11" t="s">
        <v>74</v>
      </c>
      <c r="D225" s="11" t="s">
        <v>15</v>
      </c>
      <c r="E225" s="11" t="s">
        <v>7</v>
      </c>
      <c r="F225" s="97">
        <f>SUM('REPORT4 60+ ALL'!F225:H225)</f>
        <v>6063</v>
      </c>
      <c r="G225" s="97">
        <f>SUM('REPORT4 60+ ALL'!I225,'REPORT4 60+ ALL'!J225,'REPORT4 60+ ALL'!K225)</f>
        <v>6025</v>
      </c>
      <c r="H225" s="97">
        <f>SUM('REPORT4 60+ ALL'!L225:N225)</f>
        <v>5264</v>
      </c>
      <c r="I225" s="98">
        <f>SUM('REPORT4 60+ ALL'!O225:Q225)</f>
        <v>4251</v>
      </c>
      <c r="J225" s="98">
        <f>SUM('REPORT4 60+ ALL'!R225:T225)</f>
        <v>4297</v>
      </c>
      <c r="K225" s="165">
        <v>25900</v>
      </c>
      <c r="L225" s="165">
        <v>-1766</v>
      </c>
      <c r="M225" s="166">
        <v>-0.2912749463961735</v>
      </c>
      <c r="O225" s="64"/>
    </row>
    <row r="226" spans="1:15" ht="12.75">
      <c r="A226" s="12" t="s">
        <v>318</v>
      </c>
      <c r="B226" s="48" t="s">
        <v>635</v>
      </c>
      <c r="C226" s="11" t="s">
        <v>61</v>
      </c>
      <c r="D226" s="11" t="s">
        <v>19</v>
      </c>
      <c r="E226" s="11" t="s">
        <v>7</v>
      </c>
      <c r="F226" s="97">
        <f>SUM('REPORT4 60+ ALL'!F226:H226)</f>
        <v>3193</v>
      </c>
      <c r="G226" s="97">
        <f>SUM('REPORT4 60+ ALL'!I226,'REPORT4 60+ ALL'!J226,'REPORT4 60+ ALL'!K226)</f>
        <v>3455</v>
      </c>
      <c r="H226" s="97">
        <f>SUM('REPORT4 60+ ALL'!L226:N226)</f>
        <v>3036</v>
      </c>
      <c r="I226" s="98">
        <f>SUM('REPORT4 60+ ALL'!O226:Q226)</f>
        <v>3884</v>
      </c>
      <c r="J226" s="98">
        <f>SUM('REPORT4 60+ ALL'!R226:T226)</f>
        <v>4733</v>
      </c>
      <c r="K226" s="165">
        <v>18301</v>
      </c>
      <c r="L226" s="165">
        <v>1540</v>
      </c>
      <c r="M226" s="166">
        <v>0.4823050422799875</v>
      </c>
      <c r="O226" s="64"/>
    </row>
    <row r="227" spans="1:15" ht="12.75">
      <c r="A227" s="12" t="s">
        <v>319</v>
      </c>
      <c r="B227" s="48" t="s">
        <v>636</v>
      </c>
      <c r="C227" s="11" t="s">
        <v>320</v>
      </c>
      <c r="D227" s="11" t="s">
        <v>19</v>
      </c>
      <c r="E227" s="11" t="s">
        <v>16</v>
      </c>
      <c r="F227" s="97">
        <f>SUM('REPORT4 60+ ALL'!F227:H227)</f>
        <v>6062</v>
      </c>
      <c r="G227" s="97">
        <f>SUM('REPORT4 60+ ALL'!I227,'REPORT4 60+ ALL'!J227,'REPORT4 60+ ALL'!K227)</f>
        <v>7357</v>
      </c>
      <c r="H227" s="97">
        <f>SUM('REPORT4 60+ ALL'!L227:N227)</f>
        <v>6525</v>
      </c>
      <c r="I227" s="98">
        <f>SUM('REPORT4 60+ ALL'!O227:Q227)</f>
        <v>6676</v>
      </c>
      <c r="J227" s="98">
        <f>SUM('REPORT4 60+ ALL'!R227:T227)</f>
        <v>6918</v>
      </c>
      <c r="K227" s="165">
        <v>33538</v>
      </c>
      <c r="L227" s="165">
        <v>856</v>
      </c>
      <c r="M227" s="166">
        <v>0.14120752226987793</v>
      </c>
      <c r="O227" s="64"/>
    </row>
    <row r="228" spans="1:15" ht="12.75">
      <c r="A228" s="12" t="s">
        <v>321</v>
      </c>
      <c r="B228" s="48" t="s">
        <v>637</v>
      </c>
      <c r="C228" s="11" t="s">
        <v>322</v>
      </c>
      <c r="D228" s="11" t="s">
        <v>30</v>
      </c>
      <c r="E228" s="11" t="s">
        <v>16</v>
      </c>
      <c r="F228" s="97">
        <f>SUM('REPORT4 60+ ALL'!F228:H228)</f>
        <v>7406</v>
      </c>
      <c r="G228" s="97">
        <f>SUM('REPORT4 60+ ALL'!I228,'REPORT4 60+ ALL'!J228,'REPORT4 60+ ALL'!K228)</f>
        <v>8323</v>
      </c>
      <c r="H228" s="97">
        <f>SUM('REPORT4 60+ ALL'!L228:N228)</f>
        <v>7846</v>
      </c>
      <c r="I228" s="98">
        <f>SUM('REPORT4 60+ ALL'!O228:Q228)</f>
        <v>8024</v>
      </c>
      <c r="J228" s="98">
        <f>SUM('REPORT4 60+ ALL'!R228:T228)</f>
        <v>8166</v>
      </c>
      <c r="K228" s="165">
        <v>39765</v>
      </c>
      <c r="L228" s="165">
        <v>760</v>
      </c>
      <c r="M228" s="166">
        <v>0.10261949770456387</v>
      </c>
      <c r="O228" s="64"/>
    </row>
    <row r="229" spans="1:15" ht="12.75">
      <c r="A229" s="12" t="s">
        <v>323</v>
      </c>
      <c r="B229" s="48" t="s">
        <v>638</v>
      </c>
      <c r="C229" s="11" t="s">
        <v>21</v>
      </c>
      <c r="D229" s="11" t="s">
        <v>22</v>
      </c>
      <c r="E229" s="11" t="s">
        <v>7</v>
      </c>
      <c r="F229" s="97">
        <f>SUM('REPORT4 60+ ALL'!F229:H229)</f>
        <v>5154</v>
      </c>
      <c r="G229" s="97">
        <f>SUM('REPORT4 60+ ALL'!I229,'REPORT4 60+ ALL'!J229,'REPORT4 60+ ALL'!K229)</f>
        <v>5679</v>
      </c>
      <c r="H229" s="97">
        <f>SUM('REPORT4 60+ ALL'!L229:N229)</f>
        <v>2975</v>
      </c>
      <c r="I229" s="98">
        <f>SUM('REPORT4 60+ ALL'!O229:Q229)</f>
        <v>3537</v>
      </c>
      <c r="J229" s="98">
        <f>SUM('REPORT4 60+ ALL'!R229:T229)</f>
        <v>4310</v>
      </c>
      <c r="K229" s="165">
        <v>21655</v>
      </c>
      <c r="L229" s="165">
        <v>-844</v>
      </c>
      <c r="M229" s="166">
        <v>-0.16375630578191697</v>
      </c>
      <c r="O229" s="64"/>
    </row>
    <row r="230" spans="1:15" ht="12.75">
      <c r="A230" s="12" t="s">
        <v>324</v>
      </c>
      <c r="B230" s="48" t="s">
        <v>639</v>
      </c>
      <c r="C230" s="11" t="s">
        <v>50</v>
      </c>
      <c r="D230" s="11" t="s">
        <v>19</v>
      </c>
      <c r="E230" s="11" t="s">
        <v>7</v>
      </c>
      <c r="F230" s="97">
        <f>SUM('REPORT4 60+ ALL'!F230:H230)</f>
        <v>2762</v>
      </c>
      <c r="G230" s="97">
        <f>SUM('REPORT4 60+ ALL'!I230,'REPORT4 60+ ALL'!J230,'REPORT4 60+ ALL'!K230)</f>
        <v>1721</v>
      </c>
      <c r="H230" s="97">
        <f>SUM('REPORT4 60+ ALL'!L230:N230)</f>
        <v>782</v>
      </c>
      <c r="I230" s="98">
        <f>SUM('REPORT4 60+ ALL'!O230:Q230)</f>
        <v>815</v>
      </c>
      <c r="J230" s="98">
        <f>SUM('REPORT4 60+ ALL'!R230:T230)</f>
        <v>1765</v>
      </c>
      <c r="K230" s="165">
        <v>7845</v>
      </c>
      <c r="L230" s="165">
        <v>-997</v>
      </c>
      <c r="M230" s="166">
        <v>-0.3609703113685735</v>
      </c>
      <c r="O230" s="64"/>
    </row>
    <row r="231" spans="1:15" ht="12.75">
      <c r="A231" s="12" t="s">
        <v>325</v>
      </c>
      <c r="B231" s="48" t="s">
        <v>640</v>
      </c>
      <c r="C231" s="11" t="s">
        <v>326</v>
      </c>
      <c r="D231" s="11" t="s">
        <v>25</v>
      </c>
      <c r="E231" s="11" t="s">
        <v>7</v>
      </c>
      <c r="F231" s="97">
        <f>SUM('REPORT4 60+ ALL'!F231:H231)</f>
        <v>12220</v>
      </c>
      <c r="G231" s="97">
        <f>SUM('REPORT4 60+ ALL'!I231,'REPORT4 60+ ALL'!J231,'REPORT4 60+ ALL'!K231)</f>
        <v>18598</v>
      </c>
      <c r="H231" s="97">
        <f>SUM('REPORT4 60+ ALL'!L231:N231)</f>
        <v>14035</v>
      </c>
      <c r="I231" s="98">
        <f>SUM('REPORT4 60+ ALL'!O231:Q231)</f>
        <v>14720</v>
      </c>
      <c r="J231" s="98">
        <f>SUM('REPORT4 60+ ALL'!R231:T231)</f>
        <v>15102</v>
      </c>
      <c r="K231" s="165">
        <v>74675</v>
      </c>
      <c r="L231" s="165">
        <v>2882</v>
      </c>
      <c r="M231" s="166">
        <v>0.2358428805237316</v>
      </c>
      <c r="O231" s="64"/>
    </row>
    <row r="232" spans="1:15" ht="12.75">
      <c r="A232" s="12" t="s">
        <v>327</v>
      </c>
      <c r="B232" s="48" t="s">
        <v>641</v>
      </c>
      <c r="C232" s="11" t="s">
        <v>328</v>
      </c>
      <c r="D232" s="11" t="s">
        <v>36</v>
      </c>
      <c r="E232" s="11" t="s">
        <v>7</v>
      </c>
      <c r="F232" s="97">
        <f>SUM('REPORT4 60+ ALL'!F232:H232)</f>
        <v>10873</v>
      </c>
      <c r="G232" s="97">
        <f>SUM('REPORT4 60+ ALL'!I232,'REPORT4 60+ ALL'!J232,'REPORT4 60+ ALL'!K232)</f>
        <v>12995</v>
      </c>
      <c r="H232" s="97">
        <f>SUM('REPORT4 60+ ALL'!L232:N232)</f>
        <v>12321</v>
      </c>
      <c r="I232" s="98">
        <f>SUM('REPORT4 60+ ALL'!O232:Q232)</f>
        <v>13221</v>
      </c>
      <c r="J232" s="98">
        <f>SUM('REPORT4 60+ ALL'!R232:T232)</f>
        <v>10260</v>
      </c>
      <c r="K232" s="165">
        <v>59670</v>
      </c>
      <c r="L232" s="165">
        <v>-613</v>
      </c>
      <c r="M232" s="166">
        <v>-0.05637818449369999</v>
      </c>
      <c r="O232" s="64"/>
    </row>
    <row r="233" spans="1:15" ht="12.75">
      <c r="A233" s="12" t="s">
        <v>329</v>
      </c>
      <c r="B233" s="48" t="s">
        <v>642</v>
      </c>
      <c r="C233" s="11" t="s">
        <v>21</v>
      </c>
      <c r="D233" s="11" t="s">
        <v>22</v>
      </c>
      <c r="E233" s="11" t="s">
        <v>7</v>
      </c>
      <c r="F233" s="97">
        <f>SUM('REPORT4 60+ ALL'!F233:H233)</f>
        <v>7640</v>
      </c>
      <c r="G233" s="97">
        <f>SUM('REPORT4 60+ ALL'!I233,'REPORT4 60+ ALL'!J233,'REPORT4 60+ ALL'!K233)</f>
        <v>9156</v>
      </c>
      <c r="H233" s="97">
        <f>SUM('REPORT4 60+ ALL'!L233:N233)</f>
        <v>6227</v>
      </c>
      <c r="I233" s="98">
        <f>SUM('REPORT4 60+ ALL'!O233:Q233)</f>
        <v>9755</v>
      </c>
      <c r="J233" s="98">
        <f>SUM('REPORT4 60+ ALL'!R233:T233)</f>
        <v>13525</v>
      </c>
      <c r="K233" s="165">
        <v>46303</v>
      </c>
      <c r="L233" s="165">
        <v>5885</v>
      </c>
      <c r="M233" s="166">
        <v>0.7702879581151832</v>
      </c>
      <c r="O233" s="64"/>
    </row>
    <row r="234" spans="1:15" ht="12.75">
      <c r="A234" s="12" t="s">
        <v>330</v>
      </c>
      <c r="B234" s="48" t="s">
        <v>643</v>
      </c>
      <c r="C234" s="11" t="s">
        <v>21</v>
      </c>
      <c r="D234" s="11" t="s">
        <v>22</v>
      </c>
      <c r="E234" s="11" t="s">
        <v>7</v>
      </c>
      <c r="F234" s="97">
        <f>SUM('REPORT4 60+ ALL'!F234:H234)</f>
        <v>6639</v>
      </c>
      <c r="G234" s="97">
        <f>SUM('REPORT4 60+ ALL'!I234,'REPORT4 60+ ALL'!J234,'REPORT4 60+ ALL'!K234)</f>
        <v>8418</v>
      </c>
      <c r="H234" s="97">
        <f>SUM('REPORT4 60+ ALL'!L234:N234)</f>
        <v>7290</v>
      </c>
      <c r="I234" s="98">
        <f>SUM('REPORT4 60+ ALL'!O234:Q234)</f>
        <v>7428</v>
      </c>
      <c r="J234" s="98">
        <f>SUM('REPORT4 60+ ALL'!R234:T234)</f>
        <v>8141</v>
      </c>
      <c r="K234" s="165">
        <v>37916</v>
      </c>
      <c r="L234" s="165">
        <v>1502</v>
      </c>
      <c r="M234" s="166">
        <v>0.2262388913993071</v>
      </c>
      <c r="O234" s="64"/>
    </row>
    <row r="235" spans="1:15" ht="12.75">
      <c r="A235" s="12" t="s">
        <v>331</v>
      </c>
      <c r="B235" s="48" t="s">
        <v>644</v>
      </c>
      <c r="C235" s="11" t="s">
        <v>332</v>
      </c>
      <c r="D235" s="11" t="s">
        <v>6</v>
      </c>
      <c r="E235" s="11" t="s">
        <v>7</v>
      </c>
      <c r="F235" s="97">
        <f>SUM('REPORT4 60+ ALL'!F235:H235)</f>
        <v>7177</v>
      </c>
      <c r="G235" s="97">
        <f>SUM('REPORT4 60+ ALL'!I235,'REPORT4 60+ ALL'!J235,'REPORT4 60+ ALL'!K235)</f>
        <v>7287</v>
      </c>
      <c r="H235" s="97">
        <f>SUM('REPORT4 60+ ALL'!L235:N235)</f>
        <v>6286</v>
      </c>
      <c r="I235" s="98">
        <f>SUM('REPORT4 60+ ALL'!O235:Q235)</f>
        <v>6181</v>
      </c>
      <c r="J235" s="98">
        <f>SUM('REPORT4 60+ ALL'!R235:T235)</f>
        <v>6071</v>
      </c>
      <c r="K235" s="165">
        <v>33002</v>
      </c>
      <c r="L235" s="165">
        <v>-1106</v>
      </c>
      <c r="M235" s="166">
        <v>-0.15410338581580046</v>
      </c>
      <c r="O235" s="64"/>
    </row>
    <row r="236" spans="1:15" ht="12.75">
      <c r="A236" s="12" t="s">
        <v>380</v>
      </c>
      <c r="B236" s="48" t="s">
        <v>645</v>
      </c>
      <c r="C236" s="11" t="s">
        <v>217</v>
      </c>
      <c r="D236" s="11" t="s">
        <v>36</v>
      </c>
      <c r="E236" s="11" t="s">
        <v>7</v>
      </c>
      <c r="F236" s="97">
        <f>SUM('REPORT4 60+ ALL'!F236:H236)</f>
        <v>7842</v>
      </c>
      <c r="G236" s="97">
        <f>SUM('REPORT4 60+ ALL'!I236,'REPORT4 60+ ALL'!J236,'REPORT4 60+ ALL'!K236)</f>
        <v>7126</v>
      </c>
      <c r="H236" s="97">
        <f>SUM('REPORT4 60+ ALL'!L236:N236)</f>
        <v>8522</v>
      </c>
      <c r="I236" s="98">
        <f>SUM('REPORT4 60+ ALL'!O236:Q236)</f>
        <v>8929</v>
      </c>
      <c r="J236" s="98">
        <f>SUM('REPORT4 60+ ALL'!R236:T236)</f>
        <v>9379</v>
      </c>
      <c r="K236" s="165">
        <v>41798</v>
      </c>
      <c r="L236" s="165">
        <v>1537</v>
      </c>
      <c r="M236" s="166">
        <v>0.1959959194083142</v>
      </c>
      <c r="O236" s="64"/>
    </row>
    <row r="237" spans="1:15" ht="12.75">
      <c r="A237" s="12" t="s">
        <v>333</v>
      </c>
      <c r="B237" s="48" t="s">
        <v>646</v>
      </c>
      <c r="C237" s="11" t="s">
        <v>18</v>
      </c>
      <c r="D237" s="11" t="s">
        <v>19</v>
      </c>
      <c r="E237" s="11" t="s">
        <v>7</v>
      </c>
      <c r="F237" s="97">
        <f>SUM('REPORT4 60+ ALL'!F237:H237)</f>
        <v>7806</v>
      </c>
      <c r="G237" s="97">
        <f>SUM('REPORT4 60+ ALL'!I237,'REPORT4 60+ ALL'!J237,'REPORT4 60+ ALL'!K237)</f>
        <v>7839</v>
      </c>
      <c r="H237" s="97">
        <f>SUM('REPORT4 60+ ALL'!L237:N237)</f>
        <v>6715</v>
      </c>
      <c r="I237" s="98">
        <f>SUM('REPORT4 60+ ALL'!O237:Q237)</f>
        <v>7398</v>
      </c>
      <c r="J237" s="98">
        <f>SUM('REPORT4 60+ ALL'!R237:T237)</f>
        <v>7436</v>
      </c>
      <c r="K237" s="165">
        <v>37194</v>
      </c>
      <c r="L237" s="165">
        <v>-370</v>
      </c>
      <c r="M237" s="166">
        <v>-0.04739943633102742</v>
      </c>
      <c r="O237" s="64"/>
    </row>
    <row r="238" spans="1:15" ht="12.75">
      <c r="A238" s="12" t="s">
        <v>334</v>
      </c>
      <c r="B238" s="48" t="s">
        <v>647</v>
      </c>
      <c r="C238" s="11" t="s">
        <v>124</v>
      </c>
      <c r="D238" s="11" t="s">
        <v>15</v>
      </c>
      <c r="E238" s="11" t="s">
        <v>7</v>
      </c>
      <c r="F238" s="97">
        <f>SUM('REPORT4 60+ ALL'!F238:H238)</f>
        <v>6024</v>
      </c>
      <c r="G238" s="97">
        <f>SUM('REPORT4 60+ ALL'!I238,'REPORT4 60+ ALL'!J238,'REPORT4 60+ ALL'!K238)</f>
        <v>7696</v>
      </c>
      <c r="H238" s="97">
        <f>SUM('REPORT4 60+ ALL'!L238:N238)</f>
        <v>3631</v>
      </c>
      <c r="I238" s="98">
        <f>SUM('REPORT4 60+ ALL'!O238:Q238)</f>
        <v>2683</v>
      </c>
      <c r="J238" s="98">
        <f>SUM('REPORT4 60+ ALL'!R238:T238)</f>
        <v>4806</v>
      </c>
      <c r="K238" s="165">
        <v>24840</v>
      </c>
      <c r="L238" s="165">
        <v>-1218</v>
      </c>
      <c r="M238" s="166">
        <v>-0.20219123505976094</v>
      </c>
      <c r="O238" s="64"/>
    </row>
    <row r="239" spans="1:15" ht="12.75">
      <c r="A239" s="12" t="s">
        <v>335</v>
      </c>
      <c r="B239" s="48" t="s">
        <v>648</v>
      </c>
      <c r="C239" s="11" t="s">
        <v>121</v>
      </c>
      <c r="D239" s="11" t="s">
        <v>15</v>
      </c>
      <c r="E239" s="11" t="s">
        <v>16</v>
      </c>
      <c r="F239" s="97">
        <f>SUM('REPORT4 60+ ALL'!F239:H239)</f>
        <v>6722</v>
      </c>
      <c r="G239" s="97">
        <f>SUM('REPORT4 60+ ALL'!I239,'REPORT4 60+ ALL'!J239,'REPORT4 60+ ALL'!K239)</f>
        <v>7574</v>
      </c>
      <c r="H239" s="97">
        <f>SUM('REPORT4 60+ ALL'!L239:N239)</f>
        <v>6439</v>
      </c>
      <c r="I239" s="98">
        <f>SUM('REPORT4 60+ ALL'!O239:Q239)</f>
        <v>5876</v>
      </c>
      <c r="J239" s="98">
        <f>SUM('REPORT4 60+ ALL'!R239:T239)</f>
        <v>6341</v>
      </c>
      <c r="K239" s="165">
        <v>32952</v>
      </c>
      <c r="L239" s="165">
        <v>-381</v>
      </c>
      <c r="M239" s="166">
        <v>-0.056679559654864625</v>
      </c>
      <c r="O239" s="64"/>
    </row>
    <row r="240" spans="1:15" ht="12.75">
      <c r="A240" s="12" t="s">
        <v>336</v>
      </c>
      <c r="B240" s="48" t="s">
        <v>649</v>
      </c>
      <c r="C240" s="11" t="s">
        <v>91</v>
      </c>
      <c r="D240" s="11" t="s">
        <v>10</v>
      </c>
      <c r="E240" s="11" t="s">
        <v>7</v>
      </c>
      <c r="F240" s="97">
        <f>SUM('REPORT4 60+ ALL'!F240:H240)</f>
        <v>3606</v>
      </c>
      <c r="G240" s="97">
        <f>SUM('REPORT4 60+ ALL'!I240,'REPORT4 60+ ALL'!J240,'REPORT4 60+ ALL'!K240)</f>
        <v>4591</v>
      </c>
      <c r="H240" s="97">
        <f>SUM('REPORT4 60+ ALL'!L240:N240)</f>
        <v>3648</v>
      </c>
      <c r="I240" s="98">
        <f>SUM('REPORT4 60+ ALL'!O240:Q240)</f>
        <v>3446</v>
      </c>
      <c r="J240" s="98">
        <f>SUM('REPORT4 60+ ALL'!R240:T240)</f>
        <v>3911</v>
      </c>
      <c r="K240" s="165">
        <v>19202</v>
      </c>
      <c r="L240" s="165">
        <v>305</v>
      </c>
      <c r="M240" s="166">
        <v>0.08458125346644481</v>
      </c>
      <c r="O240" s="64"/>
    </row>
    <row r="241" spans="1:15" ht="12.75">
      <c r="A241" s="12" t="s">
        <v>337</v>
      </c>
      <c r="B241" s="48" t="s">
        <v>650</v>
      </c>
      <c r="C241" s="11" t="s">
        <v>61</v>
      </c>
      <c r="D241" s="11" t="s">
        <v>19</v>
      </c>
      <c r="E241" s="11" t="s">
        <v>7</v>
      </c>
      <c r="F241" s="97">
        <f>SUM('REPORT4 60+ ALL'!F241:H241)</f>
        <v>3554</v>
      </c>
      <c r="G241" s="97">
        <f>SUM('REPORT4 60+ ALL'!I241,'REPORT4 60+ ALL'!J241,'REPORT4 60+ ALL'!K241)</f>
        <v>3818</v>
      </c>
      <c r="H241" s="97">
        <f>SUM('REPORT4 60+ ALL'!L241:N241)</f>
        <v>3068</v>
      </c>
      <c r="I241" s="98">
        <f>SUM('REPORT4 60+ ALL'!O241:Q241)</f>
        <v>2928</v>
      </c>
      <c r="J241" s="98">
        <f>SUM('REPORT4 60+ ALL'!R241:T241)</f>
        <v>3046</v>
      </c>
      <c r="K241" s="165">
        <v>16414</v>
      </c>
      <c r="L241" s="165">
        <v>-508</v>
      </c>
      <c r="M241" s="166">
        <v>-0.1429375351716376</v>
      </c>
      <c r="O241" s="64"/>
    </row>
    <row r="242" spans="1:15" ht="12.75">
      <c r="A242" s="12" t="s">
        <v>338</v>
      </c>
      <c r="B242" s="48" t="s">
        <v>651</v>
      </c>
      <c r="C242" s="11" t="s">
        <v>339</v>
      </c>
      <c r="D242" s="11" t="s">
        <v>15</v>
      </c>
      <c r="E242" s="11" t="s">
        <v>16</v>
      </c>
      <c r="F242" s="97">
        <f>SUM('REPORT4 60+ ALL'!F242:H242)</f>
        <v>2887</v>
      </c>
      <c r="G242" s="97">
        <f>SUM('REPORT4 60+ ALL'!I242,'REPORT4 60+ ALL'!J242,'REPORT4 60+ ALL'!K242)</f>
        <v>3760</v>
      </c>
      <c r="H242" s="97">
        <f>SUM('REPORT4 60+ ALL'!L242:N242)</f>
        <v>3147</v>
      </c>
      <c r="I242" s="98">
        <f>SUM('REPORT4 60+ ALL'!O242:Q242)</f>
        <v>3269</v>
      </c>
      <c r="J242" s="98">
        <f>SUM('REPORT4 60+ ALL'!R242:T242)</f>
        <v>3654</v>
      </c>
      <c r="K242" s="165">
        <v>16717</v>
      </c>
      <c r="L242" s="165">
        <v>767</v>
      </c>
      <c r="M242" s="166">
        <v>0.26567370973328713</v>
      </c>
      <c r="O242" s="64"/>
    </row>
    <row r="243" spans="1:15" ht="12.75">
      <c r="A243" s="12" t="s">
        <v>340</v>
      </c>
      <c r="B243" s="48" t="s">
        <v>652</v>
      </c>
      <c r="C243" s="11" t="s">
        <v>129</v>
      </c>
      <c r="D243" s="11" t="s">
        <v>30</v>
      </c>
      <c r="E243" s="11" t="s">
        <v>16</v>
      </c>
      <c r="F243" s="97">
        <f>SUM('REPORT4 60+ ALL'!F243:H243)</f>
        <v>3896</v>
      </c>
      <c r="G243" s="97">
        <f>SUM('REPORT4 60+ ALL'!I243,'REPORT4 60+ ALL'!J243,'REPORT4 60+ ALL'!K243)</f>
        <v>3659</v>
      </c>
      <c r="H243" s="97">
        <f>SUM('REPORT4 60+ ALL'!L243:N243)</f>
        <v>2772</v>
      </c>
      <c r="I243" s="98">
        <f>SUM('REPORT4 60+ ALL'!O243:Q243)</f>
        <v>2641</v>
      </c>
      <c r="J243" s="98">
        <f>SUM('REPORT4 60+ ALL'!R243:T243)</f>
        <v>3136</v>
      </c>
      <c r="K243" s="165">
        <v>16104</v>
      </c>
      <c r="L243" s="165">
        <v>-760</v>
      </c>
      <c r="M243" s="166">
        <v>-0.19507186858316222</v>
      </c>
      <c r="O243" s="64"/>
    </row>
    <row r="244" spans="1:15" ht="12.75">
      <c r="A244" s="12" t="s">
        <v>341</v>
      </c>
      <c r="B244" s="48" t="s">
        <v>653</v>
      </c>
      <c r="C244" s="11" t="s">
        <v>204</v>
      </c>
      <c r="D244" s="11" t="s">
        <v>30</v>
      </c>
      <c r="E244" s="11" t="s">
        <v>7</v>
      </c>
      <c r="F244" s="97">
        <f>SUM('REPORT4 60+ ALL'!F244:H244)</f>
        <v>3381</v>
      </c>
      <c r="G244" s="97">
        <f>SUM('REPORT4 60+ ALL'!I244,'REPORT4 60+ ALL'!J244,'REPORT4 60+ ALL'!K244)</f>
        <v>8539</v>
      </c>
      <c r="H244" s="97">
        <f>SUM('REPORT4 60+ ALL'!L244:N244)</f>
        <v>13535</v>
      </c>
      <c r="I244" s="98">
        <f>SUM('REPORT4 60+ ALL'!O244:Q244)</f>
        <v>2685</v>
      </c>
      <c r="J244" s="98">
        <f>SUM('REPORT4 60+ ALL'!R244:T244)</f>
        <v>2544</v>
      </c>
      <c r="K244" s="165">
        <v>30684</v>
      </c>
      <c r="L244" s="165">
        <v>-837</v>
      </c>
      <c r="M244" s="166">
        <v>-0.24755989352262645</v>
      </c>
      <c r="O244" s="64"/>
    </row>
    <row r="245" spans="1:15" ht="12.75">
      <c r="A245" s="12" t="s">
        <v>342</v>
      </c>
      <c r="B245" s="48" t="s">
        <v>654</v>
      </c>
      <c r="C245" s="11" t="s">
        <v>63</v>
      </c>
      <c r="D245" s="11" t="s">
        <v>6</v>
      </c>
      <c r="E245" s="11" t="s">
        <v>16</v>
      </c>
      <c r="F245" s="97">
        <f>SUM('REPORT4 60+ ALL'!F245:H245)</f>
        <v>3996</v>
      </c>
      <c r="G245" s="97">
        <f>SUM('REPORT4 60+ ALL'!I245,'REPORT4 60+ ALL'!J245,'REPORT4 60+ ALL'!K245)</f>
        <v>5357</v>
      </c>
      <c r="H245" s="97">
        <f>SUM('REPORT4 60+ ALL'!L245:N245)</f>
        <v>3970</v>
      </c>
      <c r="I245" s="98">
        <f>SUM('REPORT4 60+ ALL'!O245:Q245)</f>
        <v>5031</v>
      </c>
      <c r="J245" s="98">
        <f>SUM('REPORT4 60+ ALL'!R245:T245)</f>
        <v>5648</v>
      </c>
      <c r="K245" s="165">
        <v>24002</v>
      </c>
      <c r="L245" s="165">
        <v>1652</v>
      </c>
      <c r="M245" s="166">
        <v>0.4134134134134134</v>
      </c>
      <c r="O245" s="64"/>
    </row>
    <row r="246" spans="1:15" ht="12.75">
      <c r="A246" s="12" t="s">
        <v>408</v>
      </c>
      <c r="B246" s="48" t="s">
        <v>655</v>
      </c>
      <c r="C246" s="11" t="s">
        <v>46</v>
      </c>
      <c r="D246" s="11" t="s">
        <v>10</v>
      </c>
      <c r="E246" s="11" t="s">
        <v>7</v>
      </c>
      <c r="F246" s="97">
        <f>SUM('REPORT4 60+ ALL'!F246:H246)</f>
        <v>1916</v>
      </c>
      <c r="G246" s="97">
        <f>SUM('REPORT4 60+ ALL'!I246,'REPORT4 60+ ALL'!J246,'REPORT4 60+ ALL'!K246)</f>
        <v>1513</v>
      </c>
      <c r="H246" s="97">
        <f>SUM('REPORT4 60+ ALL'!L246:N246)</f>
        <v>2531</v>
      </c>
      <c r="I246" s="98">
        <f>SUM('REPORT4 60+ ALL'!O246:Q246)</f>
        <v>3543</v>
      </c>
      <c r="J246" s="98">
        <f>SUM('REPORT4 60+ ALL'!R246:T246)</f>
        <v>2651</v>
      </c>
      <c r="K246" s="165">
        <v>12154</v>
      </c>
      <c r="L246" s="165">
        <v>735</v>
      </c>
      <c r="M246" s="166">
        <v>0.3836116910229645</v>
      </c>
      <c r="O246" s="64"/>
    </row>
    <row r="247" spans="1:15" ht="12.75">
      <c r="A247" s="12" t="s">
        <v>343</v>
      </c>
      <c r="B247" s="48" t="s">
        <v>656</v>
      </c>
      <c r="C247" s="11" t="s">
        <v>344</v>
      </c>
      <c r="D247" s="11" t="s">
        <v>6</v>
      </c>
      <c r="E247" s="11" t="s">
        <v>7</v>
      </c>
      <c r="F247" s="97">
        <f>SUM('REPORT4 60+ ALL'!F247:H247)</f>
        <v>11988</v>
      </c>
      <c r="G247" s="97">
        <f>SUM('REPORT4 60+ ALL'!I247,'REPORT4 60+ ALL'!J247,'REPORT4 60+ ALL'!K247)</f>
        <v>13325</v>
      </c>
      <c r="H247" s="97">
        <f>SUM('REPORT4 60+ ALL'!L247:N247)</f>
        <v>9368</v>
      </c>
      <c r="I247" s="98">
        <f>SUM('REPORT4 60+ ALL'!O247:Q247)</f>
        <v>8978</v>
      </c>
      <c r="J247" s="98">
        <f>SUM('REPORT4 60+ ALL'!R247:T247)</f>
        <v>10143</v>
      </c>
      <c r="K247" s="165">
        <v>53802</v>
      </c>
      <c r="L247" s="165">
        <v>-1845</v>
      </c>
      <c r="M247" s="166">
        <v>-0.1539039039039039</v>
      </c>
      <c r="O247" s="64"/>
    </row>
    <row r="248" spans="1:15" ht="12.75">
      <c r="A248" s="12" t="s">
        <v>345</v>
      </c>
      <c r="B248" s="48" t="s">
        <v>420</v>
      </c>
      <c r="C248" s="11" t="s">
        <v>345</v>
      </c>
      <c r="D248" s="11" t="s">
        <v>30</v>
      </c>
      <c r="E248" s="11" t="s">
        <v>7</v>
      </c>
      <c r="F248" s="97">
        <f>SUM('REPORT4 60+ ALL'!F248:H248)</f>
        <v>28001</v>
      </c>
      <c r="G248" s="97">
        <f>SUM('REPORT4 60+ ALL'!I248,'REPORT4 60+ ALL'!J248,'REPORT4 60+ ALL'!K248)</f>
        <v>27113</v>
      </c>
      <c r="H248" s="97">
        <f>SUM('REPORT4 60+ ALL'!L248:N248)</f>
        <v>21541</v>
      </c>
      <c r="I248" s="98">
        <f>SUM('REPORT4 60+ ALL'!O248:Q248)</f>
        <v>19821</v>
      </c>
      <c r="J248" s="98">
        <f>SUM('REPORT4 60+ ALL'!R248:T248)</f>
        <v>21443</v>
      </c>
      <c r="K248" s="165">
        <v>117919</v>
      </c>
      <c r="L248" s="165">
        <v>-6558</v>
      </c>
      <c r="M248" s="166">
        <v>-0.23420592121709938</v>
      </c>
      <c r="O248" s="64"/>
    </row>
    <row r="249" spans="1:15" ht="12.75">
      <c r="A249" s="12" t="s">
        <v>346</v>
      </c>
      <c r="B249" s="48" t="s">
        <v>657</v>
      </c>
      <c r="C249" s="11" t="s">
        <v>116</v>
      </c>
      <c r="D249" s="11" t="s">
        <v>15</v>
      </c>
      <c r="E249" s="11" t="s">
        <v>7</v>
      </c>
      <c r="F249" s="97">
        <f>SUM('REPORT4 60+ ALL'!F249:H249)</f>
        <v>4369</v>
      </c>
      <c r="G249" s="97">
        <f>SUM('REPORT4 60+ ALL'!I249,'REPORT4 60+ ALL'!J249,'REPORT4 60+ ALL'!K249)</f>
        <v>4756</v>
      </c>
      <c r="H249" s="97">
        <f>SUM('REPORT4 60+ ALL'!L249:N249)</f>
        <v>4040</v>
      </c>
      <c r="I249" s="98">
        <f>SUM('REPORT4 60+ ALL'!O249:Q249)</f>
        <v>4462</v>
      </c>
      <c r="J249" s="98">
        <f>SUM('REPORT4 60+ ALL'!R249:T249)</f>
        <v>4458</v>
      </c>
      <c r="K249" s="165">
        <v>22085</v>
      </c>
      <c r="L249" s="165">
        <v>89</v>
      </c>
      <c r="M249" s="166">
        <v>0.020370794232089724</v>
      </c>
      <c r="O249" s="64"/>
    </row>
    <row r="250" spans="1:15" ht="12.75">
      <c r="A250" s="12" t="s">
        <v>347</v>
      </c>
      <c r="B250" s="48" t="s">
        <v>658</v>
      </c>
      <c r="C250" s="11" t="s">
        <v>348</v>
      </c>
      <c r="D250" s="11" t="s">
        <v>15</v>
      </c>
      <c r="E250" s="11" t="s">
        <v>16</v>
      </c>
      <c r="F250" s="97">
        <f>SUM('REPORT4 60+ ALL'!F250:H250)</f>
        <v>9341</v>
      </c>
      <c r="G250" s="97">
        <f>SUM('REPORT4 60+ ALL'!I250,'REPORT4 60+ ALL'!J250,'REPORT4 60+ ALL'!K250)</f>
        <v>10658</v>
      </c>
      <c r="H250" s="97">
        <f>SUM('REPORT4 60+ ALL'!L250:N250)</f>
        <v>7643</v>
      </c>
      <c r="I250" s="98">
        <f>SUM('REPORT4 60+ ALL'!O250:Q250)</f>
        <v>5435</v>
      </c>
      <c r="J250" s="98">
        <f>SUM('REPORT4 60+ ALL'!R250:T250)</f>
        <v>6230</v>
      </c>
      <c r="K250" s="165">
        <v>39307</v>
      </c>
      <c r="L250" s="165">
        <v>-3111</v>
      </c>
      <c r="M250" s="166">
        <v>-0.33304785354887056</v>
      </c>
      <c r="O250" s="64"/>
    </row>
    <row r="251" spans="1:15" ht="12.75">
      <c r="A251" s="12" t="s">
        <v>349</v>
      </c>
      <c r="B251" s="48" t="s">
        <v>659</v>
      </c>
      <c r="C251" s="11" t="s">
        <v>350</v>
      </c>
      <c r="D251" s="11" t="s">
        <v>6</v>
      </c>
      <c r="E251" s="11" t="s">
        <v>7</v>
      </c>
      <c r="F251" s="97">
        <f>SUM('REPORT4 60+ ALL'!F251:H251)</f>
        <v>16566</v>
      </c>
      <c r="G251" s="97">
        <f>SUM('REPORT4 60+ ALL'!I251,'REPORT4 60+ ALL'!J251,'REPORT4 60+ ALL'!K251)</f>
        <v>19080</v>
      </c>
      <c r="H251" s="97">
        <f>SUM('REPORT4 60+ ALL'!L251:N251)</f>
        <v>15343</v>
      </c>
      <c r="I251" s="98">
        <f>SUM('REPORT4 60+ ALL'!O251:Q251)</f>
        <v>15427</v>
      </c>
      <c r="J251" s="98">
        <f>SUM('REPORT4 60+ ALL'!R251:T251)</f>
        <v>16560</v>
      </c>
      <c r="K251" s="165">
        <v>82976</v>
      </c>
      <c r="L251" s="165">
        <v>-6</v>
      </c>
      <c r="M251" s="166">
        <v>-0.0003621876131836291</v>
      </c>
      <c r="O251" s="64"/>
    </row>
    <row r="252" spans="1:15" ht="12.75">
      <c r="A252" s="12" t="s">
        <v>351</v>
      </c>
      <c r="B252" s="48" t="s">
        <v>660</v>
      </c>
      <c r="C252" s="11" t="s">
        <v>124</v>
      </c>
      <c r="D252" s="11" t="s">
        <v>15</v>
      </c>
      <c r="E252" s="11" t="s">
        <v>7</v>
      </c>
      <c r="F252" s="97">
        <f>SUM('REPORT4 60+ ALL'!F252:H252)</f>
        <v>6522</v>
      </c>
      <c r="G252" s="97">
        <f>SUM('REPORT4 60+ ALL'!I252,'REPORT4 60+ ALL'!J252,'REPORT4 60+ ALL'!K252)</f>
        <v>7681</v>
      </c>
      <c r="H252" s="97">
        <f>SUM('REPORT4 60+ ALL'!L252:N252)</f>
        <v>6859</v>
      </c>
      <c r="I252" s="98">
        <f>SUM('REPORT4 60+ ALL'!O252:Q252)</f>
        <v>6234</v>
      </c>
      <c r="J252" s="98">
        <f>SUM('REPORT4 60+ ALL'!R252:T252)</f>
        <v>8645</v>
      </c>
      <c r="K252" s="165">
        <v>35941</v>
      </c>
      <c r="L252" s="165">
        <v>2123</v>
      </c>
      <c r="M252" s="166">
        <v>0.32551364612082184</v>
      </c>
      <c r="O252" s="64"/>
    </row>
    <row r="253" spans="1:15" ht="12.75">
      <c r="A253" s="11" t="s">
        <v>364</v>
      </c>
      <c r="B253" s="11" t="s">
        <v>423</v>
      </c>
      <c r="C253" s="11" t="s">
        <v>365</v>
      </c>
      <c r="D253" s="11" t="s">
        <v>15</v>
      </c>
      <c r="E253" s="11" t="s">
        <v>7</v>
      </c>
      <c r="F253" s="187"/>
      <c r="G253" s="187"/>
      <c r="H253" s="187"/>
      <c r="I253" s="98">
        <f>SUM('REPORT4 60+ ALL'!O253:Q253)</f>
        <v>6195</v>
      </c>
      <c r="J253" s="98">
        <f>SUM('REPORT4 60+ ALL'!R253:T253)</f>
        <v>6763</v>
      </c>
      <c r="K253" s="165">
        <v>12958</v>
      </c>
      <c r="L253" s="165" t="s">
        <v>756</v>
      </c>
      <c r="M253" s="166" t="s">
        <v>756</v>
      </c>
      <c r="O253" s="64"/>
    </row>
    <row r="254" spans="1:15" ht="12.75">
      <c r="A254" s="12" t="s">
        <v>352</v>
      </c>
      <c r="B254" s="48" t="s">
        <v>661</v>
      </c>
      <c r="C254" s="11" t="s">
        <v>353</v>
      </c>
      <c r="D254" s="11" t="s">
        <v>36</v>
      </c>
      <c r="E254" s="11" t="s">
        <v>7</v>
      </c>
      <c r="F254" s="97">
        <f>SUM('REPORT4 60+ ALL'!F254:H254)</f>
        <v>7407</v>
      </c>
      <c r="G254" s="97">
        <f>SUM('REPORT4 60+ ALL'!I254,'REPORT4 60+ ALL'!J254,'REPORT4 60+ ALL'!K254)</f>
        <v>11436</v>
      </c>
      <c r="H254" s="97">
        <f>SUM('REPORT4 60+ ALL'!L254:N254)</f>
        <v>11420</v>
      </c>
      <c r="I254" s="98">
        <f>SUM('REPORT4 60+ ALL'!O254:Q254)</f>
        <v>9568</v>
      </c>
      <c r="J254" s="98">
        <f>SUM('REPORT4 60+ ALL'!R254:T254)</f>
        <v>17781</v>
      </c>
      <c r="K254" s="165">
        <v>57612</v>
      </c>
      <c r="L254" s="165">
        <v>10374</v>
      </c>
      <c r="M254" s="166">
        <v>1.4005670311867153</v>
      </c>
      <c r="O254" s="64"/>
    </row>
    <row r="255" spans="1:15" ht="12.75">
      <c r="A255" s="12" t="s">
        <v>354</v>
      </c>
      <c r="B255" s="48" t="s">
        <v>662</v>
      </c>
      <c r="C255" s="11" t="s">
        <v>59</v>
      </c>
      <c r="D255" s="11" t="s">
        <v>36</v>
      </c>
      <c r="E255" s="11" t="s">
        <v>7</v>
      </c>
      <c r="F255" s="97">
        <f>SUM('REPORT4 60+ ALL'!F255:H255)</f>
        <v>2104</v>
      </c>
      <c r="G255" s="97">
        <f>SUM('REPORT4 60+ ALL'!I255,'REPORT4 60+ ALL'!J255,'REPORT4 60+ ALL'!K255)</f>
        <v>2709</v>
      </c>
      <c r="H255" s="97">
        <f>SUM('REPORT4 60+ ALL'!L255:N255)</f>
        <v>2369</v>
      </c>
      <c r="I255" s="98">
        <f>SUM('REPORT4 60+ ALL'!O255:Q255)</f>
        <v>2874</v>
      </c>
      <c r="J255" s="98">
        <f>SUM('REPORT4 60+ ALL'!R255:T255)</f>
        <v>1402</v>
      </c>
      <c r="K255" s="165">
        <v>11458</v>
      </c>
      <c r="L255" s="165">
        <v>-702</v>
      </c>
      <c r="M255" s="166">
        <v>-0.33365019011406843</v>
      </c>
      <c r="O255" s="64"/>
    </row>
    <row r="256" spans="1:15" ht="12.75">
      <c r="A256" s="12" t="s">
        <v>355</v>
      </c>
      <c r="B256" s="48" t="s">
        <v>663</v>
      </c>
      <c r="C256" s="11" t="s">
        <v>59</v>
      </c>
      <c r="D256" s="11" t="s">
        <v>36</v>
      </c>
      <c r="E256" s="11" t="s">
        <v>16</v>
      </c>
      <c r="F256" s="97">
        <f>SUM('REPORT4 60+ ALL'!F256:H256)</f>
        <v>7087</v>
      </c>
      <c r="G256" s="97">
        <f>SUM('REPORT4 60+ ALL'!I256,'REPORT4 60+ ALL'!J256,'REPORT4 60+ ALL'!K256)</f>
        <v>7808</v>
      </c>
      <c r="H256" s="97">
        <f>SUM('REPORT4 60+ ALL'!L256:N256)</f>
        <v>8593</v>
      </c>
      <c r="I256" s="98">
        <f>SUM('REPORT4 60+ ALL'!O256:Q256)</f>
        <v>8069</v>
      </c>
      <c r="J256" s="98">
        <f>SUM('REPORT4 60+ ALL'!R256:T256)</f>
        <v>8429</v>
      </c>
      <c r="K256" s="165">
        <v>39986</v>
      </c>
      <c r="L256" s="165">
        <v>1342</v>
      </c>
      <c r="M256" s="166">
        <v>0.18936080146747566</v>
      </c>
      <c r="O256" s="64"/>
    </row>
    <row r="257" spans="1:15" ht="12.75">
      <c r="A257" s="12" t="s">
        <v>356</v>
      </c>
      <c r="B257" s="48" t="s">
        <v>664</v>
      </c>
      <c r="C257" s="11" t="s">
        <v>63</v>
      </c>
      <c r="D257" s="11" t="s">
        <v>6</v>
      </c>
      <c r="E257" s="11" t="s">
        <v>7</v>
      </c>
      <c r="F257" s="97">
        <f>SUM('REPORT4 60+ ALL'!F257:H257)</f>
        <v>2326</v>
      </c>
      <c r="G257" s="97">
        <f>SUM('REPORT4 60+ ALL'!I257,'REPORT4 60+ ALL'!J257,'REPORT4 60+ ALL'!K257)</f>
        <v>2155</v>
      </c>
      <c r="H257" s="97">
        <f>SUM('REPORT4 60+ ALL'!L257:N257)</f>
        <v>2195</v>
      </c>
      <c r="I257" s="98">
        <f>SUM('REPORT4 60+ ALL'!O257:Q257)</f>
        <v>2325</v>
      </c>
      <c r="J257" s="98">
        <f>SUM('REPORT4 60+ ALL'!R257:T257)</f>
        <v>2513</v>
      </c>
      <c r="K257" s="165">
        <v>11514</v>
      </c>
      <c r="L257" s="165">
        <v>187</v>
      </c>
      <c r="M257" s="166">
        <v>0.08039552880481514</v>
      </c>
      <c r="O257" s="64"/>
    </row>
    <row r="258" spans="1:15" ht="12.75">
      <c r="A258" s="12" t="s">
        <v>357</v>
      </c>
      <c r="B258" s="48" t="s">
        <v>665</v>
      </c>
      <c r="C258" s="11" t="s">
        <v>59</v>
      </c>
      <c r="D258" s="11" t="s">
        <v>36</v>
      </c>
      <c r="E258" s="11" t="s">
        <v>16</v>
      </c>
      <c r="F258" s="97">
        <f>SUM('REPORT4 60+ ALL'!F258:H258)</f>
        <v>4156</v>
      </c>
      <c r="G258" s="97">
        <f>SUM('REPORT4 60+ ALL'!I258,'REPORT4 60+ ALL'!J258,'REPORT4 60+ ALL'!K258)</f>
        <v>4405</v>
      </c>
      <c r="H258" s="97">
        <f>SUM('REPORT4 60+ ALL'!L258:N258)</f>
        <v>5031</v>
      </c>
      <c r="I258" s="98">
        <f>SUM('REPORT4 60+ ALL'!O258:Q258)</f>
        <v>4256</v>
      </c>
      <c r="J258" s="98">
        <f>SUM('REPORT4 60+ ALL'!R258:T258)</f>
        <v>4812</v>
      </c>
      <c r="K258" s="165">
        <v>22660</v>
      </c>
      <c r="L258" s="165">
        <v>656</v>
      </c>
      <c r="M258" s="166">
        <v>0.15784408084696824</v>
      </c>
      <c r="O258" s="64"/>
    </row>
    <row r="259" spans="1:15" ht="13.5" thickBot="1">
      <c r="A259" s="15" t="s">
        <v>358</v>
      </c>
      <c r="B259" s="58" t="s">
        <v>666</v>
      </c>
      <c r="C259" s="59" t="s">
        <v>359</v>
      </c>
      <c r="D259" s="59" t="s">
        <v>25</v>
      </c>
      <c r="E259" s="59" t="s">
        <v>7</v>
      </c>
      <c r="F259" s="97">
        <f>SUM('REPORT4 60+ ALL'!F259:H259)</f>
        <v>9370</v>
      </c>
      <c r="G259" s="97">
        <f>SUM('REPORT4 60+ ALL'!I259,'REPORT4 60+ ALL'!J259,'REPORT4 60+ ALL'!K259)</f>
        <v>16175</v>
      </c>
      <c r="H259" s="97">
        <f>SUM('REPORT4 60+ ALL'!L259:N259)</f>
        <v>9751</v>
      </c>
      <c r="I259" s="98">
        <f>SUM('REPORT4 60+ ALL'!O259:Q259)</f>
        <v>10894</v>
      </c>
      <c r="J259" s="98">
        <f>SUM('REPORT4 60+ ALL'!R259:T259)</f>
        <v>11099</v>
      </c>
      <c r="K259" s="174">
        <v>57289</v>
      </c>
      <c r="L259" s="181">
        <v>1729</v>
      </c>
      <c r="M259" s="182">
        <v>0.18452508004268944</v>
      </c>
      <c r="O259" s="64"/>
    </row>
    <row r="260" spans="1:13" ht="13.5" thickBot="1">
      <c r="A260" s="43" t="s">
        <v>381</v>
      </c>
      <c r="B260" s="196"/>
      <c r="C260" s="197"/>
      <c r="D260" s="197"/>
      <c r="E260" s="197"/>
      <c r="F260" s="198">
        <f aca="true" t="shared" si="0" ref="F260:K260">SUM(F4:F259)</f>
        <v>1657811</v>
      </c>
      <c r="G260" s="198">
        <f t="shared" si="0"/>
        <v>1951787</v>
      </c>
      <c r="H260" s="198">
        <f t="shared" si="0"/>
        <v>1662944</v>
      </c>
      <c r="I260" s="198">
        <f t="shared" si="0"/>
        <v>1742621</v>
      </c>
      <c r="J260" s="198">
        <f t="shared" si="0"/>
        <v>1831200</v>
      </c>
      <c r="K260" s="167">
        <f t="shared" si="0"/>
        <v>8846363</v>
      </c>
      <c r="L260" s="167">
        <v>167602</v>
      </c>
      <c r="M260" s="168">
        <v>0.10131232961174146</v>
      </c>
    </row>
    <row r="261" spans="1:13" ht="12.75">
      <c r="A261" s="8"/>
      <c r="B261" s="8"/>
      <c r="C261" s="8"/>
      <c r="D261" s="8"/>
      <c r="E261" s="8"/>
      <c r="F261" s="55"/>
      <c r="G261" s="55"/>
      <c r="H261" s="55"/>
      <c r="I261" s="55"/>
      <c r="J261" s="55"/>
      <c r="K261" s="38"/>
      <c r="L261" s="55"/>
      <c r="M261" s="67"/>
    </row>
    <row r="262" spans="1:13" ht="12.75">
      <c r="A262" s="57" t="s">
        <v>753</v>
      </c>
      <c r="B262" s="57"/>
      <c r="C262" s="7"/>
      <c r="D262" s="7"/>
      <c r="E262" s="7"/>
      <c r="F262" s="38"/>
      <c r="G262" s="38"/>
      <c r="H262" s="38"/>
      <c r="I262" s="38"/>
      <c r="J262" s="38"/>
      <c r="K262" s="38"/>
      <c r="M262" s="67"/>
    </row>
    <row r="263" spans="1:13" ht="12.75">
      <c r="A263" s="57" t="s">
        <v>754</v>
      </c>
      <c r="B263" s="57"/>
      <c r="C263" s="7"/>
      <c r="D263" s="7"/>
      <c r="E263" s="7"/>
      <c r="F263" s="38"/>
      <c r="G263" s="38"/>
      <c r="H263" s="38"/>
      <c r="I263" s="38"/>
      <c r="J263" s="38"/>
      <c r="K263" s="38"/>
      <c r="M263" s="67"/>
    </row>
    <row r="264" spans="1:13" ht="12.75">
      <c r="A264" s="10" t="s">
        <v>747</v>
      </c>
      <c r="B264" s="8"/>
      <c r="C264" s="8"/>
      <c r="D264" s="5"/>
      <c r="E264" s="5"/>
      <c r="F264" s="38"/>
      <c r="G264" s="38"/>
      <c r="H264" s="38"/>
      <c r="I264" s="38"/>
      <c r="J264" s="38"/>
      <c r="K264" s="38"/>
      <c r="M264" s="67"/>
    </row>
    <row r="265" spans="1:13" ht="12.75">
      <c r="A265" s="10" t="s">
        <v>745</v>
      </c>
      <c r="B265" s="8"/>
      <c r="C265" s="8"/>
      <c r="D265" s="5"/>
      <c r="E265" s="5"/>
      <c r="F265" s="38"/>
      <c r="G265" s="38"/>
      <c r="H265" s="38"/>
      <c r="I265" s="38"/>
      <c r="J265" s="38"/>
      <c r="K265" s="38"/>
      <c r="M265" s="67"/>
    </row>
    <row r="266" spans="1:25" ht="12.75">
      <c r="A266" s="186" t="s">
        <v>773</v>
      </c>
      <c r="F266" s="38"/>
      <c r="G266" s="38"/>
      <c r="H266" s="38"/>
      <c r="I266" s="38"/>
      <c r="J266" s="38"/>
      <c r="K266" s="38"/>
      <c r="L266" s="38"/>
      <c r="M266" s="38"/>
      <c r="N266" s="38"/>
      <c r="O266" s="38"/>
      <c r="P266" s="38"/>
      <c r="Q266" s="38"/>
      <c r="R266" s="55"/>
      <c r="S266" s="55"/>
      <c r="T266" s="55"/>
      <c r="U266" s="55"/>
      <c r="V266" s="55"/>
      <c r="W266" s="55"/>
      <c r="X266" s="54"/>
      <c r="Y266" s="54"/>
    </row>
    <row r="267" spans="1:13" ht="12.75">
      <c r="A267" s="10" t="s">
        <v>748</v>
      </c>
      <c r="B267" s="8"/>
      <c r="C267" s="8"/>
      <c r="D267" s="5"/>
      <c r="E267" s="5"/>
      <c r="F267" s="38"/>
      <c r="G267" s="38"/>
      <c r="H267" s="38"/>
      <c r="I267" s="38"/>
      <c r="J267" s="38"/>
      <c r="K267" s="38"/>
      <c r="M267" s="67"/>
    </row>
    <row r="268" spans="1:13" ht="12.75">
      <c r="A268" s="10"/>
      <c r="B268" s="8"/>
      <c r="C268" s="8"/>
      <c r="D268" s="5"/>
      <c r="E268" s="5"/>
      <c r="F268" s="38"/>
      <c r="G268" s="38"/>
      <c r="H268" s="38"/>
      <c r="I268" s="38"/>
      <c r="J268" s="38"/>
      <c r="K268" s="38"/>
      <c r="M268" s="67"/>
    </row>
    <row r="269" spans="1:13" ht="12.75">
      <c r="A269" s="4" t="s">
        <v>371</v>
      </c>
      <c r="B269" s="4"/>
      <c r="C269" s="8"/>
      <c r="D269" s="8"/>
      <c r="E269" s="8"/>
      <c r="F269" s="38"/>
      <c r="G269" s="38"/>
      <c r="H269" s="38"/>
      <c r="I269" s="38"/>
      <c r="J269" s="38"/>
      <c r="K269" s="38"/>
      <c r="M269" s="67"/>
    </row>
    <row r="270" spans="1:13" ht="12.75">
      <c r="A270" s="8"/>
      <c r="B270" s="8"/>
      <c r="C270" s="8"/>
      <c r="D270" s="8"/>
      <c r="E270" s="8"/>
      <c r="F270" s="38"/>
      <c r="G270" s="38"/>
      <c r="H270" s="38"/>
      <c r="I270" s="38"/>
      <c r="J270" s="38"/>
      <c r="K270" s="38"/>
      <c r="M270" s="67"/>
    </row>
    <row r="271" spans="1:13" ht="12.75">
      <c r="A271" s="9" t="s">
        <v>372</v>
      </c>
      <c r="B271" s="9" t="s">
        <v>667</v>
      </c>
      <c r="C271" s="5" t="s">
        <v>737</v>
      </c>
      <c r="D271" s="9" t="s">
        <v>374</v>
      </c>
      <c r="E271" s="8" t="s">
        <v>7</v>
      </c>
      <c r="F271" s="38"/>
      <c r="G271" s="38"/>
      <c r="H271" s="38"/>
      <c r="I271" s="38"/>
      <c r="J271" s="38"/>
      <c r="K271" s="38"/>
      <c r="M271" s="67"/>
    </row>
    <row r="272" spans="1:13" ht="12.75">
      <c r="A272" s="10" t="s">
        <v>375</v>
      </c>
      <c r="B272" s="10" t="s">
        <v>668</v>
      </c>
      <c r="C272" s="5" t="s">
        <v>736</v>
      </c>
      <c r="D272" s="10" t="s">
        <v>15</v>
      </c>
      <c r="E272" s="10" t="s">
        <v>7</v>
      </c>
      <c r="F272" s="38"/>
      <c r="G272" s="38"/>
      <c r="H272" s="38"/>
      <c r="I272" s="38"/>
      <c r="J272" s="38"/>
      <c r="K272" s="38"/>
      <c r="M272" s="67"/>
    </row>
    <row r="273" spans="1:13" ht="12.75">
      <c r="A273" s="8" t="s">
        <v>376</v>
      </c>
      <c r="B273" s="8" t="s">
        <v>669</v>
      </c>
      <c r="C273" s="5" t="s">
        <v>738</v>
      </c>
      <c r="D273" s="8" t="s">
        <v>15</v>
      </c>
      <c r="E273" s="8" t="s">
        <v>7</v>
      </c>
      <c r="F273" s="38"/>
      <c r="G273" s="38"/>
      <c r="H273" s="38"/>
      <c r="I273" s="38"/>
      <c r="J273" s="38"/>
      <c r="K273" s="38"/>
      <c r="M273" s="67"/>
    </row>
    <row r="274" spans="1:13" ht="12.75">
      <c r="A274" s="8" t="s">
        <v>377</v>
      </c>
      <c r="B274" s="8" t="s">
        <v>670</v>
      </c>
      <c r="C274" s="5" t="s">
        <v>739</v>
      </c>
      <c r="D274" s="8" t="s">
        <v>15</v>
      </c>
      <c r="E274" s="8" t="s">
        <v>7</v>
      </c>
      <c r="F274" s="38"/>
      <c r="G274" s="38"/>
      <c r="H274" s="38"/>
      <c r="I274" s="38"/>
      <c r="J274" s="38"/>
      <c r="K274" s="38"/>
      <c r="M274" s="67"/>
    </row>
    <row r="275" spans="1:13" ht="12.75">
      <c r="A275" s="8" t="s">
        <v>378</v>
      </c>
      <c r="B275" s="8" t="s">
        <v>671</v>
      </c>
      <c r="C275" s="5" t="s">
        <v>740</v>
      </c>
      <c r="D275" s="8" t="s">
        <v>30</v>
      </c>
      <c r="E275" s="8" t="s">
        <v>16</v>
      </c>
      <c r="F275" s="38"/>
      <c r="G275" s="38"/>
      <c r="H275" s="38"/>
      <c r="I275" s="38"/>
      <c r="J275" s="38"/>
      <c r="K275" s="38"/>
      <c r="M275" s="67"/>
    </row>
    <row r="276" spans="1:13" ht="12.75">
      <c r="A276" s="8"/>
      <c r="B276" s="8"/>
      <c r="C276" s="8"/>
      <c r="D276" s="8"/>
      <c r="E276" s="8"/>
      <c r="F276" s="38"/>
      <c r="G276" s="38"/>
      <c r="H276" s="38"/>
      <c r="I276" s="38"/>
      <c r="J276" s="38"/>
      <c r="K276" s="38"/>
      <c r="M276" s="67"/>
    </row>
    <row r="277" spans="1:13" ht="12.75">
      <c r="A277" s="8"/>
      <c r="B277" s="8"/>
      <c r="C277" s="8"/>
      <c r="D277" s="8"/>
      <c r="E277" s="8"/>
      <c r="F277" s="38"/>
      <c r="G277" s="38"/>
      <c r="H277" s="38"/>
      <c r="I277" s="38"/>
      <c r="J277" s="38"/>
      <c r="K277" s="38"/>
      <c r="M277" s="67"/>
    </row>
    <row r="278" spans="1:13" ht="12.75">
      <c r="A278" s="8"/>
      <c r="B278" s="8"/>
      <c r="C278" s="8"/>
      <c r="D278" s="8"/>
      <c r="E278" s="8"/>
      <c r="F278" s="38"/>
      <c r="G278" s="38"/>
      <c r="H278" s="38"/>
      <c r="I278" s="38"/>
      <c r="J278" s="38"/>
      <c r="K278" s="38"/>
      <c r="M278" s="67"/>
    </row>
    <row r="279" spans="1:13" ht="12.75">
      <c r="A279" s="8"/>
      <c r="B279" s="8"/>
      <c r="C279" s="8"/>
      <c r="D279" s="8"/>
      <c r="E279" s="8"/>
      <c r="F279" s="38"/>
      <c r="G279" s="38"/>
      <c r="H279" s="38"/>
      <c r="I279" s="38"/>
      <c r="J279" s="38"/>
      <c r="K279" s="38"/>
      <c r="M279" s="67"/>
    </row>
    <row r="280" spans="1:13" ht="12.75">
      <c r="A280" s="8"/>
      <c r="B280" s="8"/>
      <c r="C280" s="8"/>
      <c r="D280" s="8"/>
      <c r="E280" s="8"/>
      <c r="F280" s="38"/>
      <c r="G280" s="38"/>
      <c r="H280" s="38"/>
      <c r="I280" s="38"/>
      <c r="J280" s="38"/>
      <c r="K280" s="38"/>
      <c r="M280" s="67"/>
    </row>
    <row r="281" spans="1:13" ht="12.75">
      <c r="A281" s="8"/>
      <c r="B281" s="8"/>
      <c r="C281" s="8"/>
      <c r="D281" s="8"/>
      <c r="E281" s="8"/>
      <c r="F281" s="38"/>
      <c r="G281" s="38"/>
      <c r="H281" s="38"/>
      <c r="I281" s="38"/>
      <c r="J281" s="38"/>
      <c r="K281" s="38"/>
      <c r="M281" s="67"/>
    </row>
    <row r="282" spans="1:13" ht="12.75">
      <c r="A282" s="8"/>
      <c r="B282" s="8"/>
      <c r="C282" s="8"/>
      <c r="D282" s="8"/>
      <c r="E282" s="8"/>
      <c r="F282" s="38"/>
      <c r="G282" s="38"/>
      <c r="H282" s="38"/>
      <c r="I282" s="38"/>
      <c r="J282" s="38"/>
      <c r="K282" s="38"/>
      <c r="M282" s="67"/>
    </row>
    <row r="283" spans="1:13" ht="12.75">
      <c r="A283" s="8"/>
      <c r="B283" s="8"/>
      <c r="C283" s="8"/>
      <c r="D283" s="8"/>
      <c r="E283" s="8"/>
      <c r="F283" s="38"/>
      <c r="G283" s="38"/>
      <c r="H283" s="38"/>
      <c r="I283" s="38"/>
      <c r="J283" s="38"/>
      <c r="K283" s="38"/>
      <c r="M283" s="67"/>
    </row>
    <row r="284" spans="1:13" ht="12.75">
      <c r="A284" s="8"/>
      <c r="B284" s="8"/>
      <c r="C284" s="8"/>
      <c r="D284" s="8"/>
      <c r="E284" s="8"/>
      <c r="F284" s="38"/>
      <c r="G284" s="38"/>
      <c r="H284" s="38"/>
      <c r="I284" s="38"/>
      <c r="J284" s="38"/>
      <c r="K284" s="38"/>
      <c r="M284" s="67"/>
    </row>
    <row r="285" spans="1:13" ht="12.75">
      <c r="A285" s="8"/>
      <c r="B285" s="8"/>
      <c r="C285" s="8"/>
      <c r="D285" s="8"/>
      <c r="E285" s="8"/>
      <c r="F285" s="38"/>
      <c r="G285" s="38"/>
      <c r="H285" s="38"/>
      <c r="I285" s="38"/>
      <c r="J285" s="38"/>
      <c r="K285" s="38"/>
      <c r="M285" s="67"/>
    </row>
    <row r="286" spans="1:13" ht="12.75">
      <c r="A286" s="8"/>
      <c r="B286" s="8"/>
      <c r="C286" s="8"/>
      <c r="D286" s="8"/>
      <c r="E286" s="8"/>
      <c r="F286" s="38"/>
      <c r="G286" s="38"/>
      <c r="H286" s="38"/>
      <c r="I286" s="38"/>
      <c r="J286" s="38"/>
      <c r="K286" s="38"/>
      <c r="M286" s="67"/>
    </row>
    <row r="287" spans="1:13" ht="12.75">
      <c r="A287" s="8"/>
      <c r="B287" s="8"/>
      <c r="C287" s="8"/>
      <c r="D287" s="8"/>
      <c r="E287" s="8"/>
      <c r="F287" s="38"/>
      <c r="G287" s="38"/>
      <c r="H287" s="38"/>
      <c r="I287" s="38"/>
      <c r="J287" s="38"/>
      <c r="K287" s="38"/>
      <c r="M287" s="67"/>
    </row>
    <row r="288" spans="1:13" ht="12.75">
      <c r="A288" s="8"/>
      <c r="B288" s="8"/>
      <c r="C288" s="8"/>
      <c r="D288" s="8"/>
      <c r="E288" s="8"/>
      <c r="F288" s="38"/>
      <c r="G288" s="38"/>
      <c r="H288" s="38"/>
      <c r="I288" s="38"/>
      <c r="J288" s="38"/>
      <c r="K288" s="38"/>
      <c r="M288" s="67"/>
    </row>
    <row r="289" spans="1:13" ht="12.75">
      <c r="A289" s="8"/>
      <c r="B289" s="8"/>
      <c r="C289" s="8"/>
      <c r="D289" s="8"/>
      <c r="E289" s="8"/>
      <c r="F289" s="38"/>
      <c r="G289" s="38"/>
      <c r="H289" s="38"/>
      <c r="I289" s="38"/>
      <c r="J289" s="38"/>
      <c r="K289" s="38"/>
      <c r="M289" s="67"/>
    </row>
    <row r="290" spans="1:13" ht="12.75">
      <c r="A290" s="8"/>
      <c r="B290" s="8"/>
      <c r="C290" s="8"/>
      <c r="D290" s="8"/>
      <c r="E290" s="8"/>
      <c r="F290" s="38"/>
      <c r="G290" s="38"/>
      <c r="H290" s="38"/>
      <c r="I290" s="38"/>
      <c r="J290" s="38"/>
      <c r="K290" s="38"/>
      <c r="M290" s="67"/>
    </row>
    <row r="291" spans="1:13" ht="12.75">
      <c r="A291" s="8"/>
      <c r="B291" s="8"/>
      <c r="C291" s="8"/>
      <c r="D291" s="8"/>
      <c r="E291" s="8"/>
      <c r="F291" s="38"/>
      <c r="G291" s="38"/>
      <c r="H291" s="38"/>
      <c r="I291" s="38"/>
      <c r="J291" s="38"/>
      <c r="K291" s="38"/>
      <c r="M291" s="67"/>
    </row>
    <row r="292" spans="1:13" ht="12.75">
      <c r="A292" s="8"/>
      <c r="B292" s="8"/>
      <c r="C292" s="8"/>
      <c r="D292" s="8"/>
      <c r="E292" s="8"/>
      <c r="F292" s="38"/>
      <c r="G292" s="38"/>
      <c r="H292" s="38"/>
      <c r="I292" s="38"/>
      <c r="J292" s="38"/>
      <c r="K292" s="38"/>
      <c r="M292" s="67"/>
    </row>
    <row r="293" spans="1:13" ht="12.75">
      <c r="A293" s="8"/>
      <c r="B293" s="8"/>
      <c r="C293" s="8"/>
      <c r="D293" s="8"/>
      <c r="E293" s="8"/>
      <c r="F293" s="38"/>
      <c r="G293" s="38"/>
      <c r="H293" s="38"/>
      <c r="I293" s="38"/>
      <c r="J293" s="38"/>
      <c r="K293" s="38"/>
      <c r="M293" s="67"/>
    </row>
    <row r="294" spans="1:13" ht="12.75">
      <c r="A294" s="8"/>
      <c r="B294" s="8"/>
      <c r="C294" s="8"/>
      <c r="D294" s="8"/>
      <c r="E294" s="8"/>
      <c r="F294" s="38"/>
      <c r="G294" s="38"/>
      <c r="H294" s="38"/>
      <c r="I294" s="38"/>
      <c r="J294" s="38"/>
      <c r="K294" s="38"/>
      <c r="M294" s="67"/>
    </row>
    <row r="295" spans="1:13" ht="12.75">
      <c r="A295" s="8"/>
      <c r="B295" s="8"/>
      <c r="C295" s="8"/>
      <c r="D295" s="8"/>
      <c r="E295" s="8"/>
      <c r="F295" s="38"/>
      <c r="G295" s="38"/>
      <c r="H295" s="38"/>
      <c r="I295" s="38"/>
      <c r="J295" s="38"/>
      <c r="K295" s="38"/>
      <c r="M295" s="67"/>
    </row>
    <row r="296" spans="1:13" ht="12.75">
      <c r="A296" s="8"/>
      <c r="B296" s="8"/>
      <c r="C296" s="8"/>
      <c r="D296" s="8"/>
      <c r="E296" s="8"/>
      <c r="F296" s="38"/>
      <c r="G296" s="38"/>
      <c r="H296" s="38"/>
      <c r="I296" s="38"/>
      <c r="J296" s="38"/>
      <c r="K296" s="38"/>
      <c r="M296" s="67"/>
    </row>
    <row r="297" spans="1:13" ht="12.75">
      <c r="A297" s="8"/>
      <c r="B297" s="8"/>
      <c r="C297" s="8"/>
      <c r="D297" s="8"/>
      <c r="E297" s="8"/>
      <c r="F297" s="38"/>
      <c r="G297" s="38"/>
      <c r="H297" s="38"/>
      <c r="I297" s="38"/>
      <c r="J297" s="38"/>
      <c r="K297" s="38"/>
      <c r="M297" s="67"/>
    </row>
    <row r="298" spans="1:13" ht="12.75">
      <c r="A298" s="8"/>
      <c r="B298" s="8"/>
      <c r="C298" s="8"/>
      <c r="D298" s="8"/>
      <c r="E298" s="8"/>
      <c r="F298" s="38"/>
      <c r="G298" s="38"/>
      <c r="H298" s="38"/>
      <c r="I298" s="38"/>
      <c r="J298" s="38"/>
      <c r="K298" s="38"/>
      <c r="M298" s="67"/>
    </row>
    <row r="299" spans="1:13" ht="12.75">
      <c r="A299" s="8"/>
      <c r="B299" s="8"/>
      <c r="C299" s="8"/>
      <c r="D299" s="8"/>
      <c r="E299" s="8"/>
      <c r="F299" s="38"/>
      <c r="G299" s="38"/>
      <c r="H299" s="38"/>
      <c r="I299" s="38"/>
      <c r="J299" s="38"/>
      <c r="K299" s="38"/>
      <c r="M299" s="67"/>
    </row>
    <row r="300" spans="1:13" ht="12.75">
      <c r="A300" s="8"/>
      <c r="B300" s="8"/>
      <c r="C300" s="8"/>
      <c r="D300" s="8"/>
      <c r="E300" s="8"/>
      <c r="F300" s="38"/>
      <c r="G300" s="38"/>
      <c r="H300" s="38"/>
      <c r="I300" s="38"/>
      <c r="J300" s="38"/>
      <c r="K300" s="38"/>
      <c r="M300" s="67"/>
    </row>
    <row r="301" spans="1:13" ht="12.75">
      <c r="A301" s="8"/>
      <c r="B301" s="8"/>
      <c r="C301" s="8"/>
      <c r="D301" s="8"/>
      <c r="E301" s="8"/>
      <c r="F301" s="38"/>
      <c r="G301" s="38"/>
      <c r="H301" s="38"/>
      <c r="I301" s="38"/>
      <c r="J301" s="38"/>
      <c r="K301" s="38"/>
      <c r="M301" s="67"/>
    </row>
    <row r="302" spans="1:13" ht="12.75">
      <c r="A302" s="8"/>
      <c r="B302" s="8"/>
      <c r="C302" s="8"/>
      <c r="D302" s="8"/>
      <c r="E302" s="8"/>
      <c r="F302" s="38"/>
      <c r="G302" s="38"/>
      <c r="H302" s="38"/>
      <c r="I302" s="38"/>
      <c r="J302" s="38"/>
      <c r="K302" s="38"/>
      <c r="M302" s="67"/>
    </row>
    <row r="303" spans="1:13" ht="12.75">
      <c r="A303" s="8"/>
      <c r="B303" s="8"/>
      <c r="C303" s="8"/>
      <c r="D303" s="8"/>
      <c r="E303" s="8"/>
      <c r="F303" s="38"/>
      <c r="G303" s="38"/>
      <c r="H303" s="38"/>
      <c r="I303" s="38"/>
      <c r="J303" s="38"/>
      <c r="K303" s="38"/>
      <c r="M303" s="67"/>
    </row>
    <row r="304" spans="1:13" ht="12.75">
      <c r="A304" s="8"/>
      <c r="B304" s="8"/>
      <c r="C304" s="8"/>
      <c r="D304" s="8"/>
      <c r="E304" s="8"/>
      <c r="F304" s="38"/>
      <c r="G304" s="38"/>
      <c r="H304" s="38"/>
      <c r="I304" s="38"/>
      <c r="J304" s="38"/>
      <c r="K304" s="38"/>
      <c r="M304" s="67"/>
    </row>
    <row r="305" spans="1:13" ht="12.75">
      <c r="A305" s="8"/>
      <c r="B305" s="8"/>
      <c r="C305" s="8"/>
      <c r="D305" s="8"/>
      <c r="E305" s="8"/>
      <c r="F305" s="38"/>
      <c r="G305" s="38"/>
      <c r="H305" s="38"/>
      <c r="I305" s="38"/>
      <c r="J305" s="38"/>
      <c r="K305" s="38"/>
      <c r="M305" s="67"/>
    </row>
    <row r="306" spans="1:13" ht="12.75">
      <c r="A306" s="8"/>
      <c r="B306" s="8"/>
      <c r="C306" s="8"/>
      <c r="D306" s="8"/>
      <c r="E306" s="8"/>
      <c r="F306" s="38"/>
      <c r="G306" s="38"/>
      <c r="H306" s="38"/>
      <c r="I306" s="38"/>
      <c r="J306" s="38"/>
      <c r="K306" s="38"/>
      <c r="M306" s="67"/>
    </row>
    <row r="307" spans="1:13" ht="12.75">
      <c r="A307" s="8"/>
      <c r="B307" s="8"/>
      <c r="C307" s="8"/>
      <c r="D307" s="8"/>
      <c r="E307" s="8"/>
      <c r="F307" s="38"/>
      <c r="G307" s="38"/>
      <c r="H307" s="38"/>
      <c r="I307" s="38"/>
      <c r="J307" s="38"/>
      <c r="K307" s="38"/>
      <c r="M307" s="67"/>
    </row>
    <row r="308" spans="1:13" ht="12.75">
      <c r="A308" s="8"/>
      <c r="B308" s="8"/>
      <c r="C308" s="8"/>
      <c r="D308" s="8"/>
      <c r="E308" s="8"/>
      <c r="F308" s="38"/>
      <c r="G308" s="38"/>
      <c r="H308" s="38"/>
      <c r="I308" s="38"/>
      <c r="J308" s="38"/>
      <c r="K308" s="38"/>
      <c r="M308" s="67"/>
    </row>
    <row r="309" spans="1:13" ht="12.75">
      <c r="A309" s="8"/>
      <c r="B309" s="8"/>
      <c r="C309" s="8"/>
      <c r="D309" s="8"/>
      <c r="E309" s="8"/>
      <c r="F309" s="38"/>
      <c r="G309" s="38"/>
      <c r="H309" s="38"/>
      <c r="I309" s="38"/>
      <c r="J309" s="38"/>
      <c r="K309" s="38"/>
      <c r="M309" s="67"/>
    </row>
    <row r="310" spans="1:13" ht="12.75">
      <c r="A310" s="8"/>
      <c r="B310" s="8"/>
      <c r="C310" s="8"/>
      <c r="D310" s="8"/>
      <c r="E310" s="8"/>
      <c r="F310" s="38"/>
      <c r="G310" s="38"/>
      <c r="H310" s="38"/>
      <c r="I310" s="38"/>
      <c r="J310" s="38"/>
      <c r="K310" s="38"/>
      <c r="M310" s="67"/>
    </row>
    <row r="311" spans="1:13" ht="12.75">
      <c r="A311" s="8"/>
      <c r="B311" s="8"/>
      <c r="C311" s="8"/>
      <c r="D311" s="8"/>
      <c r="E311" s="8"/>
      <c r="F311" s="38"/>
      <c r="G311" s="38"/>
      <c r="H311" s="38"/>
      <c r="I311" s="38"/>
      <c r="J311" s="38"/>
      <c r="K311" s="38"/>
      <c r="M311" s="67"/>
    </row>
    <row r="312" spans="1:13" ht="12.75">
      <c r="A312" s="8"/>
      <c r="B312" s="8"/>
      <c r="C312" s="8"/>
      <c r="D312" s="8"/>
      <c r="E312" s="8"/>
      <c r="F312" s="38"/>
      <c r="G312" s="38"/>
      <c r="H312" s="38"/>
      <c r="I312" s="38"/>
      <c r="J312" s="38"/>
      <c r="K312" s="38"/>
      <c r="M312" s="67"/>
    </row>
    <row r="313" spans="1:13" ht="12.75">
      <c r="A313" s="8"/>
      <c r="B313" s="8"/>
      <c r="C313" s="8"/>
      <c r="D313" s="8"/>
      <c r="E313" s="8"/>
      <c r="F313" s="38"/>
      <c r="G313" s="38"/>
      <c r="H313" s="38"/>
      <c r="I313" s="38"/>
      <c r="J313" s="38"/>
      <c r="K313" s="38"/>
      <c r="M313" s="67"/>
    </row>
    <row r="314" spans="1:13" ht="12.75">
      <c r="A314" s="8"/>
      <c r="B314" s="8"/>
      <c r="C314" s="8"/>
      <c r="D314" s="8"/>
      <c r="E314" s="8"/>
      <c r="F314" s="38"/>
      <c r="G314" s="38"/>
      <c r="H314" s="38"/>
      <c r="I314" s="38"/>
      <c r="J314" s="38"/>
      <c r="K314" s="38"/>
      <c r="M314" s="67"/>
    </row>
    <row r="315" spans="1:13" ht="12.75">
      <c r="A315" s="8"/>
      <c r="B315" s="8"/>
      <c r="C315" s="8"/>
      <c r="D315" s="8"/>
      <c r="E315" s="8"/>
      <c r="F315" s="38"/>
      <c r="G315" s="38"/>
      <c r="H315" s="38"/>
      <c r="I315" s="38"/>
      <c r="J315" s="38"/>
      <c r="K315" s="38"/>
      <c r="M315" s="67"/>
    </row>
    <row r="316" spans="1:13" ht="12.75">
      <c r="A316" s="8"/>
      <c r="B316" s="8"/>
      <c r="C316" s="8"/>
      <c r="D316" s="8"/>
      <c r="E316" s="8"/>
      <c r="F316" s="38"/>
      <c r="G316" s="38"/>
      <c r="H316" s="38"/>
      <c r="I316" s="38"/>
      <c r="J316" s="38"/>
      <c r="K316" s="38"/>
      <c r="M316" s="67"/>
    </row>
    <row r="317" spans="1:13" ht="12.75">
      <c r="A317" s="8"/>
      <c r="B317" s="8"/>
      <c r="C317" s="8"/>
      <c r="D317" s="8"/>
      <c r="E317" s="8"/>
      <c r="F317" s="38"/>
      <c r="G317" s="38"/>
      <c r="H317" s="38"/>
      <c r="I317" s="38"/>
      <c r="J317" s="38"/>
      <c r="K317" s="38"/>
      <c r="M317" s="67"/>
    </row>
    <row r="318" spans="1:13" ht="12.75">
      <c r="A318" s="8"/>
      <c r="B318" s="8"/>
      <c r="C318" s="8"/>
      <c r="D318" s="8"/>
      <c r="E318" s="8"/>
      <c r="F318" s="38"/>
      <c r="G318" s="38"/>
      <c r="H318" s="38"/>
      <c r="I318" s="38"/>
      <c r="J318" s="38"/>
      <c r="K318" s="38"/>
      <c r="M318" s="67"/>
    </row>
    <row r="319" spans="1:13" ht="12.75">
      <c r="A319" s="8"/>
      <c r="B319" s="8"/>
      <c r="C319" s="8"/>
      <c r="D319" s="8"/>
      <c r="E319" s="8"/>
      <c r="F319" s="38"/>
      <c r="G319" s="38"/>
      <c r="H319" s="38"/>
      <c r="I319" s="38"/>
      <c r="J319" s="38"/>
      <c r="K319" s="38"/>
      <c r="M319" s="67"/>
    </row>
    <row r="320" spans="1:13" ht="12.75">
      <c r="A320" s="8"/>
      <c r="B320" s="8"/>
      <c r="C320" s="8"/>
      <c r="D320" s="8"/>
      <c r="E320" s="8"/>
      <c r="F320" s="38"/>
      <c r="G320" s="38"/>
      <c r="H320" s="38"/>
      <c r="I320" s="38"/>
      <c r="J320" s="38"/>
      <c r="K320" s="38"/>
      <c r="M320" s="67"/>
    </row>
    <row r="321" spans="1:13" ht="12.75">
      <c r="A321" s="8"/>
      <c r="B321" s="8"/>
      <c r="C321" s="8"/>
      <c r="D321" s="8"/>
      <c r="E321" s="8"/>
      <c r="F321" s="38"/>
      <c r="G321" s="38"/>
      <c r="H321" s="38"/>
      <c r="I321" s="38"/>
      <c r="J321" s="38"/>
      <c r="K321" s="38"/>
      <c r="M321" s="67"/>
    </row>
    <row r="322" spans="1:13" ht="12.75">
      <c r="A322" s="8"/>
      <c r="B322" s="8"/>
      <c r="C322" s="8"/>
      <c r="D322" s="8"/>
      <c r="E322" s="8"/>
      <c r="F322" s="38"/>
      <c r="G322" s="38"/>
      <c r="H322" s="38"/>
      <c r="I322" s="38"/>
      <c r="J322" s="38"/>
      <c r="K322" s="38"/>
      <c r="M322" s="67"/>
    </row>
    <row r="323" spans="1:13" ht="12.75">
      <c r="A323" s="8"/>
      <c r="B323" s="8"/>
      <c r="C323" s="8"/>
      <c r="D323" s="8"/>
      <c r="E323" s="8"/>
      <c r="F323" s="38"/>
      <c r="G323" s="38"/>
      <c r="H323" s="38"/>
      <c r="I323" s="38"/>
      <c r="J323" s="38"/>
      <c r="K323" s="38"/>
      <c r="M323" s="67"/>
    </row>
    <row r="324" spans="1:13" ht="12.75">
      <c r="A324" s="8"/>
      <c r="B324" s="8"/>
      <c r="C324" s="8"/>
      <c r="D324" s="8"/>
      <c r="E324" s="8"/>
      <c r="F324" s="38"/>
      <c r="G324" s="38"/>
      <c r="H324" s="38"/>
      <c r="I324" s="38"/>
      <c r="J324" s="38"/>
      <c r="K324" s="38"/>
      <c r="M324" s="67"/>
    </row>
    <row r="325" spans="1:13" ht="12.75">
      <c r="A325" s="8"/>
      <c r="B325" s="8"/>
      <c r="C325" s="8"/>
      <c r="D325" s="8"/>
      <c r="E325" s="8"/>
      <c r="F325" s="38"/>
      <c r="G325" s="38"/>
      <c r="H325" s="38"/>
      <c r="I325" s="38"/>
      <c r="J325" s="38"/>
      <c r="K325" s="38"/>
      <c r="M325" s="67"/>
    </row>
    <row r="326" spans="1:13" ht="12.75">
      <c r="A326" s="8"/>
      <c r="B326" s="8"/>
      <c r="C326" s="8"/>
      <c r="D326" s="8"/>
      <c r="E326" s="8"/>
      <c r="F326" s="38"/>
      <c r="G326" s="38"/>
      <c r="H326" s="38"/>
      <c r="I326" s="38"/>
      <c r="J326" s="38"/>
      <c r="K326" s="38"/>
      <c r="M326" s="67"/>
    </row>
    <row r="327" spans="1:13" ht="12.75">
      <c r="A327" s="8"/>
      <c r="B327" s="8"/>
      <c r="C327" s="8"/>
      <c r="D327" s="8"/>
      <c r="E327" s="8"/>
      <c r="F327" s="38"/>
      <c r="G327" s="38"/>
      <c r="H327" s="38"/>
      <c r="I327" s="38"/>
      <c r="J327" s="38"/>
      <c r="K327" s="38"/>
      <c r="M327" s="67"/>
    </row>
  </sheetData>
  <sheetProtection/>
  <autoFilter ref="A3:Y260"/>
  <dataValidations count="1">
    <dataValidation allowBlank="1" showInputMessage="1" showErrorMessage="1" sqref="C271:C275"/>
  </dataValidations>
  <printOptions/>
  <pageMargins left="0.7480314960629921" right="0.7480314960629921" top="0.984251968503937" bottom="0.984251968503937" header="0.5118110236220472" footer="0.5118110236220472"/>
  <pageSetup fitToHeight="7" fitToWidth="1" horizontalDpi="600" verticalDpi="600" orientation="landscape" paperSize="8" scale="77" r:id="rId1"/>
  <headerFooter alignWithMargins="0">
    <oddHeader>&amp;C&amp;A</oddHeader>
    <oddFooter>&amp;RPage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16"/>
  <sheetViews>
    <sheetView zoomScale="70" zoomScaleNormal="70" zoomScalePageLayoutView="0" workbookViewId="0" topLeftCell="G1">
      <selection activeCell="R13" sqref="R13"/>
    </sheetView>
  </sheetViews>
  <sheetFormatPr defaultColWidth="9.140625" defaultRowHeight="12.75"/>
  <cols>
    <col min="1" max="1" width="23.00390625" style="0" bestFit="1" customWidth="1"/>
    <col min="2" max="19" width="15.7109375" style="35" customWidth="1"/>
    <col min="20" max="20" width="15.7109375" style="64" customWidth="1"/>
    <col min="22" max="22" width="22.8515625" style="0" bestFit="1" customWidth="1"/>
  </cols>
  <sheetData>
    <row r="1" ht="18">
      <c r="A1" s="3" t="s">
        <v>695</v>
      </c>
    </row>
    <row r="2" ht="13.5" thickBot="1"/>
    <row r="3" spans="1:20" ht="77.25" thickBot="1">
      <c r="A3" s="122" t="s">
        <v>2</v>
      </c>
      <c r="B3" s="118" t="s">
        <v>697</v>
      </c>
      <c r="C3" s="118" t="s">
        <v>698</v>
      </c>
      <c r="D3" s="118" t="s">
        <v>699</v>
      </c>
      <c r="E3" s="118" t="s">
        <v>700</v>
      </c>
      <c r="F3" s="118" t="s">
        <v>701</v>
      </c>
      <c r="G3" s="118" t="s">
        <v>702</v>
      </c>
      <c r="H3" s="118" t="s">
        <v>703</v>
      </c>
      <c r="I3" s="118" t="s">
        <v>704</v>
      </c>
      <c r="J3" s="118" t="s">
        <v>705</v>
      </c>
      <c r="K3" s="126" t="s">
        <v>706</v>
      </c>
      <c r="L3" s="126" t="s">
        <v>707</v>
      </c>
      <c r="M3" s="126" t="s">
        <v>708</v>
      </c>
      <c r="N3" s="126" t="s">
        <v>709</v>
      </c>
      <c r="O3" s="126" t="s">
        <v>726</v>
      </c>
      <c r="P3" s="126" t="s">
        <v>696</v>
      </c>
      <c r="Q3" s="126" t="s">
        <v>728</v>
      </c>
      <c r="R3" s="118" t="s">
        <v>758</v>
      </c>
      <c r="S3" s="118" t="s">
        <v>759</v>
      </c>
      <c r="T3" s="123" t="s">
        <v>764</v>
      </c>
    </row>
    <row r="4" spans="1:22" s="8" customFormat="1" ht="12.75">
      <c r="A4" s="127" t="s">
        <v>10</v>
      </c>
      <c r="B4" s="120">
        <v>60221</v>
      </c>
      <c r="C4" s="120">
        <v>61647</v>
      </c>
      <c r="D4" s="120">
        <v>70754</v>
      </c>
      <c r="E4" s="120">
        <v>73283</v>
      </c>
      <c r="F4" s="120">
        <v>72542</v>
      </c>
      <c r="G4" s="120">
        <v>68933</v>
      </c>
      <c r="H4" s="120">
        <v>71091</v>
      </c>
      <c r="I4" s="120">
        <v>71622</v>
      </c>
      <c r="J4" s="120">
        <v>48044</v>
      </c>
      <c r="K4" s="120">
        <v>56849</v>
      </c>
      <c r="L4" s="120">
        <v>72110</v>
      </c>
      <c r="M4" s="120">
        <v>77400</v>
      </c>
      <c r="N4" s="120">
        <v>66874</v>
      </c>
      <c r="O4" s="120">
        <v>66942</v>
      </c>
      <c r="P4" s="120">
        <v>72863</v>
      </c>
      <c r="Q4" s="120">
        <v>78575</v>
      </c>
      <c r="R4" s="156">
        <f>SUM(B4:Q4)</f>
        <v>1089750</v>
      </c>
      <c r="S4" s="156">
        <v>19349</v>
      </c>
      <c r="T4" s="157">
        <v>0.0727665895714635</v>
      </c>
      <c r="V4" s="185"/>
    </row>
    <row r="5" spans="1:22" s="8" customFormat="1" ht="12.75">
      <c r="A5" s="12" t="s">
        <v>19</v>
      </c>
      <c r="B5" s="36">
        <v>58623</v>
      </c>
      <c r="C5" s="36">
        <v>63877</v>
      </c>
      <c r="D5" s="36">
        <v>75214</v>
      </c>
      <c r="E5" s="36">
        <v>80373</v>
      </c>
      <c r="F5" s="36">
        <v>73033</v>
      </c>
      <c r="G5" s="36">
        <v>71744</v>
      </c>
      <c r="H5" s="36">
        <v>72799</v>
      </c>
      <c r="I5" s="36">
        <v>72138</v>
      </c>
      <c r="J5" s="36">
        <v>45213</v>
      </c>
      <c r="K5" s="36">
        <v>59371</v>
      </c>
      <c r="L5" s="36">
        <v>73562</v>
      </c>
      <c r="M5" s="36">
        <v>78542</v>
      </c>
      <c r="N5" s="36">
        <v>64226</v>
      </c>
      <c r="O5" s="36">
        <v>67810</v>
      </c>
      <c r="P5" s="36">
        <v>73874</v>
      </c>
      <c r="Q5" s="36">
        <v>78132</v>
      </c>
      <c r="R5" s="158">
        <f aca="true" t="shared" si="0" ref="R5:R12">SUM(B5:Q5)</f>
        <v>1108531</v>
      </c>
      <c r="S5" s="158">
        <v>5955</v>
      </c>
      <c r="T5" s="159">
        <v>0.021414161755134185</v>
      </c>
      <c r="V5" s="185"/>
    </row>
    <row r="6" spans="1:22" s="8" customFormat="1" ht="12.75">
      <c r="A6" s="12" t="s">
        <v>22</v>
      </c>
      <c r="B6" s="36">
        <v>49877</v>
      </c>
      <c r="C6" s="36">
        <v>55671</v>
      </c>
      <c r="D6" s="36">
        <v>75507</v>
      </c>
      <c r="E6" s="36">
        <v>74543</v>
      </c>
      <c r="F6" s="36">
        <v>72788</v>
      </c>
      <c r="G6" s="36">
        <v>70811</v>
      </c>
      <c r="H6" s="36">
        <v>72158</v>
      </c>
      <c r="I6" s="36">
        <v>67962</v>
      </c>
      <c r="J6" s="36">
        <v>42355</v>
      </c>
      <c r="K6" s="36">
        <v>54728</v>
      </c>
      <c r="L6" s="36">
        <v>64391</v>
      </c>
      <c r="M6" s="36">
        <v>70536</v>
      </c>
      <c r="N6" s="36">
        <v>64502</v>
      </c>
      <c r="O6" s="36">
        <v>68088</v>
      </c>
      <c r="P6" s="36">
        <v>76841</v>
      </c>
      <c r="Q6" s="36">
        <v>82907</v>
      </c>
      <c r="R6" s="158">
        <f t="shared" si="0"/>
        <v>1063665</v>
      </c>
      <c r="S6" s="158">
        <v>36100</v>
      </c>
      <c r="T6" s="159">
        <v>0.14163416796792241</v>
      </c>
      <c r="V6" s="185"/>
    </row>
    <row r="7" spans="1:22" s="8" customFormat="1" ht="12.75">
      <c r="A7" s="12" t="s">
        <v>102</v>
      </c>
      <c r="B7" s="36">
        <v>35563</v>
      </c>
      <c r="C7" s="36">
        <v>37832</v>
      </c>
      <c r="D7" s="36">
        <v>46114</v>
      </c>
      <c r="E7" s="36">
        <v>46846</v>
      </c>
      <c r="F7" s="36">
        <v>48066</v>
      </c>
      <c r="G7" s="36">
        <v>44240</v>
      </c>
      <c r="H7" s="36">
        <v>42625</v>
      </c>
      <c r="I7" s="36">
        <v>41690</v>
      </c>
      <c r="J7" s="36">
        <v>26938</v>
      </c>
      <c r="K7" s="36">
        <v>32444</v>
      </c>
      <c r="L7" s="36">
        <v>39562</v>
      </c>
      <c r="M7" s="36">
        <v>47320</v>
      </c>
      <c r="N7" s="36">
        <v>35693</v>
      </c>
      <c r="O7" s="36">
        <v>40620</v>
      </c>
      <c r="P7" s="36">
        <v>44775</v>
      </c>
      <c r="Q7" s="36">
        <v>39272</v>
      </c>
      <c r="R7" s="158">
        <f t="shared" si="0"/>
        <v>649600</v>
      </c>
      <c r="S7" s="158">
        <v>-833</v>
      </c>
      <c r="T7" s="159">
        <v>-0.005541622038758091</v>
      </c>
      <c r="V7" s="185"/>
    </row>
    <row r="8" spans="1:22" s="8" customFormat="1" ht="12.75">
      <c r="A8" s="12" t="s">
        <v>6</v>
      </c>
      <c r="B8" s="36">
        <v>72785</v>
      </c>
      <c r="C8" s="36">
        <v>80126</v>
      </c>
      <c r="D8" s="36">
        <v>96986</v>
      </c>
      <c r="E8" s="36">
        <v>103934</v>
      </c>
      <c r="F8" s="36">
        <v>96048</v>
      </c>
      <c r="G8" s="36">
        <v>89886</v>
      </c>
      <c r="H8" s="36">
        <v>95648</v>
      </c>
      <c r="I8" s="36">
        <v>92402</v>
      </c>
      <c r="J8" s="36">
        <v>55931</v>
      </c>
      <c r="K8" s="36">
        <v>67072</v>
      </c>
      <c r="L8" s="36">
        <v>90809</v>
      </c>
      <c r="M8" s="36">
        <v>99499</v>
      </c>
      <c r="N8" s="36">
        <v>93391</v>
      </c>
      <c r="O8" s="36">
        <v>91487</v>
      </c>
      <c r="P8" s="36">
        <v>113761</v>
      </c>
      <c r="Q8" s="36">
        <v>111893</v>
      </c>
      <c r="R8" s="158">
        <f t="shared" si="0"/>
        <v>1451658</v>
      </c>
      <c r="S8" s="158">
        <v>61714</v>
      </c>
      <c r="T8" s="159">
        <v>0.17692320923805538</v>
      </c>
      <c r="V8" s="185"/>
    </row>
    <row r="9" spans="1:22" s="8" customFormat="1" ht="12.75">
      <c r="A9" s="12" t="s">
        <v>15</v>
      </c>
      <c r="B9" s="36">
        <v>51689</v>
      </c>
      <c r="C9" s="36">
        <v>59531</v>
      </c>
      <c r="D9" s="36">
        <v>71325</v>
      </c>
      <c r="E9" s="36">
        <v>76919</v>
      </c>
      <c r="F9" s="36">
        <v>71074</v>
      </c>
      <c r="G9" s="36">
        <v>70164</v>
      </c>
      <c r="H9" s="36">
        <v>71564</v>
      </c>
      <c r="I9" s="36">
        <v>72406</v>
      </c>
      <c r="J9" s="36">
        <v>43818</v>
      </c>
      <c r="K9" s="36">
        <v>51767</v>
      </c>
      <c r="L9" s="36">
        <v>67350</v>
      </c>
      <c r="M9" s="36">
        <v>77639</v>
      </c>
      <c r="N9" s="36">
        <v>67834</v>
      </c>
      <c r="O9" s="36">
        <v>70120</v>
      </c>
      <c r="P9" s="36">
        <v>77483</v>
      </c>
      <c r="Q9" s="36">
        <v>79125</v>
      </c>
      <c r="R9" s="158">
        <f t="shared" si="0"/>
        <v>1079808</v>
      </c>
      <c r="S9" s="158">
        <v>22357</v>
      </c>
      <c r="T9" s="159">
        <v>0.08616609625998212</v>
      </c>
      <c r="V9" s="185"/>
    </row>
    <row r="10" spans="1:22" s="8" customFormat="1" ht="12.75">
      <c r="A10" s="12" t="s">
        <v>30</v>
      </c>
      <c r="B10" s="36">
        <v>55585</v>
      </c>
      <c r="C10" s="36">
        <v>63187</v>
      </c>
      <c r="D10" s="36">
        <v>74354</v>
      </c>
      <c r="E10" s="36">
        <v>79611</v>
      </c>
      <c r="F10" s="36">
        <v>74359</v>
      </c>
      <c r="G10" s="36">
        <v>73476</v>
      </c>
      <c r="H10" s="36">
        <v>75374</v>
      </c>
      <c r="I10" s="36">
        <v>75455</v>
      </c>
      <c r="J10" s="36">
        <v>52355</v>
      </c>
      <c r="K10" s="36">
        <v>52981</v>
      </c>
      <c r="L10" s="36">
        <v>69061</v>
      </c>
      <c r="M10" s="36">
        <v>74925</v>
      </c>
      <c r="N10" s="36">
        <v>60823</v>
      </c>
      <c r="O10" s="36">
        <v>62007</v>
      </c>
      <c r="P10" s="36">
        <v>69169</v>
      </c>
      <c r="Q10" s="36">
        <v>72595</v>
      </c>
      <c r="R10" s="158">
        <f t="shared" si="0"/>
        <v>1085317</v>
      </c>
      <c r="S10" s="158">
        <v>-8143</v>
      </c>
      <c r="T10" s="159">
        <v>-0.029856601781203137</v>
      </c>
      <c r="V10" s="185"/>
    </row>
    <row r="11" spans="1:22" s="8" customFormat="1" ht="12.75">
      <c r="A11" s="12" t="s">
        <v>36</v>
      </c>
      <c r="B11" s="36">
        <v>55591</v>
      </c>
      <c r="C11" s="36">
        <v>60164</v>
      </c>
      <c r="D11" s="36">
        <v>73085</v>
      </c>
      <c r="E11" s="36">
        <v>81674</v>
      </c>
      <c r="F11" s="36">
        <v>76337</v>
      </c>
      <c r="G11" s="36">
        <v>71810</v>
      </c>
      <c r="H11" s="36">
        <v>76847</v>
      </c>
      <c r="I11" s="36">
        <v>74618</v>
      </c>
      <c r="J11" s="36">
        <v>49651</v>
      </c>
      <c r="K11" s="36">
        <v>54064</v>
      </c>
      <c r="L11" s="36">
        <v>70744</v>
      </c>
      <c r="M11" s="36">
        <v>79659</v>
      </c>
      <c r="N11" s="36">
        <v>70316</v>
      </c>
      <c r="O11" s="36">
        <v>71274</v>
      </c>
      <c r="P11" s="36">
        <v>76100</v>
      </c>
      <c r="Q11" s="36">
        <v>78510</v>
      </c>
      <c r="R11" s="158">
        <f t="shared" si="0"/>
        <v>1120444</v>
      </c>
      <c r="S11" s="158">
        <v>25686</v>
      </c>
      <c r="T11" s="159">
        <v>0.09495257177077711</v>
      </c>
      <c r="V11" s="185"/>
    </row>
    <row r="12" spans="1:22" s="8" customFormat="1" ht="13.5" thickBot="1">
      <c r="A12" s="15" t="s">
        <v>25</v>
      </c>
      <c r="B12" s="40">
        <v>45851</v>
      </c>
      <c r="C12" s="40">
        <v>50067</v>
      </c>
      <c r="D12" s="40">
        <v>56585</v>
      </c>
      <c r="E12" s="40">
        <v>67240</v>
      </c>
      <c r="F12" s="40">
        <v>61762</v>
      </c>
      <c r="G12" s="40">
        <v>60291</v>
      </c>
      <c r="H12" s="40">
        <v>58037</v>
      </c>
      <c r="I12" s="40">
        <v>57039</v>
      </c>
      <c r="J12" s="40">
        <v>37164</v>
      </c>
      <c r="K12" s="40">
        <v>41794</v>
      </c>
      <c r="L12" s="40">
        <v>54884</v>
      </c>
      <c r="M12" s="40">
        <v>63558</v>
      </c>
      <c r="N12" s="40">
        <v>53476</v>
      </c>
      <c r="O12" s="40">
        <v>54017</v>
      </c>
      <c r="P12" s="40">
        <v>56834</v>
      </c>
      <c r="Q12" s="40">
        <v>61116</v>
      </c>
      <c r="R12" s="158">
        <f t="shared" si="0"/>
        <v>879715</v>
      </c>
      <c r="S12" s="177">
        <v>5700</v>
      </c>
      <c r="T12" s="178">
        <v>0.025939392836176807</v>
      </c>
      <c r="V12" s="185"/>
    </row>
    <row r="13" spans="1:20" ht="13.5" thickBot="1">
      <c r="A13" s="13" t="s">
        <v>381</v>
      </c>
      <c r="B13" s="37">
        <v>485785</v>
      </c>
      <c r="C13" s="37">
        <v>532102</v>
      </c>
      <c r="D13" s="37">
        <v>639924</v>
      </c>
      <c r="E13" s="37">
        <v>684423</v>
      </c>
      <c r="F13" s="37">
        <v>646009</v>
      </c>
      <c r="G13" s="37">
        <v>621355</v>
      </c>
      <c r="H13" s="37">
        <v>636143</v>
      </c>
      <c r="I13" s="37">
        <v>625332</v>
      </c>
      <c r="J13" s="37">
        <v>401469</v>
      </c>
      <c r="K13" s="37">
        <v>471070</v>
      </c>
      <c r="L13" s="37">
        <v>602473</v>
      </c>
      <c r="M13" s="37">
        <v>669078</v>
      </c>
      <c r="N13" s="37">
        <v>577135</v>
      </c>
      <c r="O13" s="37">
        <v>592365</v>
      </c>
      <c r="P13" s="37">
        <v>661700</v>
      </c>
      <c r="Q13" s="37">
        <v>682125</v>
      </c>
      <c r="R13" s="160">
        <f>SUM(R4:R12)</f>
        <v>9528488</v>
      </c>
      <c r="S13" s="160">
        <v>167885</v>
      </c>
      <c r="T13" s="161">
        <v>0.07234966065020533</v>
      </c>
    </row>
    <row r="14" ht="12.75">
      <c r="T14" s="68"/>
    </row>
    <row r="15" spans="2:19" ht="12.75">
      <c r="B15"/>
      <c r="C15"/>
      <c r="D15"/>
      <c r="E15"/>
      <c r="F15"/>
      <c r="G15"/>
      <c r="H15"/>
      <c r="I15"/>
      <c r="J15"/>
      <c r="K15"/>
      <c r="L15"/>
      <c r="M15"/>
      <c r="N15"/>
      <c r="O15"/>
      <c r="P15"/>
      <c r="Q15"/>
      <c r="R15"/>
      <c r="S15"/>
    </row>
    <row r="16" spans="1:19" ht="12.75">
      <c r="A16" s="186" t="s">
        <v>773</v>
      </c>
      <c r="B16"/>
      <c r="C16"/>
      <c r="D16"/>
      <c r="E16"/>
      <c r="F16"/>
      <c r="G16"/>
      <c r="H16"/>
      <c r="I16"/>
      <c r="J16"/>
      <c r="K16"/>
      <c r="L16"/>
      <c r="M16"/>
      <c r="N16"/>
      <c r="O16"/>
      <c r="P16"/>
      <c r="Q16"/>
      <c r="R16"/>
      <c r="S16"/>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8" scale="60" r:id="rId1"/>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276"/>
  <sheetViews>
    <sheetView zoomScale="70" zoomScaleNormal="70" zoomScalePageLayoutView="0" workbookViewId="0" topLeftCell="A1">
      <pane xSplit="5" ySplit="4" topLeftCell="R226" activePane="bottomRight" state="frozen"/>
      <selection pane="topLeft" activeCell="A1" sqref="A1"/>
      <selection pane="topRight" activeCell="F1" sqref="F1"/>
      <selection pane="bottomLeft" activeCell="A5" sqref="A5"/>
      <selection pane="bottomRight" activeCell="Z233" sqref="Z233"/>
    </sheetView>
  </sheetViews>
  <sheetFormatPr defaultColWidth="9.140625" defaultRowHeight="12.75"/>
  <cols>
    <col min="1" max="1" width="40.7109375" style="0" customWidth="1"/>
    <col min="2" max="2" width="8.7109375" style="0" customWidth="1"/>
    <col min="3" max="3" width="35.421875" style="0" customWidth="1"/>
    <col min="4" max="4" width="23.00390625" style="0" customWidth="1"/>
    <col min="5" max="5" width="14.7109375" style="0" customWidth="1"/>
    <col min="6" max="23" width="15.7109375" style="35" customWidth="1"/>
    <col min="24" max="24" width="15.7109375" style="69" customWidth="1"/>
  </cols>
  <sheetData>
    <row r="1" spans="1:2" ht="18">
      <c r="A1" s="3" t="s">
        <v>382</v>
      </c>
      <c r="B1" s="3"/>
    </row>
    <row r="3" ht="13.5" thickBot="1"/>
    <row r="4" spans="1:24" ht="77.25" customHeight="1" thickBot="1">
      <c r="A4" s="116" t="s">
        <v>383</v>
      </c>
      <c r="B4" s="117" t="s">
        <v>422</v>
      </c>
      <c r="C4" s="117" t="s">
        <v>1</v>
      </c>
      <c r="D4" s="117" t="s">
        <v>2</v>
      </c>
      <c r="E4" s="117" t="s">
        <v>384</v>
      </c>
      <c r="F4" s="132" t="s">
        <v>385</v>
      </c>
      <c r="G4" s="132" t="s">
        <v>386</v>
      </c>
      <c r="H4" s="132" t="s">
        <v>387</v>
      </c>
      <c r="I4" s="132" t="s">
        <v>388</v>
      </c>
      <c r="J4" s="132" t="s">
        <v>396</v>
      </c>
      <c r="K4" s="132" t="s">
        <v>397</v>
      </c>
      <c r="L4" s="132" t="s">
        <v>398</v>
      </c>
      <c r="M4" s="132" t="s">
        <v>389</v>
      </c>
      <c r="N4" s="132" t="s">
        <v>390</v>
      </c>
      <c r="O4" s="132" t="s">
        <v>392</v>
      </c>
      <c r="P4" s="132" t="s">
        <v>393</v>
      </c>
      <c r="Q4" s="132" t="s">
        <v>394</v>
      </c>
      <c r="R4" s="153" t="s">
        <v>673</v>
      </c>
      <c r="S4" s="153" t="s">
        <v>674</v>
      </c>
      <c r="T4" s="153" t="s">
        <v>675</v>
      </c>
      <c r="U4" s="153" t="s">
        <v>676</v>
      </c>
      <c r="V4" s="118" t="s">
        <v>729</v>
      </c>
      <c r="W4" s="118" t="s">
        <v>763</v>
      </c>
      <c r="X4" s="133" t="s">
        <v>760</v>
      </c>
    </row>
    <row r="5" spans="1:24" ht="12.75">
      <c r="A5" s="110" t="s">
        <v>4</v>
      </c>
      <c r="B5" s="130" t="s">
        <v>424</v>
      </c>
      <c r="C5" s="112" t="s">
        <v>5</v>
      </c>
      <c r="D5" s="112" t="s">
        <v>6</v>
      </c>
      <c r="E5" s="112" t="s">
        <v>7</v>
      </c>
      <c r="F5" s="131">
        <f>VLOOKUP($A5,'REPORT1 16 &amp; Under ALL'!$A$4:$W$259,6,FALSE)+VLOOKUP($A5,'REPORT4 60+ ALL'!$A$4:$U$259,6,FALSE)</f>
        <v>2173</v>
      </c>
      <c r="G5" s="131">
        <f>VLOOKUP($A5,'REPORT1 16 &amp; Under ALL'!$A$4:$W$259,7,FALSE)+VLOOKUP($A5,'REPORT4 60+ ALL'!$A$4:$U$259,7,FALSE)</f>
        <v>3505</v>
      </c>
      <c r="H5" s="131">
        <f>VLOOKUP($A5,'REPORT1 16 &amp; Under ALL'!$A$4:$W$259,8,FALSE)+VLOOKUP($A5,'REPORT4 60+ ALL'!$A$4:$U$259,8,FALSE)</f>
        <v>2491</v>
      </c>
      <c r="I5" s="131">
        <f>VLOOKUP($A5,'REPORT1 16 &amp; Under ALL'!$A$4:$W$259,9,FALSE)+VLOOKUP($A5,'REPORT4 60+ ALL'!$A$4:$U$259,9,FALSE)</f>
        <v>3453</v>
      </c>
      <c r="J5" s="131">
        <f>VLOOKUP($A5,'REPORT1 16 &amp; Under ALL'!$A$4:$W$259,10,FALSE)+VLOOKUP($A5,'REPORT4 60+ ALL'!$A$4:$U$259,10,FALSE)</f>
        <v>4109</v>
      </c>
      <c r="K5" s="131">
        <f>VLOOKUP($A5,'REPORT1 16 &amp; Under ALL'!$A$4:$W$259,11,FALSE)+VLOOKUP($A5,'REPORT4 60+ ALL'!$A$4:$U$259,11,FALSE)</f>
        <v>2541</v>
      </c>
      <c r="L5" s="131">
        <f>VLOOKUP($A5,'REPORT1 16 &amp; Under ALL'!$A$4:$W$259,12,FALSE)+VLOOKUP($A5,'REPORT4 60+ ALL'!$A$4:$U$259,12,FALSE)</f>
        <v>2772</v>
      </c>
      <c r="M5" s="131">
        <f>VLOOKUP($A5,'REPORT1 16 &amp; Under ALL'!$A$4:$W$259,13,FALSE)+VLOOKUP($A5,'REPORT4 60+ ALL'!$A$4:$U$259,13,FALSE)</f>
        <v>2054</v>
      </c>
      <c r="N5" s="131">
        <f>VLOOKUP($A5,'REPORT1 16 &amp; Under ALL'!$A$4:$W$259,14,FALSE)+VLOOKUP($A5,'REPORT4 60+ ALL'!$A$4:$U$259,14,FALSE)</f>
        <v>1318</v>
      </c>
      <c r="O5" s="131">
        <f>VLOOKUP($A5,'REPORT1 16 &amp; Under ALL'!$A$4:$W$259,15,FALSE)+VLOOKUP($A5,'REPORT4 60+ ALL'!$A$4:$U$259,15,FALSE)</f>
        <v>1684</v>
      </c>
      <c r="P5" s="131">
        <f>VLOOKUP($A5,'REPORT1 16 &amp; Under ALL'!$A$4:$W$259,16,FALSE)+VLOOKUP($A5,'REPORT4 60+ ALL'!$A$4:$U$259,16,FALSE)</f>
        <v>2594</v>
      </c>
      <c r="Q5" s="131">
        <f>VLOOKUP($A5,'REPORT1 16 &amp; Under ALL'!$A$4:$W$259,17,FALSE)+VLOOKUP($A5,'REPORT4 60+ ALL'!$A$4:$U$259,17,FALSE)</f>
        <v>2533</v>
      </c>
      <c r="R5" s="131">
        <f>VLOOKUP($A5,'REPORT1 16 &amp; Under ALL'!$A$4:$W$259,18,FALSE)+VLOOKUP($A5,'REPORT4 60+ ALL'!$A$4:$U$259,18,FALSE)</f>
        <v>2374</v>
      </c>
      <c r="S5" s="131">
        <f>VLOOKUP($A5,'REPORT1 16 &amp; Under ALL'!$A$4:$W$259,19,FALSE)+VLOOKUP($A5,'REPORT4 60+ ALL'!$A$4:$U$259,19,FALSE)</f>
        <v>2232</v>
      </c>
      <c r="T5" s="131">
        <f>VLOOKUP($A5,'REPORT1 16 &amp; Under ALL'!$A$4:$W$259,20,FALSE)+VLOOKUP($A5,'REPORT4 60+ ALL'!$A$4:$U$259,20,FALSE)</f>
        <v>2251</v>
      </c>
      <c r="U5" s="131">
        <f>VLOOKUP($A5,'REPORT1 16 &amp; Under ALL'!$A$4:$W$259,21,FALSE)+VLOOKUP($A5,'REPORT4 60+ ALL'!$A$4:$U$259,21,FALSE)</f>
        <v>2823</v>
      </c>
      <c r="V5" s="163">
        <v>40907</v>
      </c>
      <c r="W5" s="169">
        <v>-1942</v>
      </c>
      <c r="X5" s="170">
        <v>-0.1670968852176906</v>
      </c>
    </row>
    <row r="6" spans="1:24" ht="12.75">
      <c r="A6" s="2" t="s">
        <v>8</v>
      </c>
      <c r="B6" s="44" t="s">
        <v>425</v>
      </c>
      <c r="C6" s="1" t="s">
        <v>9</v>
      </c>
      <c r="D6" s="1" t="s">
        <v>10</v>
      </c>
      <c r="E6" s="1" t="s">
        <v>7</v>
      </c>
      <c r="F6" s="100">
        <f>VLOOKUP($A6,'REPORT1 16 &amp; Under ALL'!$A$4:$W$259,6,FALSE)+VLOOKUP($A6,'REPORT4 60+ ALL'!$A$4:$U$259,6,FALSE)</f>
        <v>2097</v>
      </c>
      <c r="G6" s="100">
        <f>VLOOKUP($A6,'REPORT1 16 &amp; Under ALL'!$A$4:$W$259,7,FALSE)+VLOOKUP($A6,'REPORT4 60+ ALL'!$A$4:$U$259,7,FALSE)</f>
        <v>5051</v>
      </c>
      <c r="H6" s="100">
        <f>VLOOKUP($A6,'REPORT1 16 &amp; Under ALL'!$A$4:$W$259,8,FALSE)+VLOOKUP($A6,'REPORT4 60+ ALL'!$A$4:$U$259,8,FALSE)</f>
        <v>3923</v>
      </c>
      <c r="I6" s="100">
        <f>VLOOKUP($A6,'REPORT1 16 &amp; Under ALL'!$A$4:$W$259,9,FALSE)+VLOOKUP($A6,'REPORT4 60+ ALL'!$A$4:$U$259,9,FALSE)</f>
        <v>5667</v>
      </c>
      <c r="J6" s="100">
        <f>VLOOKUP($A6,'REPORT1 16 &amp; Under ALL'!$A$4:$W$259,10,FALSE)+VLOOKUP($A6,'REPORT4 60+ ALL'!$A$4:$U$259,10,FALSE)</f>
        <v>6168</v>
      </c>
      <c r="K6" s="100">
        <f>VLOOKUP($A6,'REPORT1 16 &amp; Under ALL'!$A$4:$W$259,11,FALSE)+VLOOKUP($A6,'REPORT4 60+ ALL'!$A$4:$U$259,11,FALSE)</f>
        <v>5847</v>
      </c>
      <c r="L6" s="100">
        <f>VLOOKUP($A6,'REPORT1 16 &amp; Under ALL'!$A$4:$W$259,12,FALSE)+VLOOKUP($A6,'REPORT4 60+ ALL'!$A$4:$U$259,12,FALSE)</f>
        <v>6738</v>
      </c>
      <c r="M6" s="100">
        <f>VLOOKUP($A6,'REPORT1 16 &amp; Under ALL'!$A$4:$W$259,13,FALSE)+VLOOKUP($A6,'REPORT4 60+ ALL'!$A$4:$U$259,13,FALSE)</f>
        <v>6419</v>
      </c>
      <c r="N6" s="100">
        <f>VLOOKUP($A6,'REPORT1 16 &amp; Under ALL'!$A$4:$W$259,14,FALSE)+VLOOKUP($A6,'REPORT4 60+ ALL'!$A$4:$U$259,14,FALSE)</f>
        <v>4264</v>
      </c>
      <c r="O6" s="100">
        <f>VLOOKUP($A6,'REPORT1 16 &amp; Under ALL'!$A$4:$W$259,15,FALSE)+VLOOKUP($A6,'REPORT4 60+ ALL'!$A$4:$U$259,15,FALSE)</f>
        <v>4768</v>
      </c>
      <c r="P6" s="100">
        <f>VLOOKUP($A6,'REPORT1 16 &amp; Under ALL'!$A$4:$W$259,16,FALSE)+VLOOKUP($A6,'REPORT4 60+ ALL'!$A$4:$U$259,16,FALSE)</f>
        <v>6761</v>
      </c>
      <c r="Q6" s="100">
        <f>VLOOKUP($A6,'REPORT1 16 &amp; Under ALL'!$A$4:$W$259,17,FALSE)+VLOOKUP($A6,'REPORT4 60+ ALL'!$A$4:$U$259,17,FALSE)</f>
        <v>7352</v>
      </c>
      <c r="R6" s="100">
        <f>VLOOKUP($A6,'REPORT1 16 &amp; Under ALL'!$A$4:$W$259,18,FALSE)+VLOOKUP($A6,'REPORT4 60+ ALL'!$A$4:$U$259,18,FALSE)</f>
        <v>6817</v>
      </c>
      <c r="S6" s="100">
        <f>VLOOKUP($A6,'REPORT1 16 &amp; Under ALL'!$A$4:$W$259,19,FALSE)+VLOOKUP($A6,'REPORT4 60+ ALL'!$A$4:$U$259,19,FALSE)</f>
        <v>6270</v>
      </c>
      <c r="T6" s="100">
        <f>VLOOKUP($A6,'REPORT1 16 &amp; Under ALL'!$A$4:$W$259,20,FALSE)+VLOOKUP($A6,'REPORT4 60+ ALL'!$A$4:$U$259,20,FALSE)</f>
        <v>6497</v>
      </c>
      <c r="U6" s="100">
        <f>VLOOKUP($A6,'REPORT1 16 &amp; Under ALL'!$A$4:$W$259,21,FALSE)+VLOOKUP($A6,'REPORT4 60+ ALL'!$A$4:$U$259,21,FALSE)</f>
        <v>6016</v>
      </c>
      <c r="V6" s="165">
        <v>90655</v>
      </c>
      <c r="W6" s="171">
        <v>8862</v>
      </c>
      <c r="X6" s="166">
        <v>0.5294539371490022</v>
      </c>
    </row>
    <row r="7" spans="1:24" ht="12.75">
      <c r="A7" s="2" t="s">
        <v>11</v>
      </c>
      <c r="B7" s="44" t="s">
        <v>426</v>
      </c>
      <c r="C7" s="1" t="s">
        <v>12</v>
      </c>
      <c r="D7" s="1" t="s">
        <v>10</v>
      </c>
      <c r="E7" s="1" t="s">
        <v>7</v>
      </c>
      <c r="F7" s="100">
        <f>VLOOKUP($A7,'REPORT1 16 &amp; Under ALL'!$A$4:$W$259,6,FALSE)+VLOOKUP($A7,'REPORT4 60+ ALL'!$A$4:$U$259,6,FALSE)</f>
        <v>9080</v>
      </c>
      <c r="G7" s="100">
        <f>VLOOKUP($A7,'REPORT1 16 &amp; Under ALL'!$A$4:$W$259,7,FALSE)+VLOOKUP($A7,'REPORT4 60+ ALL'!$A$4:$U$259,7,FALSE)</f>
        <v>10867</v>
      </c>
      <c r="H7" s="100">
        <f>VLOOKUP($A7,'REPORT1 16 &amp; Under ALL'!$A$4:$W$259,8,FALSE)+VLOOKUP($A7,'REPORT4 60+ ALL'!$A$4:$U$259,8,FALSE)</f>
        <v>7763</v>
      </c>
      <c r="I7" s="100">
        <f>VLOOKUP($A7,'REPORT1 16 &amp; Under ALL'!$A$4:$W$259,9,FALSE)+VLOOKUP($A7,'REPORT4 60+ ALL'!$A$4:$U$259,9,FALSE)</f>
        <v>10505</v>
      </c>
      <c r="J7" s="100">
        <f>VLOOKUP($A7,'REPORT1 16 &amp; Under ALL'!$A$4:$W$259,10,FALSE)+VLOOKUP($A7,'REPORT4 60+ ALL'!$A$4:$U$259,10,FALSE)</f>
        <v>13601</v>
      </c>
      <c r="K7" s="100">
        <f>VLOOKUP($A7,'REPORT1 16 &amp; Under ALL'!$A$4:$W$259,11,FALSE)+VLOOKUP($A7,'REPORT4 60+ ALL'!$A$4:$U$259,11,FALSE)</f>
        <v>11515</v>
      </c>
      <c r="L7" s="100">
        <f>VLOOKUP($A7,'REPORT1 16 &amp; Under ALL'!$A$4:$W$259,12,FALSE)+VLOOKUP($A7,'REPORT4 60+ ALL'!$A$4:$U$259,12,FALSE)</f>
        <v>11315</v>
      </c>
      <c r="M7" s="100">
        <f>VLOOKUP($A7,'REPORT1 16 &amp; Under ALL'!$A$4:$W$259,13,FALSE)+VLOOKUP($A7,'REPORT4 60+ ALL'!$A$4:$U$259,13,FALSE)</f>
        <v>5382</v>
      </c>
      <c r="N7" s="100">
        <f>VLOOKUP($A7,'REPORT1 16 &amp; Under ALL'!$A$4:$W$259,14,FALSE)+VLOOKUP($A7,'REPORT4 60+ ALL'!$A$4:$U$259,14,FALSE)</f>
        <v>3446</v>
      </c>
      <c r="O7" s="100">
        <f>VLOOKUP($A7,'REPORT1 16 &amp; Under ALL'!$A$4:$W$259,15,FALSE)+VLOOKUP($A7,'REPORT4 60+ ALL'!$A$4:$U$259,15,FALSE)</f>
        <v>4881</v>
      </c>
      <c r="P7" s="100">
        <f>VLOOKUP($A7,'REPORT1 16 &amp; Under ALL'!$A$4:$W$259,16,FALSE)+VLOOKUP($A7,'REPORT4 60+ ALL'!$A$4:$U$259,16,FALSE)</f>
        <v>10241</v>
      </c>
      <c r="Q7" s="100">
        <f>VLOOKUP($A7,'REPORT1 16 &amp; Under ALL'!$A$4:$W$259,17,FALSE)+VLOOKUP($A7,'REPORT4 60+ ALL'!$A$4:$U$259,17,FALSE)</f>
        <v>6691</v>
      </c>
      <c r="R7" s="100">
        <f>VLOOKUP($A7,'REPORT1 16 &amp; Under ALL'!$A$4:$W$259,18,FALSE)+VLOOKUP($A7,'REPORT4 60+ ALL'!$A$4:$U$259,18,FALSE)</f>
        <v>6430</v>
      </c>
      <c r="S7" s="100">
        <f>VLOOKUP($A7,'REPORT1 16 &amp; Under ALL'!$A$4:$W$259,19,FALSE)+VLOOKUP($A7,'REPORT4 60+ ALL'!$A$4:$U$259,19,FALSE)</f>
        <v>5942</v>
      </c>
      <c r="T7" s="100">
        <f>VLOOKUP($A7,'REPORT1 16 &amp; Under ALL'!$A$4:$W$259,20,FALSE)+VLOOKUP($A7,'REPORT4 60+ ALL'!$A$4:$U$259,20,FALSE)</f>
        <v>5278</v>
      </c>
      <c r="U7" s="100">
        <f>VLOOKUP($A7,'REPORT1 16 &amp; Under ALL'!$A$4:$W$259,21,FALSE)+VLOOKUP($A7,'REPORT4 60+ ALL'!$A$4:$U$259,21,FALSE)</f>
        <v>5708</v>
      </c>
      <c r="V7" s="165">
        <v>128645</v>
      </c>
      <c r="W7" s="171">
        <v>-14857</v>
      </c>
      <c r="X7" s="166">
        <v>-0.38877404160669893</v>
      </c>
    </row>
    <row r="8" spans="1:24" ht="12.75">
      <c r="A8" s="2" t="s">
        <v>13</v>
      </c>
      <c r="B8" s="44" t="s">
        <v>427</v>
      </c>
      <c r="C8" s="1" t="s">
        <v>14</v>
      </c>
      <c r="D8" s="1" t="s">
        <v>15</v>
      </c>
      <c r="E8" s="1" t="s">
        <v>16</v>
      </c>
      <c r="F8" s="100">
        <f>VLOOKUP($A8,'REPORT1 16 &amp; Under ALL'!$A$4:$W$259,6,FALSE)+VLOOKUP($A8,'REPORT4 60+ ALL'!$A$4:$U$259,6,FALSE)</f>
        <v>911</v>
      </c>
      <c r="G8" s="100">
        <f>VLOOKUP($A8,'REPORT1 16 &amp; Under ALL'!$A$4:$W$259,7,FALSE)+VLOOKUP($A8,'REPORT4 60+ ALL'!$A$4:$U$259,7,FALSE)</f>
        <v>907</v>
      </c>
      <c r="H8" s="100">
        <f>VLOOKUP($A8,'REPORT1 16 &amp; Under ALL'!$A$4:$W$259,8,FALSE)+VLOOKUP($A8,'REPORT4 60+ ALL'!$A$4:$U$259,8,FALSE)</f>
        <v>715</v>
      </c>
      <c r="I8" s="100">
        <f>VLOOKUP($A8,'REPORT1 16 &amp; Under ALL'!$A$4:$W$259,9,FALSE)+VLOOKUP($A8,'REPORT4 60+ ALL'!$A$4:$U$259,9,FALSE)</f>
        <v>716</v>
      </c>
      <c r="J8" s="100">
        <f>VLOOKUP($A8,'REPORT1 16 &amp; Under ALL'!$A$4:$W$259,10,FALSE)+VLOOKUP($A8,'REPORT4 60+ ALL'!$A$4:$U$259,10,FALSE)</f>
        <v>1101</v>
      </c>
      <c r="K8" s="100">
        <f>VLOOKUP($A8,'REPORT1 16 &amp; Under ALL'!$A$4:$W$259,11,FALSE)+VLOOKUP($A8,'REPORT4 60+ ALL'!$A$4:$U$259,11,FALSE)</f>
        <v>1198</v>
      </c>
      <c r="L8" s="100">
        <f>VLOOKUP($A8,'REPORT1 16 &amp; Under ALL'!$A$4:$W$259,12,FALSE)+VLOOKUP($A8,'REPORT4 60+ ALL'!$A$4:$U$259,12,FALSE)</f>
        <v>1515</v>
      </c>
      <c r="M8" s="100">
        <f>VLOOKUP($A8,'REPORT1 16 &amp; Under ALL'!$A$4:$W$259,13,FALSE)+VLOOKUP($A8,'REPORT4 60+ ALL'!$A$4:$U$259,13,FALSE)</f>
        <v>1368</v>
      </c>
      <c r="N8" s="100">
        <f>VLOOKUP($A8,'REPORT1 16 &amp; Under ALL'!$A$4:$W$259,14,FALSE)+VLOOKUP($A8,'REPORT4 60+ ALL'!$A$4:$U$259,14,FALSE)</f>
        <v>789</v>
      </c>
      <c r="O8" s="100">
        <f>VLOOKUP($A8,'REPORT1 16 &amp; Under ALL'!$A$4:$W$259,15,FALSE)+VLOOKUP($A8,'REPORT4 60+ ALL'!$A$4:$U$259,15,FALSE)</f>
        <v>817</v>
      </c>
      <c r="P8" s="100">
        <f>VLOOKUP($A8,'REPORT1 16 &amp; Under ALL'!$A$4:$W$259,16,FALSE)+VLOOKUP($A8,'REPORT4 60+ ALL'!$A$4:$U$259,16,FALSE)</f>
        <v>891</v>
      </c>
      <c r="Q8" s="100">
        <f>VLOOKUP($A8,'REPORT1 16 &amp; Under ALL'!$A$4:$W$259,17,FALSE)+VLOOKUP($A8,'REPORT4 60+ ALL'!$A$4:$U$259,17,FALSE)</f>
        <v>858</v>
      </c>
      <c r="R8" s="100">
        <f>VLOOKUP($A8,'REPORT1 16 &amp; Under ALL'!$A$4:$W$259,18,FALSE)+VLOOKUP($A8,'REPORT4 60+ ALL'!$A$4:$U$259,18,FALSE)</f>
        <v>756</v>
      </c>
      <c r="S8" s="100">
        <f>VLOOKUP($A8,'REPORT1 16 &amp; Under ALL'!$A$4:$W$259,19,FALSE)+VLOOKUP($A8,'REPORT4 60+ ALL'!$A$4:$U$259,19,FALSE)</f>
        <v>1403</v>
      </c>
      <c r="T8" s="100">
        <f>VLOOKUP($A8,'REPORT1 16 &amp; Under ALL'!$A$4:$W$259,20,FALSE)+VLOOKUP($A8,'REPORT4 60+ ALL'!$A$4:$U$259,20,FALSE)</f>
        <v>759</v>
      </c>
      <c r="U8" s="100">
        <f>VLOOKUP($A8,'REPORT1 16 &amp; Under ALL'!$A$4:$W$259,21,FALSE)+VLOOKUP($A8,'REPORT4 60+ ALL'!$A$4:$U$259,21,FALSE)</f>
        <v>763</v>
      </c>
      <c r="V8" s="165">
        <v>15467</v>
      </c>
      <c r="W8" s="171">
        <v>432</v>
      </c>
      <c r="X8" s="166">
        <v>0.1329639889196676</v>
      </c>
    </row>
    <row r="9" spans="1:24" ht="12.75">
      <c r="A9" s="2" t="s">
        <v>17</v>
      </c>
      <c r="B9" s="44" t="s">
        <v>428</v>
      </c>
      <c r="C9" s="1" t="s">
        <v>18</v>
      </c>
      <c r="D9" s="1" t="s">
        <v>19</v>
      </c>
      <c r="E9" s="1" t="s">
        <v>7</v>
      </c>
      <c r="F9" s="100">
        <f>VLOOKUP($A9,'REPORT1 16 &amp; Under ALL'!$A$4:$W$259,6,FALSE)+VLOOKUP($A9,'REPORT4 60+ ALL'!$A$4:$U$259,6,FALSE)</f>
        <v>6276</v>
      </c>
      <c r="G9" s="100">
        <f>VLOOKUP($A9,'REPORT1 16 &amp; Under ALL'!$A$4:$W$259,7,FALSE)+VLOOKUP($A9,'REPORT4 60+ ALL'!$A$4:$U$259,7,FALSE)</f>
        <v>6633</v>
      </c>
      <c r="H9" s="100">
        <f>VLOOKUP($A9,'REPORT1 16 &amp; Under ALL'!$A$4:$W$259,8,FALSE)+VLOOKUP($A9,'REPORT4 60+ ALL'!$A$4:$U$259,8,FALSE)</f>
        <v>3270</v>
      </c>
      <c r="I9" s="100">
        <f>VLOOKUP($A9,'REPORT1 16 &amp; Under ALL'!$A$4:$W$259,9,FALSE)+VLOOKUP($A9,'REPORT4 60+ ALL'!$A$4:$U$259,9,FALSE)</f>
        <v>9937</v>
      </c>
      <c r="J9" s="100">
        <f>VLOOKUP($A9,'REPORT1 16 &amp; Under ALL'!$A$4:$W$259,10,FALSE)+VLOOKUP($A9,'REPORT4 60+ ALL'!$A$4:$U$259,10,FALSE)</f>
        <v>13025</v>
      </c>
      <c r="K9" s="100">
        <f>VLOOKUP($A9,'REPORT1 16 &amp; Under ALL'!$A$4:$W$259,11,FALSE)+VLOOKUP($A9,'REPORT4 60+ ALL'!$A$4:$U$259,11,FALSE)</f>
        <v>7858</v>
      </c>
      <c r="L9" s="100">
        <f>VLOOKUP($A9,'REPORT1 16 &amp; Under ALL'!$A$4:$W$259,12,FALSE)+VLOOKUP($A9,'REPORT4 60+ ALL'!$A$4:$U$259,12,FALSE)</f>
        <v>6497</v>
      </c>
      <c r="M9" s="100">
        <f>VLOOKUP($A9,'REPORT1 16 &amp; Under ALL'!$A$4:$W$259,13,FALSE)+VLOOKUP($A9,'REPORT4 60+ ALL'!$A$4:$U$259,13,FALSE)</f>
        <v>3381</v>
      </c>
      <c r="N9" s="100">
        <f>VLOOKUP($A9,'REPORT1 16 &amp; Under ALL'!$A$4:$W$259,14,FALSE)+VLOOKUP($A9,'REPORT4 60+ ALL'!$A$4:$U$259,14,FALSE)</f>
        <v>1958</v>
      </c>
      <c r="O9" s="100">
        <f>VLOOKUP($A9,'REPORT1 16 &amp; Under ALL'!$A$4:$W$259,15,FALSE)+VLOOKUP($A9,'REPORT4 60+ ALL'!$A$4:$U$259,15,FALSE)</f>
        <v>2542</v>
      </c>
      <c r="P9" s="100">
        <f>VLOOKUP($A9,'REPORT1 16 &amp; Under ALL'!$A$4:$W$259,16,FALSE)+VLOOKUP($A9,'REPORT4 60+ ALL'!$A$4:$U$259,16,FALSE)</f>
        <v>3654</v>
      </c>
      <c r="Q9" s="100">
        <f>VLOOKUP($A9,'REPORT1 16 &amp; Under ALL'!$A$4:$W$259,17,FALSE)+VLOOKUP($A9,'REPORT4 60+ ALL'!$A$4:$U$259,17,FALSE)</f>
        <v>3763</v>
      </c>
      <c r="R9" s="100">
        <f>VLOOKUP($A9,'REPORT1 16 &amp; Under ALL'!$A$4:$W$259,18,FALSE)+VLOOKUP($A9,'REPORT4 60+ ALL'!$A$4:$U$259,18,FALSE)</f>
        <v>3941</v>
      </c>
      <c r="S9" s="100">
        <f>VLOOKUP($A9,'REPORT1 16 &amp; Under ALL'!$A$4:$W$259,19,FALSE)+VLOOKUP($A9,'REPORT4 60+ ALL'!$A$4:$U$259,19,FALSE)</f>
        <v>3341</v>
      </c>
      <c r="T9" s="100">
        <f>VLOOKUP($A9,'REPORT1 16 &amp; Under ALL'!$A$4:$W$259,20,FALSE)+VLOOKUP($A9,'REPORT4 60+ ALL'!$A$4:$U$259,20,FALSE)</f>
        <v>3490</v>
      </c>
      <c r="U9" s="100">
        <f>VLOOKUP($A9,'REPORT1 16 &amp; Under ALL'!$A$4:$W$259,21,FALSE)+VLOOKUP($A9,'REPORT4 60+ ALL'!$A$4:$U$259,21,FALSE)</f>
        <v>4069</v>
      </c>
      <c r="V9" s="165">
        <v>83635</v>
      </c>
      <c r="W9" s="171">
        <v>-11275</v>
      </c>
      <c r="X9" s="166">
        <v>-0.43172767652014093</v>
      </c>
    </row>
    <row r="10" spans="1:24" ht="12.75">
      <c r="A10" s="2" t="s">
        <v>20</v>
      </c>
      <c r="B10" s="44" t="s">
        <v>429</v>
      </c>
      <c r="C10" s="1" t="s">
        <v>21</v>
      </c>
      <c r="D10" s="1" t="s">
        <v>22</v>
      </c>
      <c r="E10" s="1" t="s">
        <v>7</v>
      </c>
      <c r="F10" s="100">
        <f>VLOOKUP($A10,'REPORT1 16 &amp; Under ALL'!$A$4:$W$259,6,FALSE)+VLOOKUP($A10,'REPORT4 60+ ALL'!$A$4:$U$259,6,FALSE)</f>
        <v>10141</v>
      </c>
      <c r="G10" s="100">
        <f>VLOOKUP($A10,'REPORT1 16 &amp; Under ALL'!$A$4:$W$259,7,FALSE)+VLOOKUP($A10,'REPORT4 60+ ALL'!$A$4:$U$259,7,FALSE)</f>
        <v>11902</v>
      </c>
      <c r="H10" s="100">
        <f>VLOOKUP($A10,'REPORT1 16 &amp; Under ALL'!$A$4:$W$259,8,FALSE)+VLOOKUP($A10,'REPORT4 60+ ALL'!$A$4:$U$259,8,FALSE)</f>
        <v>10256</v>
      </c>
      <c r="I10" s="100">
        <f>VLOOKUP($A10,'REPORT1 16 &amp; Under ALL'!$A$4:$W$259,9,FALSE)+VLOOKUP($A10,'REPORT4 60+ ALL'!$A$4:$U$259,9,FALSE)</f>
        <v>14789</v>
      </c>
      <c r="J10" s="100">
        <f>VLOOKUP($A10,'REPORT1 16 &amp; Under ALL'!$A$4:$W$259,10,FALSE)+VLOOKUP($A10,'REPORT4 60+ ALL'!$A$4:$U$259,10,FALSE)</f>
        <v>16661</v>
      </c>
      <c r="K10" s="100">
        <f>VLOOKUP($A10,'REPORT1 16 &amp; Under ALL'!$A$4:$W$259,11,FALSE)+VLOOKUP($A10,'REPORT4 60+ ALL'!$A$4:$U$259,11,FALSE)</f>
        <v>7948</v>
      </c>
      <c r="L10" s="100">
        <f>VLOOKUP($A10,'REPORT1 16 &amp; Under ALL'!$A$4:$W$259,12,FALSE)+VLOOKUP($A10,'REPORT4 60+ ALL'!$A$4:$U$259,12,FALSE)</f>
        <v>7368</v>
      </c>
      <c r="M10" s="100">
        <f>VLOOKUP($A10,'REPORT1 16 &amp; Under ALL'!$A$4:$W$259,13,FALSE)+VLOOKUP($A10,'REPORT4 60+ ALL'!$A$4:$U$259,13,FALSE)</f>
        <v>4389</v>
      </c>
      <c r="N10" s="100">
        <f>VLOOKUP($A10,'REPORT1 16 &amp; Under ALL'!$A$4:$W$259,14,FALSE)+VLOOKUP($A10,'REPORT4 60+ ALL'!$A$4:$U$259,14,FALSE)</f>
        <v>2899</v>
      </c>
      <c r="O10" s="100">
        <f>VLOOKUP($A10,'REPORT1 16 &amp; Under ALL'!$A$4:$W$259,15,FALSE)+VLOOKUP($A10,'REPORT4 60+ ALL'!$A$4:$U$259,15,FALSE)</f>
        <v>3953</v>
      </c>
      <c r="P10" s="100">
        <f>VLOOKUP($A10,'REPORT1 16 &amp; Under ALL'!$A$4:$W$259,16,FALSE)+VLOOKUP($A10,'REPORT4 60+ ALL'!$A$4:$U$259,16,FALSE)</f>
        <v>6405</v>
      </c>
      <c r="Q10" s="100">
        <f>VLOOKUP($A10,'REPORT1 16 &amp; Under ALL'!$A$4:$W$259,17,FALSE)+VLOOKUP($A10,'REPORT4 60+ ALL'!$A$4:$U$259,17,FALSE)</f>
        <v>6894</v>
      </c>
      <c r="R10" s="100">
        <f>VLOOKUP($A10,'REPORT1 16 &amp; Under ALL'!$A$4:$W$259,18,FALSE)+VLOOKUP($A10,'REPORT4 60+ ALL'!$A$4:$U$259,18,FALSE)</f>
        <v>10111</v>
      </c>
      <c r="S10" s="100">
        <f>VLOOKUP($A10,'REPORT1 16 &amp; Under ALL'!$A$4:$W$259,19,FALSE)+VLOOKUP($A10,'REPORT4 60+ ALL'!$A$4:$U$259,19,FALSE)</f>
        <v>7206</v>
      </c>
      <c r="T10" s="100">
        <f>VLOOKUP($A10,'REPORT1 16 &amp; Under ALL'!$A$4:$W$259,20,FALSE)+VLOOKUP($A10,'REPORT4 60+ ALL'!$A$4:$U$259,20,FALSE)</f>
        <v>9221</v>
      </c>
      <c r="U10" s="100">
        <f>VLOOKUP($A10,'REPORT1 16 &amp; Under ALL'!$A$4:$W$259,21,FALSE)+VLOOKUP($A10,'REPORT4 60+ ALL'!$A$4:$U$259,21,FALSE)</f>
        <v>10624</v>
      </c>
      <c r="V10" s="165">
        <v>140767</v>
      </c>
      <c r="W10" s="171">
        <v>-9926</v>
      </c>
      <c r="X10" s="166">
        <v>-0.2107968059802922</v>
      </c>
    </row>
    <row r="11" spans="1:24" ht="12.75">
      <c r="A11" s="2" t="s">
        <v>366</v>
      </c>
      <c r="B11" s="44" t="s">
        <v>430</v>
      </c>
      <c r="C11" s="1" t="s">
        <v>21</v>
      </c>
      <c r="D11" s="1" t="s">
        <v>22</v>
      </c>
      <c r="E11" s="1" t="s">
        <v>7</v>
      </c>
      <c r="F11" s="100">
        <f>VLOOKUP($A11,'REPORT1 16 &amp; Under ALL'!$A$4:$W$259,6,FALSE)+VLOOKUP($A11,'REPORT4 60+ ALL'!$A$4:$U$259,6,FALSE)</f>
        <v>873</v>
      </c>
      <c r="G11" s="100">
        <f>VLOOKUP($A11,'REPORT1 16 &amp; Under ALL'!$A$4:$W$259,7,FALSE)+VLOOKUP($A11,'REPORT4 60+ ALL'!$A$4:$U$259,7,FALSE)</f>
        <v>1271</v>
      </c>
      <c r="H11" s="100">
        <f>VLOOKUP($A11,'REPORT1 16 &amp; Under ALL'!$A$4:$W$259,8,FALSE)+VLOOKUP($A11,'REPORT4 60+ ALL'!$A$4:$U$259,8,FALSE)</f>
        <v>2350</v>
      </c>
      <c r="I11" s="100">
        <f>VLOOKUP($A11,'REPORT1 16 &amp; Under ALL'!$A$4:$W$259,9,FALSE)+VLOOKUP($A11,'REPORT4 60+ ALL'!$A$4:$U$259,9,FALSE)</f>
        <v>2121</v>
      </c>
      <c r="J11" s="100">
        <f>VLOOKUP($A11,'REPORT1 16 &amp; Under ALL'!$A$4:$W$259,10,FALSE)+VLOOKUP($A11,'REPORT4 60+ ALL'!$A$4:$U$259,10,FALSE)</f>
        <v>2195</v>
      </c>
      <c r="K11" s="100">
        <f>VLOOKUP($A11,'REPORT1 16 &amp; Under ALL'!$A$4:$W$259,11,FALSE)+VLOOKUP($A11,'REPORT4 60+ ALL'!$A$4:$U$259,11,FALSE)</f>
        <v>2136</v>
      </c>
      <c r="L11" s="100">
        <f>VLOOKUP($A11,'REPORT1 16 &amp; Under ALL'!$A$4:$W$259,12,FALSE)+VLOOKUP($A11,'REPORT4 60+ ALL'!$A$4:$U$259,12,FALSE)</f>
        <v>2231</v>
      </c>
      <c r="M11" s="100">
        <f>VLOOKUP($A11,'REPORT1 16 &amp; Under ALL'!$A$4:$W$259,13,FALSE)+VLOOKUP($A11,'REPORT4 60+ ALL'!$A$4:$U$259,13,FALSE)</f>
        <v>3594</v>
      </c>
      <c r="N11" s="100">
        <f>VLOOKUP($A11,'REPORT1 16 &amp; Under ALL'!$A$4:$W$259,14,FALSE)+VLOOKUP($A11,'REPORT4 60+ ALL'!$A$4:$U$259,14,FALSE)</f>
        <v>2228</v>
      </c>
      <c r="O11" s="100">
        <f>VLOOKUP($A11,'REPORT1 16 &amp; Under ALL'!$A$4:$W$259,15,FALSE)+VLOOKUP($A11,'REPORT4 60+ ALL'!$A$4:$U$259,15,FALSE)</f>
        <v>2098</v>
      </c>
      <c r="P11" s="100">
        <f>VLOOKUP($A11,'REPORT1 16 &amp; Under ALL'!$A$4:$W$259,16,FALSE)+VLOOKUP($A11,'REPORT4 60+ ALL'!$A$4:$U$259,16,FALSE)</f>
        <v>2665</v>
      </c>
      <c r="Q11" s="100">
        <f>VLOOKUP($A11,'REPORT1 16 &amp; Under ALL'!$A$4:$W$259,17,FALSE)+VLOOKUP($A11,'REPORT4 60+ ALL'!$A$4:$U$259,17,FALSE)</f>
        <v>3681</v>
      </c>
      <c r="R11" s="100">
        <f>VLOOKUP($A11,'REPORT1 16 &amp; Under ALL'!$A$4:$W$259,18,FALSE)+VLOOKUP($A11,'REPORT4 60+ ALL'!$A$4:$U$259,18,FALSE)</f>
        <v>3684</v>
      </c>
      <c r="S11" s="100">
        <f>VLOOKUP($A11,'REPORT1 16 &amp; Under ALL'!$A$4:$W$259,19,FALSE)+VLOOKUP($A11,'REPORT4 60+ ALL'!$A$4:$U$259,19,FALSE)</f>
        <v>3190</v>
      </c>
      <c r="T11" s="100">
        <f>VLOOKUP($A11,'REPORT1 16 &amp; Under ALL'!$A$4:$W$259,20,FALSE)+VLOOKUP($A11,'REPORT4 60+ ALL'!$A$4:$U$259,20,FALSE)</f>
        <v>3331</v>
      </c>
      <c r="U11" s="100">
        <f>VLOOKUP($A11,'REPORT1 16 &amp; Under ALL'!$A$4:$W$259,21,FALSE)+VLOOKUP($A11,'REPORT4 60+ ALL'!$A$4:$U$259,21,FALSE)</f>
        <v>4285</v>
      </c>
      <c r="V11" s="165">
        <v>41933</v>
      </c>
      <c r="W11" s="171" t="s">
        <v>756</v>
      </c>
      <c r="X11" s="166" t="s">
        <v>756</v>
      </c>
    </row>
    <row r="12" spans="1:24" ht="12.75">
      <c r="A12" s="2" t="s">
        <v>23</v>
      </c>
      <c r="B12" s="44" t="s">
        <v>431</v>
      </c>
      <c r="C12" s="1" t="s">
        <v>24</v>
      </c>
      <c r="D12" s="1" t="s">
        <v>25</v>
      </c>
      <c r="E12" s="1" t="s">
        <v>7</v>
      </c>
      <c r="F12" s="100">
        <f>VLOOKUP($A12,'REPORT1 16 &amp; Under ALL'!$A$4:$W$259,6,FALSE)+VLOOKUP($A12,'REPORT4 60+ ALL'!$A$4:$U$259,6,FALSE)</f>
        <v>6457</v>
      </c>
      <c r="G12" s="100">
        <f>VLOOKUP($A12,'REPORT1 16 &amp; Under ALL'!$A$4:$W$259,7,FALSE)+VLOOKUP($A12,'REPORT4 60+ ALL'!$A$4:$U$259,7,FALSE)</f>
        <v>24391</v>
      </c>
      <c r="H12" s="100">
        <f>VLOOKUP($A12,'REPORT1 16 &amp; Under ALL'!$A$4:$W$259,8,FALSE)+VLOOKUP($A12,'REPORT4 60+ ALL'!$A$4:$U$259,8,FALSE)</f>
        <v>18550</v>
      </c>
      <c r="I12" s="100">
        <f>VLOOKUP($A12,'REPORT1 16 &amp; Under ALL'!$A$4:$W$259,9,FALSE)+VLOOKUP($A12,'REPORT4 60+ ALL'!$A$4:$U$259,9,FALSE)</f>
        <v>22301</v>
      </c>
      <c r="J12" s="100">
        <f>VLOOKUP($A12,'REPORT1 16 &amp; Under ALL'!$A$4:$W$259,10,FALSE)+VLOOKUP($A12,'REPORT4 60+ ALL'!$A$4:$U$259,10,FALSE)</f>
        <v>22777</v>
      </c>
      <c r="K12" s="100">
        <f>VLOOKUP($A12,'REPORT1 16 &amp; Under ALL'!$A$4:$W$259,11,FALSE)+VLOOKUP($A12,'REPORT4 60+ ALL'!$A$4:$U$259,11,FALSE)</f>
        <v>12174</v>
      </c>
      <c r="L12" s="100">
        <f>VLOOKUP($A12,'REPORT1 16 &amp; Under ALL'!$A$4:$W$259,12,FALSE)+VLOOKUP($A12,'REPORT4 60+ ALL'!$A$4:$U$259,12,FALSE)</f>
        <v>13744</v>
      </c>
      <c r="M12" s="100">
        <f>VLOOKUP($A12,'REPORT1 16 &amp; Under ALL'!$A$4:$W$259,13,FALSE)+VLOOKUP($A12,'REPORT4 60+ ALL'!$A$4:$U$259,13,FALSE)</f>
        <v>11608</v>
      </c>
      <c r="N12" s="100">
        <f>VLOOKUP($A12,'REPORT1 16 &amp; Under ALL'!$A$4:$W$259,14,FALSE)+VLOOKUP($A12,'REPORT4 60+ ALL'!$A$4:$U$259,14,FALSE)</f>
        <v>6808</v>
      </c>
      <c r="O12" s="100">
        <f>VLOOKUP($A12,'REPORT1 16 &amp; Under ALL'!$A$4:$W$259,15,FALSE)+VLOOKUP($A12,'REPORT4 60+ ALL'!$A$4:$U$259,15,FALSE)</f>
        <v>9296</v>
      </c>
      <c r="P12" s="100">
        <f>VLOOKUP($A12,'REPORT1 16 &amp; Under ALL'!$A$4:$W$259,16,FALSE)+VLOOKUP($A12,'REPORT4 60+ ALL'!$A$4:$U$259,16,FALSE)</f>
        <v>13780</v>
      </c>
      <c r="Q12" s="100">
        <f>VLOOKUP($A12,'REPORT1 16 &amp; Under ALL'!$A$4:$W$259,17,FALSE)+VLOOKUP($A12,'REPORT4 60+ ALL'!$A$4:$U$259,17,FALSE)</f>
        <v>14665</v>
      </c>
      <c r="R12" s="100">
        <f>VLOOKUP($A12,'REPORT1 16 &amp; Under ALL'!$A$4:$W$259,18,FALSE)+VLOOKUP($A12,'REPORT4 60+ ALL'!$A$4:$U$259,18,FALSE)</f>
        <v>13703</v>
      </c>
      <c r="S12" s="100">
        <f>VLOOKUP($A12,'REPORT1 16 &amp; Under ALL'!$A$4:$W$259,19,FALSE)+VLOOKUP($A12,'REPORT4 60+ ALL'!$A$4:$U$259,19,FALSE)</f>
        <v>11348</v>
      </c>
      <c r="T12" s="100">
        <f>VLOOKUP($A12,'REPORT1 16 &amp; Under ALL'!$A$4:$W$259,20,FALSE)+VLOOKUP($A12,'REPORT4 60+ ALL'!$A$4:$U$259,20,FALSE)</f>
        <v>12191</v>
      </c>
      <c r="U12" s="100">
        <f>VLOOKUP($A12,'REPORT1 16 &amp; Under ALL'!$A$4:$W$259,21,FALSE)+VLOOKUP($A12,'REPORT4 60+ ALL'!$A$4:$U$259,21,FALSE)</f>
        <v>14036</v>
      </c>
      <c r="V12" s="165">
        <v>227829</v>
      </c>
      <c r="W12" s="171">
        <v>-20421</v>
      </c>
      <c r="X12" s="166">
        <v>-0.2848156878059666</v>
      </c>
    </row>
    <row r="13" spans="1:24" ht="12.75">
      <c r="A13" s="2" t="s">
        <v>26</v>
      </c>
      <c r="B13" s="44" t="s">
        <v>432</v>
      </c>
      <c r="C13" s="1" t="s">
        <v>5</v>
      </c>
      <c r="D13" s="1" t="s">
        <v>6</v>
      </c>
      <c r="E13" s="1" t="s">
        <v>7</v>
      </c>
      <c r="F13" s="100">
        <f>VLOOKUP($A13,'REPORT1 16 &amp; Under ALL'!$A$4:$W$259,6,FALSE)+VLOOKUP($A13,'REPORT4 60+ ALL'!$A$4:$U$259,6,FALSE)</f>
        <v>8268</v>
      </c>
      <c r="G13" s="100">
        <f>VLOOKUP($A13,'REPORT1 16 &amp; Under ALL'!$A$4:$W$259,7,FALSE)+VLOOKUP($A13,'REPORT4 60+ ALL'!$A$4:$U$259,7,FALSE)</f>
        <v>8064</v>
      </c>
      <c r="H13" s="100">
        <f>VLOOKUP($A13,'REPORT1 16 &amp; Under ALL'!$A$4:$W$259,8,FALSE)+VLOOKUP($A13,'REPORT4 60+ ALL'!$A$4:$U$259,8,FALSE)</f>
        <v>5922</v>
      </c>
      <c r="I13" s="100">
        <f>VLOOKUP($A13,'REPORT1 16 &amp; Under ALL'!$A$4:$W$259,9,FALSE)+VLOOKUP($A13,'REPORT4 60+ ALL'!$A$4:$U$259,9,FALSE)</f>
        <v>9397</v>
      </c>
      <c r="J13" s="100">
        <f>VLOOKUP($A13,'REPORT1 16 &amp; Under ALL'!$A$4:$W$259,10,FALSE)+VLOOKUP($A13,'REPORT4 60+ ALL'!$A$4:$U$259,10,FALSE)</f>
        <v>11165</v>
      </c>
      <c r="K13" s="100">
        <f>VLOOKUP($A13,'REPORT1 16 &amp; Under ALL'!$A$4:$W$259,11,FALSE)+VLOOKUP($A13,'REPORT4 60+ ALL'!$A$4:$U$259,11,FALSE)</f>
        <v>4670</v>
      </c>
      <c r="L13" s="100">
        <f>VLOOKUP($A13,'REPORT1 16 &amp; Under ALL'!$A$4:$W$259,12,FALSE)+VLOOKUP($A13,'REPORT4 60+ ALL'!$A$4:$U$259,12,FALSE)</f>
        <v>5070</v>
      </c>
      <c r="M13" s="100">
        <f>VLOOKUP($A13,'REPORT1 16 &amp; Under ALL'!$A$4:$W$259,13,FALSE)+VLOOKUP($A13,'REPORT4 60+ ALL'!$A$4:$U$259,13,FALSE)</f>
        <v>3864</v>
      </c>
      <c r="N13" s="100">
        <f>VLOOKUP($A13,'REPORT1 16 &amp; Under ALL'!$A$4:$W$259,14,FALSE)+VLOOKUP($A13,'REPORT4 60+ ALL'!$A$4:$U$259,14,FALSE)</f>
        <v>3003</v>
      </c>
      <c r="O13" s="100">
        <f>VLOOKUP($A13,'REPORT1 16 &amp; Under ALL'!$A$4:$W$259,15,FALSE)+VLOOKUP($A13,'REPORT4 60+ ALL'!$A$4:$U$259,15,FALSE)</f>
        <v>3789</v>
      </c>
      <c r="P13" s="100">
        <f>VLOOKUP($A13,'REPORT1 16 &amp; Under ALL'!$A$4:$W$259,16,FALSE)+VLOOKUP($A13,'REPORT4 60+ ALL'!$A$4:$U$259,16,FALSE)</f>
        <v>5358</v>
      </c>
      <c r="Q13" s="100">
        <f>VLOOKUP($A13,'REPORT1 16 &amp; Under ALL'!$A$4:$W$259,17,FALSE)+VLOOKUP($A13,'REPORT4 60+ ALL'!$A$4:$U$259,17,FALSE)</f>
        <v>4615</v>
      </c>
      <c r="R13" s="100">
        <f>VLOOKUP($A13,'REPORT1 16 &amp; Under ALL'!$A$4:$W$259,18,FALSE)+VLOOKUP($A13,'REPORT4 60+ ALL'!$A$4:$U$259,18,FALSE)</f>
        <v>5077</v>
      </c>
      <c r="S13" s="100">
        <f>VLOOKUP($A13,'REPORT1 16 &amp; Under ALL'!$A$4:$W$259,19,FALSE)+VLOOKUP($A13,'REPORT4 60+ ALL'!$A$4:$U$259,19,FALSE)</f>
        <v>4232</v>
      </c>
      <c r="T13" s="100">
        <f>VLOOKUP($A13,'REPORT1 16 &amp; Under ALL'!$A$4:$W$259,20,FALSE)+VLOOKUP($A13,'REPORT4 60+ ALL'!$A$4:$U$259,20,FALSE)</f>
        <v>4616</v>
      </c>
      <c r="U13" s="100">
        <f>VLOOKUP($A13,'REPORT1 16 &amp; Under ALL'!$A$4:$W$259,21,FALSE)+VLOOKUP($A13,'REPORT4 60+ ALL'!$A$4:$U$259,21,FALSE)</f>
        <v>7364</v>
      </c>
      <c r="V13" s="165">
        <v>94474</v>
      </c>
      <c r="W13" s="171">
        <v>-10362</v>
      </c>
      <c r="X13" s="166">
        <v>-0.32738302107358375</v>
      </c>
    </row>
    <row r="14" spans="1:24" ht="12.75">
      <c r="A14" s="2" t="s">
        <v>27</v>
      </c>
      <c r="B14" s="44" t="s">
        <v>433</v>
      </c>
      <c r="C14" s="1" t="s">
        <v>12</v>
      </c>
      <c r="D14" s="1" t="s">
        <v>10</v>
      </c>
      <c r="E14" s="1" t="s">
        <v>7</v>
      </c>
      <c r="F14" s="100">
        <f>VLOOKUP($A14,'REPORT1 16 &amp; Under ALL'!$A$4:$W$259,6,FALSE)+VLOOKUP($A14,'REPORT4 60+ ALL'!$A$4:$U$259,6,FALSE)</f>
        <v>6973</v>
      </c>
      <c r="G14" s="100">
        <f>VLOOKUP($A14,'REPORT1 16 &amp; Under ALL'!$A$4:$W$259,7,FALSE)+VLOOKUP($A14,'REPORT4 60+ ALL'!$A$4:$U$259,7,FALSE)</f>
        <v>7130</v>
      </c>
      <c r="H14" s="100">
        <f>VLOOKUP($A14,'REPORT1 16 &amp; Under ALL'!$A$4:$W$259,8,FALSE)+VLOOKUP($A14,'REPORT4 60+ ALL'!$A$4:$U$259,8,FALSE)</f>
        <v>7482</v>
      </c>
      <c r="I14" s="100">
        <f>VLOOKUP($A14,'REPORT1 16 &amp; Under ALL'!$A$4:$W$259,9,FALSE)+VLOOKUP($A14,'REPORT4 60+ ALL'!$A$4:$U$259,9,FALSE)</f>
        <v>9125</v>
      </c>
      <c r="J14" s="100">
        <f>VLOOKUP($A14,'REPORT1 16 &amp; Under ALL'!$A$4:$W$259,10,FALSE)+VLOOKUP($A14,'REPORT4 60+ ALL'!$A$4:$U$259,10,FALSE)</f>
        <v>10848</v>
      </c>
      <c r="K14" s="100">
        <f>VLOOKUP($A14,'REPORT1 16 &amp; Under ALL'!$A$4:$W$259,11,FALSE)+VLOOKUP($A14,'REPORT4 60+ ALL'!$A$4:$U$259,11,FALSE)</f>
        <v>6060</v>
      </c>
      <c r="L14" s="100">
        <f>VLOOKUP($A14,'REPORT1 16 &amp; Under ALL'!$A$4:$W$259,12,FALSE)+VLOOKUP($A14,'REPORT4 60+ ALL'!$A$4:$U$259,12,FALSE)</f>
        <v>6178</v>
      </c>
      <c r="M14" s="100">
        <f>VLOOKUP($A14,'REPORT1 16 &amp; Under ALL'!$A$4:$W$259,13,FALSE)+VLOOKUP($A14,'REPORT4 60+ ALL'!$A$4:$U$259,13,FALSE)</f>
        <v>5412</v>
      </c>
      <c r="N14" s="100">
        <f>VLOOKUP($A14,'REPORT1 16 &amp; Under ALL'!$A$4:$W$259,14,FALSE)+VLOOKUP($A14,'REPORT4 60+ ALL'!$A$4:$U$259,14,FALSE)</f>
        <v>3161</v>
      </c>
      <c r="O14" s="100">
        <f>VLOOKUP($A14,'REPORT1 16 &amp; Under ALL'!$A$4:$W$259,15,FALSE)+VLOOKUP($A14,'REPORT4 60+ ALL'!$A$4:$U$259,15,FALSE)</f>
        <v>4338</v>
      </c>
      <c r="P14" s="100">
        <f>VLOOKUP($A14,'REPORT1 16 &amp; Under ALL'!$A$4:$W$259,16,FALSE)+VLOOKUP($A14,'REPORT4 60+ ALL'!$A$4:$U$259,16,FALSE)</f>
        <v>6528</v>
      </c>
      <c r="Q14" s="100">
        <f>VLOOKUP($A14,'REPORT1 16 &amp; Under ALL'!$A$4:$W$259,17,FALSE)+VLOOKUP($A14,'REPORT4 60+ ALL'!$A$4:$U$259,17,FALSE)</f>
        <v>6763</v>
      </c>
      <c r="R14" s="100">
        <f>VLOOKUP($A14,'REPORT1 16 &amp; Under ALL'!$A$4:$W$259,18,FALSE)+VLOOKUP($A14,'REPORT4 60+ ALL'!$A$4:$U$259,18,FALSE)</f>
        <v>6261</v>
      </c>
      <c r="S14" s="100">
        <f>VLOOKUP($A14,'REPORT1 16 &amp; Under ALL'!$A$4:$W$259,19,FALSE)+VLOOKUP($A14,'REPORT4 60+ ALL'!$A$4:$U$259,19,FALSE)</f>
        <v>5798</v>
      </c>
      <c r="T14" s="100">
        <f>VLOOKUP($A14,'REPORT1 16 &amp; Under ALL'!$A$4:$W$259,20,FALSE)+VLOOKUP($A14,'REPORT4 60+ ALL'!$A$4:$U$259,20,FALSE)</f>
        <v>5827</v>
      </c>
      <c r="U14" s="100">
        <f>VLOOKUP($A14,'REPORT1 16 &amp; Under ALL'!$A$4:$W$259,21,FALSE)+VLOOKUP($A14,'REPORT4 60+ ALL'!$A$4:$U$259,21,FALSE)</f>
        <v>6513</v>
      </c>
      <c r="V14" s="165">
        <v>104397</v>
      </c>
      <c r="W14" s="171">
        <v>-6311</v>
      </c>
      <c r="X14" s="166">
        <v>-0.20550309345490067</v>
      </c>
    </row>
    <row r="15" spans="1:24" ht="12.75">
      <c r="A15" s="2" t="s">
        <v>28</v>
      </c>
      <c r="B15" s="44" t="s">
        <v>434</v>
      </c>
      <c r="C15" s="1" t="s">
        <v>29</v>
      </c>
      <c r="D15" s="1" t="s">
        <v>30</v>
      </c>
      <c r="E15" s="1" t="s">
        <v>16</v>
      </c>
      <c r="F15" s="100">
        <f>VLOOKUP($A15,'REPORT1 16 &amp; Under ALL'!$A$4:$W$259,6,FALSE)+VLOOKUP($A15,'REPORT4 60+ ALL'!$A$4:$U$259,6,FALSE)</f>
        <v>3813</v>
      </c>
      <c r="G15" s="100">
        <f>VLOOKUP($A15,'REPORT1 16 &amp; Under ALL'!$A$4:$W$259,7,FALSE)+VLOOKUP($A15,'REPORT4 60+ ALL'!$A$4:$U$259,7,FALSE)</f>
        <v>4323</v>
      </c>
      <c r="H15" s="100">
        <f>VLOOKUP($A15,'REPORT1 16 &amp; Under ALL'!$A$4:$W$259,8,FALSE)+VLOOKUP($A15,'REPORT4 60+ ALL'!$A$4:$U$259,8,FALSE)</f>
        <v>5144</v>
      </c>
      <c r="I15" s="100">
        <f>VLOOKUP($A15,'REPORT1 16 &amp; Under ALL'!$A$4:$W$259,9,FALSE)+VLOOKUP($A15,'REPORT4 60+ ALL'!$A$4:$U$259,9,FALSE)</f>
        <v>5434</v>
      </c>
      <c r="J15" s="100">
        <f>VLOOKUP($A15,'REPORT1 16 &amp; Under ALL'!$A$4:$W$259,10,FALSE)+VLOOKUP($A15,'REPORT4 60+ ALL'!$A$4:$U$259,10,FALSE)</f>
        <v>5275</v>
      </c>
      <c r="K15" s="100">
        <f>VLOOKUP($A15,'REPORT1 16 &amp; Under ALL'!$A$4:$W$259,11,FALSE)+VLOOKUP($A15,'REPORT4 60+ ALL'!$A$4:$U$259,11,FALSE)</f>
        <v>5053</v>
      </c>
      <c r="L15" s="100">
        <f>VLOOKUP($A15,'REPORT1 16 &amp; Under ALL'!$A$4:$W$259,12,FALSE)+VLOOKUP($A15,'REPORT4 60+ ALL'!$A$4:$U$259,12,FALSE)</f>
        <v>5211</v>
      </c>
      <c r="M15" s="100">
        <f>VLOOKUP($A15,'REPORT1 16 &amp; Under ALL'!$A$4:$W$259,13,FALSE)+VLOOKUP($A15,'REPORT4 60+ ALL'!$A$4:$U$259,13,FALSE)</f>
        <v>4922</v>
      </c>
      <c r="N15" s="100">
        <f>VLOOKUP($A15,'REPORT1 16 &amp; Under ALL'!$A$4:$W$259,14,FALSE)+VLOOKUP($A15,'REPORT4 60+ ALL'!$A$4:$U$259,14,FALSE)</f>
        <v>3748</v>
      </c>
      <c r="O15" s="100">
        <f>VLOOKUP($A15,'REPORT1 16 &amp; Under ALL'!$A$4:$W$259,15,FALSE)+VLOOKUP($A15,'REPORT4 60+ ALL'!$A$4:$U$259,15,FALSE)</f>
        <v>3557</v>
      </c>
      <c r="P15" s="100">
        <f>VLOOKUP($A15,'REPORT1 16 &amp; Under ALL'!$A$4:$W$259,16,FALSE)+VLOOKUP($A15,'REPORT4 60+ ALL'!$A$4:$U$259,16,FALSE)</f>
        <v>4606</v>
      </c>
      <c r="Q15" s="100">
        <f>VLOOKUP($A15,'REPORT1 16 &amp; Under ALL'!$A$4:$W$259,17,FALSE)+VLOOKUP($A15,'REPORT4 60+ ALL'!$A$4:$U$259,17,FALSE)</f>
        <v>5388</v>
      </c>
      <c r="R15" s="100">
        <f>VLOOKUP($A15,'REPORT1 16 &amp; Under ALL'!$A$4:$W$259,18,FALSE)+VLOOKUP($A15,'REPORT4 60+ ALL'!$A$4:$U$259,18,FALSE)</f>
        <v>4668</v>
      </c>
      <c r="S15" s="100">
        <f>VLOOKUP($A15,'REPORT1 16 &amp; Under ALL'!$A$4:$W$259,19,FALSE)+VLOOKUP($A15,'REPORT4 60+ ALL'!$A$4:$U$259,19,FALSE)</f>
        <v>4499</v>
      </c>
      <c r="T15" s="100">
        <f>VLOOKUP($A15,'REPORT1 16 &amp; Under ALL'!$A$4:$W$259,20,FALSE)+VLOOKUP($A15,'REPORT4 60+ ALL'!$A$4:$U$259,20,FALSE)</f>
        <v>5024</v>
      </c>
      <c r="U15" s="100">
        <f>VLOOKUP($A15,'REPORT1 16 &amp; Under ALL'!$A$4:$W$259,21,FALSE)+VLOOKUP($A15,'REPORT4 60+ ALL'!$A$4:$U$259,21,FALSE)</f>
        <v>5177</v>
      </c>
      <c r="V15" s="165">
        <v>75842</v>
      </c>
      <c r="W15" s="171">
        <v>654</v>
      </c>
      <c r="X15" s="166">
        <v>0.03494709842898365</v>
      </c>
    </row>
    <row r="16" spans="1:24" ht="12.75">
      <c r="A16" s="2" t="s">
        <v>31</v>
      </c>
      <c r="B16" s="44" t="s">
        <v>410</v>
      </c>
      <c r="C16" s="1" t="s">
        <v>32</v>
      </c>
      <c r="D16" s="1" t="s">
        <v>19</v>
      </c>
      <c r="E16" s="1" t="s">
        <v>16</v>
      </c>
      <c r="F16" s="100">
        <f>VLOOKUP($A16,'REPORT1 16 &amp; Under ALL'!$A$4:$W$259,6,FALSE)+VLOOKUP($A16,'REPORT4 60+ ALL'!$A$4:$U$259,6,FALSE)</f>
        <v>2428</v>
      </c>
      <c r="G16" s="100">
        <f>VLOOKUP($A16,'REPORT1 16 &amp; Under ALL'!$A$4:$W$259,7,FALSE)+VLOOKUP($A16,'REPORT4 60+ ALL'!$A$4:$U$259,7,FALSE)</f>
        <v>2915</v>
      </c>
      <c r="H16" s="100">
        <f>VLOOKUP($A16,'REPORT1 16 &amp; Under ALL'!$A$4:$W$259,8,FALSE)+VLOOKUP($A16,'REPORT4 60+ ALL'!$A$4:$U$259,8,FALSE)</f>
        <v>3610</v>
      </c>
      <c r="I16" s="100">
        <f>VLOOKUP($A16,'REPORT1 16 &amp; Under ALL'!$A$4:$W$259,9,FALSE)+VLOOKUP($A16,'REPORT4 60+ ALL'!$A$4:$U$259,9,FALSE)</f>
        <v>4533</v>
      </c>
      <c r="J16" s="100">
        <f>VLOOKUP($A16,'REPORT1 16 &amp; Under ALL'!$A$4:$W$259,10,FALSE)+VLOOKUP($A16,'REPORT4 60+ ALL'!$A$4:$U$259,10,FALSE)</f>
        <v>5555</v>
      </c>
      <c r="K16" s="100">
        <f>VLOOKUP($A16,'REPORT1 16 &amp; Under ALL'!$A$4:$W$259,11,FALSE)+VLOOKUP($A16,'REPORT4 60+ ALL'!$A$4:$U$259,11,FALSE)</f>
        <v>3982</v>
      </c>
      <c r="L16" s="100">
        <f>VLOOKUP($A16,'REPORT1 16 &amp; Under ALL'!$A$4:$W$259,12,FALSE)+VLOOKUP($A16,'REPORT4 60+ ALL'!$A$4:$U$259,12,FALSE)</f>
        <v>3863</v>
      </c>
      <c r="M16" s="100">
        <f>VLOOKUP($A16,'REPORT1 16 &amp; Under ALL'!$A$4:$W$259,13,FALSE)+VLOOKUP($A16,'REPORT4 60+ ALL'!$A$4:$U$259,13,FALSE)</f>
        <v>3557</v>
      </c>
      <c r="N16" s="100">
        <f>VLOOKUP($A16,'REPORT1 16 &amp; Under ALL'!$A$4:$W$259,14,FALSE)+VLOOKUP($A16,'REPORT4 60+ ALL'!$A$4:$U$259,14,FALSE)</f>
        <v>2308</v>
      </c>
      <c r="O16" s="100">
        <f>VLOOKUP($A16,'REPORT1 16 &amp; Under ALL'!$A$4:$W$259,15,FALSE)+VLOOKUP($A16,'REPORT4 60+ ALL'!$A$4:$U$259,15,FALSE)</f>
        <v>2626</v>
      </c>
      <c r="P16" s="100">
        <f>VLOOKUP($A16,'REPORT1 16 &amp; Under ALL'!$A$4:$W$259,16,FALSE)+VLOOKUP($A16,'REPORT4 60+ ALL'!$A$4:$U$259,16,FALSE)</f>
        <v>3040</v>
      </c>
      <c r="Q16" s="100">
        <f>VLOOKUP($A16,'REPORT1 16 &amp; Under ALL'!$A$4:$W$259,17,FALSE)+VLOOKUP($A16,'REPORT4 60+ ALL'!$A$4:$U$259,17,FALSE)</f>
        <v>3481</v>
      </c>
      <c r="R16" s="100">
        <f>VLOOKUP($A16,'REPORT1 16 &amp; Under ALL'!$A$4:$W$259,18,FALSE)+VLOOKUP($A16,'REPORT4 60+ ALL'!$A$4:$U$259,18,FALSE)</f>
        <v>3442</v>
      </c>
      <c r="S16" s="100">
        <f>VLOOKUP($A16,'REPORT1 16 &amp; Under ALL'!$A$4:$W$259,19,FALSE)+VLOOKUP($A16,'REPORT4 60+ ALL'!$A$4:$U$259,19,FALSE)</f>
        <v>2926</v>
      </c>
      <c r="T16" s="100">
        <f>VLOOKUP($A16,'REPORT1 16 &amp; Under ALL'!$A$4:$W$259,20,FALSE)+VLOOKUP($A16,'REPORT4 60+ ALL'!$A$4:$U$259,20,FALSE)</f>
        <v>3442</v>
      </c>
      <c r="U16" s="100">
        <f>VLOOKUP($A16,'REPORT1 16 &amp; Under ALL'!$A$4:$W$259,21,FALSE)+VLOOKUP($A16,'REPORT4 60+ ALL'!$A$4:$U$259,21,FALSE)</f>
        <v>3987</v>
      </c>
      <c r="V16" s="165">
        <v>55695</v>
      </c>
      <c r="W16" s="171">
        <v>311</v>
      </c>
      <c r="X16" s="166">
        <v>0.02306095209847249</v>
      </c>
    </row>
    <row r="17" spans="1:24" ht="12.75">
      <c r="A17" s="2" t="s">
        <v>33</v>
      </c>
      <c r="B17" s="44" t="s">
        <v>435</v>
      </c>
      <c r="C17" s="1" t="s">
        <v>21</v>
      </c>
      <c r="D17" s="1" t="s">
        <v>22</v>
      </c>
      <c r="E17" s="1" t="s">
        <v>7</v>
      </c>
      <c r="F17" s="100">
        <f>VLOOKUP($A17,'REPORT1 16 &amp; Under ALL'!$A$4:$W$259,6,FALSE)+VLOOKUP($A17,'REPORT4 60+ ALL'!$A$4:$U$259,6,FALSE)</f>
        <v>3908</v>
      </c>
      <c r="G17" s="100">
        <f>VLOOKUP($A17,'REPORT1 16 &amp; Under ALL'!$A$4:$W$259,7,FALSE)+VLOOKUP($A17,'REPORT4 60+ ALL'!$A$4:$U$259,7,FALSE)</f>
        <v>2640</v>
      </c>
      <c r="H17" s="100">
        <f>VLOOKUP($A17,'REPORT1 16 &amp; Under ALL'!$A$4:$W$259,8,FALSE)+VLOOKUP($A17,'REPORT4 60+ ALL'!$A$4:$U$259,8,FALSE)</f>
        <v>1886</v>
      </c>
      <c r="I17" s="100">
        <f>VLOOKUP($A17,'REPORT1 16 &amp; Under ALL'!$A$4:$W$259,9,FALSE)+VLOOKUP($A17,'REPORT4 60+ ALL'!$A$4:$U$259,9,FALSE)</f>
        <v>1536</v>
      </c>
      <c r="J17" s="100">
        <f>VLOOKUP($A17,'REPORT1 16 &amp; Under ALL'!$A$4:$W$259,10,FALSE)+VLOOKUP($A17,'REPORT4 60+ ALL'!$A$4:$U$259,10,FALSE)</f>
        <v>2333</v>
      </c>
      <c r="K17" s="100">
        <f>VLOOKUP($A17,'REPORT1 16 &amp; Under ALL'!$A$4:$W$259,11,FALSE)+VLOOKUP($A17,'REPORT4 60+ ALL'!$A$4:$U$259,11,FALSE)</f>
        <v>3009</v>
      </c>
      <c r="L17" s="100">
        <f>VLOOKUP($A17,'REPORT1 16 &amp; Under ALL'!$A$4:$W$259,12,FALSE)+VLOOKUP($A17,'REPORT4 60+ ALL'!$A$4:$U$259,12,FALSE)</f>
        <v>5576</v>
      </c>
      <c r="M17" s="100">
        <f>VLOOKUP($A17,'REPORT1 16 &amp; Under ALL'!$A$4:$W$259,13,FALSE)+VLOOKUP($A17,'REPORT4 60+ ALL'!$A$4:$U$259,13,FALSE)</f>
        <v>5368</v>
      </c>
      <c r="N17" s="100">
        <f>VLOOKUP($A17,'REPORT1 16 &amp; Under ALL'!$A$4:$W$259,14,FALSE)+VLOOKUP($A17,'REPORT4 60+ ALL'!$A$4:$U$259,14,FALSE)</f>
        <v>3389</v>
      </c>
      <c r="O17" s="100">
        <f>VLOOKUP($A17,'REPORT1 16 &amp; Under ALL'!$A$4:$W$259,15,FALSE)+VLOOKUP($A17,'REPORT4 60+ ALL'!$A$4:$U$259,15,FALSE)</f>
        <v>4186</v>
      </c>
      <c r="P17" s="100">
        <f>VLOOKUP($A17,'REPORT1 16 &amp; Under ALL'!$A$4:$W$259,16,FALSE)+VLOOKUP($A17,'REPORT4 60+ ALL'!$A$4:$U$259,16,FALSE)</f>
        <v>6233</v>
      </c>
      <c r="Q17" s="100">
        <f>VLOOKUP($A17,'REPORT1 16 &amp; Under ALL'!$A$4:$W$259,17,FALSE)+VLOOKUP($A17,'REPORT4 60+ ALL'!$A$4:$U$259,17,FALSE)</f>
        <v>6744</v>
      </c>
      <c r="R17" s="100">
        <f>VLOOKUP($A17,'REPORT1 16 &amp; Under ALL'!$A$4:$W$259,18,FALSE)+VLOOKUP($A17,'REPORT4 60+ ALL'!$A$4:$U$259,18,FALSE)</f>
        <v>7610</v>
      </c>
      <c r="S17" s="100">
        <f>VLOOKUP($A17,'REPORT1 16 &amp; Under ALL'!$A$4:$W$259,19,FALSE)+VLOOKUP($A17,'REPORT4 60+ ALL'!$A$4:$U$259,19,FALSE)</f>
        <v>6749</v>
      </c>
      <c r="T17" s="100">
        <f>VLOOKUP($A17,'REPORT1 16 &amp; Under ALL'!$A$4:$W$259,20,FALSE)+VLOOKUP($A17,'REPORT4 60+ ALL'!$A$4:$U$259,20,FALSE)</f>
        <v>7610</v>
      </c>
      <c r="U17" s="100">
        <f>VLOOKUP($A17,'REPORT1 16 &amp; Under ALL'!$A$4:$W$259,21,FALSE)+VLOOKUP($A17,'REPORT4 60+ ALL'!$A$4:$U$259,21,FALSE)</f>
        <v>20548</v>
      </c>
      <c r="V17" s="165">
        <v>89325</v>
      </c>
      <c r="W17" s="171">
        <v>32547</v>
      </c>
      <c r="X17" s="166">
        <v>3.264493480441324</v>
      </c>
    </row>
    <row r="18" spans="1:24" ht="12.75">
      <c r="A18" s="2" t="s">
        <v>34</v>
      </c>
      <c r="B18" s="44" t="s">
        <v>436</v>
      </c>
      <c r="C18" s="1" t="s">
        <v>35</v>
      </c>
      <c r="D18" s="1" t="s">
        <v>36</v>
      </c>
      <c r="E18" s="1" t="s">
        <v>7</v>
      </c>
      <c r="F18" s="100">
        <f>VLOOKUP($A18,'REPORT1 16 &amp; Under ALL'!$A$4:$W$259,6,FALSE)+VLOOKUP($A18,'REPORT4 60+ ALL'!$A$4:$U$259,6,FALSE)</f>
        <v>44245</v>
      </c>
      <c r="G18" s="100">
        <f>VLOOKUP($A18,'REPORT1 16 &amp; Under ALL'!$A$4:$W$259,7,FALSE)+VLOOKUP($A18,'REPORT4 60+ ALL'!$A$4:$U$259,7,FALSE)</f>
        <v>42119</v>
      </c>
      <c r="H18" s="100">
        <f>VLOOKUP($A18,'REPORT1 16 &amp; Under ALL'!$A$4:$W$259,8,FALSE)+VLOOKUP($A18,'REPORT4 60+ ALL'!$A$4:$U$259,8,FALSE)</f>
        <v>37633</v>
      </c>
      <c r="I18" s="100">
        <f>VLOOKUP($A18,'REPORT1 16 &amp; Under ALL'!$A$4:$W$259,9,FALSE)+VLOOKUP($A18,'REPORT4 60+ ALL'!$A$4:$U$259,9,FALSE)</f>
        <v>50795</v>
      </c>
      <c r="J18" s="100">
        <f>VLOOKUP($A18,'REPORT1 16 &amp; Under ALL'!$A$4:$W$259,10,FALSE)+VLOOKUP($A18,'REPORT4 60+ ALL'!$A$4:$U$259,10,FALSE)</f>
        <v>67085</v>
      </c>
      <c r="K18" s="100">
        <f>VLOOKUP($A18,'REPORT1 16 &amp; Under ALL'!$A$4:$W$259,11,FALSE)+VLOOKUP($A18,'REPORT4 60+ ALL'!$A$4:$U$259,11,FALSE)</f>
        <v>38162</v>
      </c>
      <c r="L18" s="100">
        <f>VLOOKUP($A18,'REPORT1 16 &amp; Under ALL'!$A$4:$W$259,12,FALSE)+VLOOKUP($A18,'REPORT4 60+ ALL'!$A$4:$U$259,12,FALSE)</f>
        <v>39672</v>
      </c>
      <c r="M18" s="100">
        <f>VLOOKUP($A18,'REPORT1 16 &amp; Under ALL'!$A$4:$W$259,13,FALSE)+VLOOKUP($A18,'REPORT4 60+ ALL'!$A$4:$U$259,13,FALSE)</f>
        <v>29288</v>
      </c>
      <c r="N18" s="100">
        <f>VLOOKUP($A18,'REPORT1 16 &amp; Under ALL'!$A$4:$W$259,14,FALSE)+VLOOKUP($A18,'REPORT4 60+ ALL'!$A$4:$U$259,14,FALSE)</f>
        <v>17359</v>
      </c>
      <c r="O18" s="100">
        <f>VLOOKUP($A18,'REPORT1 16 &amp; Under ALL'!$A$4:$W$259,15,FALSE)+VLOOKUP($A18,'REPORT4 60+ ALL'!$A$4:$U$259,15,FALSE)</f>
        <v>24960</v>
      </c>
      <c r="P18" s="100">
        <f>VLOOKUP($A18,'REPORT1 16 &amp; Under ALL'!$A$4:$W$259,16,FALSE)+VLOOKUP($A18,'REPORT4 60+ ALL'!$A$4:$U$259,16,FALSE)</f>
        <v>39052</v>
      </c>
      <c r="Q18" s="100">
        <f>VLOOKUP($A18,'REPORT1 16 &amp; Under ALL'!$A$4:$W$259,17,FALSE)+VLOOKUP($A18,'REPORT4 60+ ALL'!$A$4:$U$259,17,FALSE)</f>
        <v>34347</v>
      </c>
      <c r="R18" s="100">
        <f>VLOOKUP($A18,'REPORT1 16 &amp; Under ALL'!$A$4:$W$259,18,FALSE)+VLOOKUP($A18,'REPORT4 60+ ALL'!$A$4:$U$259,18,FALSE)</f>
        <v>42880</v>
      </c>
      <c r="S18" s="100">
        <f>VLOOKUP($A18,'REPORT1 16 &amp; Under ALL'!$A$4:$W$259,19,FALSE)+VLOOKUP($A18,'REPORT4 60+ ALL'!$A$4:$U$259,19,FALSE)</f>
        <v>38009</v>
      </c>
      <c r="T18" s="100">
        <f>VLOOKUP($A18,'REPORT1 16 &amp; Under ALL'!$A$4:$W$259,20,FALSE)+VLOOKUP($A18,'REPORT4 60+ ALL'!$A$4:$U$259,20,FALSE)</f>
        <v>42151</v>
      </c>
      <c r="U18" s="100">
        <f>VLOOKUP($A18,'REPORT1 16 &amp; Under ALL'!$A$4:$W$259,21,FALSE)+VLOOKUP($A18,'REPORT4 60+ ALL'!$A$4:$U$259,21,FALSE)</f>
        <v>44859</v>
      </c>
      <c r="V18" s="165">
        <v>632616</v>
      </c>
      <c r="W18" s="171">
        <v>-6893</v>
      </c>
      <c r="X18" s="166">
        <v>-0.03943544326971486</v>
      </c>
    </row>
    <row r="19" spans="1:24" ht="12.75">
      <c r="A19" s="2" t="s">
        <v>37</v>
      </c>
      <c r="B19" s="44" t="s">
        <v>437</v>
      </c>
      <c r="C19" s="1" t="s">
        <v>38</v>
      </c>
      <c r="D19" s="1" t="s">
        <v>10</v>
      </c>
      <c r="E19" s="1" t="s">
        <v>7</v>
      </c>
      <c r="F19" s="100">
        <f>VLOOKUP($A19,'REPORT1 16 &amp; Under ALL'!$A$4:$W$259,6,FALSE)+VLOOKUP($A19,'REPORT4 60+ ALL'!$A$4:$U$259,6,FALSE)</f>
        <v>4020</v>
      </c>
      <c r="G19" s="100">
        <f>VLOOKUP($A19,'REPORT1 16 &amp; Under ALL'!$A$4:$W$259,7,FALSE)+VLOOKUP($A19,'REPORT4 60+ ALL'!$A$4:$U$259,7,FALSE)</f>
        <v>3967</v>
      </c>
      <c r="H19" s="100">
        <f>VLOOKUP($A19,'REPORT1 16 &amp; Under ALL'!$A$4:$W$259,8,FALSE)+VLOOKUP($A19,'REPORT4 60+ ALL'!$A$4:$U$259,8,FALSE)</f>
        <v>4002</v>
      </c>
      <c r="I19" s="100">
        <f>VLOOKUP($A19,'REPORT1 16 &amp; Under ALL'!$A$4:$W$259,9,FALSE)+VLOOKUP($A19,'REPORT4 60+ ALL'!$A$4:$U$259,9,FALSE)</f>
        <v>5583</v>
      </c>
      <c r="J19" s="100">
        <f>VLOOKUP($A19,'REPORT1 16 &amp; Under ALL'!$A$4:$W$259,10,FALSE)+VLOOKUP($A19,'REPORT4 60+ ALL'!$A$4:$U$259,10,FALSE)</f>
        <v>6976</v>
      </c>
      <c r="K19" s="100">
        <f>VLOOKUP($A19,'REPORT1 16 &amp; Under ALL'!$A$4:$W$259,11,FALSE)+VLOOKUP($A19,'REPORT4 60+ ALL'!$A$4:$U$259,11,FALSE)</f>
        <v>4600</v>
      </c>
      <c r="L19" s="100">
        <f>VLOOKUP($A19,'REPORT1 16 &amp; Under ALL'!$A$4:$W$259,12,FALSE)+VLOOKUP($A19,'REPORT4 60+ ALL'!$A$4:$U$259,12,FALSE)</f>
        <v>5011</v>
      </c>
      <c r="M19" s="100">
        <f>VLOOKUP($A19,'REPORT1 16 &amp; Under ALL'!$A$4:$W$259,13,FALSE)+VLOOKUP($A19,'REPORT4 60+ ALL'!$A$4:$U$259,13,FALSE)</f>
        <v>3600</v>
      </c>
      <c r="N19" s="100">
        <f>VLOOKUP($A19,'REPORT1 16 &amp; Under ALL'!$A$4:$W$259,14,FALSE)+VLOOKUP($A19,'REPORT4 60+ ALL'!$A$4:$U$259,14,FALSE)</f>
        <v>2496</v>
      </c>
      <c r="O19" s="100">
        <f>VLOOKUP($A19,'REPORT1 16 &amp; Under ALL'!$A$4:$W$259,15,FALSE)+VLOOKUP($A19,'REPORT4 60+ ALL'!$A$4:$U$259,15,FALSE)</f>
        <v>4465</v>
      </c>
      <c r="P19" s="100">
        <f>VLOOKUP($A19,'REPORT1 16 &amp; Under ALL'!$A$4:$W$259,16,FALSE)+VLOOKUP($A19,'REPORT4 60+ ALL'!$A$4:$U$259,16,FALSE)</f>
        <v>5864</v>
      </c>
      <c r="Q19" s="100">
        <f>VLOOKUP($A19,'REPORT1 16 &amp; Under ALL'!$A$4:$W$259,17,FALSE)+VLOOKUP($A19,'REPORT4 60+ ALL'!$A$4:$U$259,17,FALSE)</f>
        <v>3213</v>
      </c>
      <c r="R19" s="100">
        <f>VLOOKUP($A19,'REPORT1 16 &amp; Under ALL'!$A$4:$W$259,18,FALSE)+VLOOKUP($A19,'REPORT4 60+ ALL'!$A$4:$U$259,18,FALSE)</f>
        <v>2902</v>
      </c>
      <c r="S19" s="100">
        <f>VLOOKUP($A19,'REPORT1 16 &amp; Under ALL'!$A$4:$W$259,19,FALSE)+VLOOKUP($A19,'REPORT4 60+ ALL'!$A$4:$U$259,19,FALSE)</f>
        <v>2558</v>
      </c>
      <c r="T19" s="100">
        <f>VLOOKUP($A19,'REPORT1 16 &amp; Under ALL'!$A$4:$W$259,20,FALSE)+VLOOKUP($A19,'REPORT4 60+ ALL'!$A$4:$U$259,20,FALSE)</f>
        <v>2778</v>
      </c>
      <c r="U19" s="100">
        <f>VLOOKUP($A19,'REPORT1 16 &amp; Under ALL'!$A$4:$W$259,21,FALSE)+VLOOKUP($A19,'REPORT4 60+ ALL'!$A$4:$U$259,21,FALSE)</f>
        <v>2625</v>
      </c>
      <c r="V19" s="165">
        <v>64660</v>
      </c>
      <c r="W19" s="171">
        <v>-6709</v>
      </c>
      <c r="X19" s="166">
        <v>-0.3818005918506715</v>
      </c>
    </row>
    <row r="20" spans="1:24" ht="12.75">
      <c r="A20" s="2" t="s">
        <v>39</v>
      </c>
      <c r="B20" s="44" t="s">
        <v>438</v>
      </c>
      <c r="C20" s="1" t="s">
        <v>40</v>
      </c>
      <c r="D20" s="1" t="s">
        <v>6</v>
      </c>
      <c r="E20" s="1" t="s">
        <v>7</v>
      </c>
      <c r="F20" s="100">
        <f>VLOOKUP($A20,'REPORT1 16 &amp; Under ALL'!$A$4:$W$259,6,FALSE)+VLOOKUP($A20,'REPORT4 60+ ALL'!$A$4:$U$259,6,FALSE)</f>
        <v>4882</v>
      </c>
      <c r="G20" s="100">
        <f>VLOOKUP($A20,'REPORT1 16 &amp; Under ALL'!$A$4:$W$259,7,FALSE)+VLOOKUP($A20,'REPORT4 60+ ALL'!$A$4:$U$259,7,FALSE)</f>
        <v>5464</v>
      </c>
      <c r="H20" s="100">
        <f>VLOOKUP($A20,'REPORT1 16 &amp; Under ALL'!$A$4:$W$259,8,FALSE)+VLOOKUP($A20,'REPORT4 60+ ALL'!$A$4:$U$259,8,FALSE)</f>
        <v>5581</v>
      </c>
      <c r="I20" s="100">
        <f>VLOOKUP($A20,'REPORT1 16 &amp; Under ALL'!$A$4:$W$259,9,FALSE)+VLOOKUP($A20,'REPORT4 60+ ALL'!$A$4:$U$259,9,FALSE)</f>
        <v>7986</v>
      </c>
      <c r="J20" s="100">
        <f>VLOOKUP($A20,'REPORT1 16 &amp; Under ALL'!$A$4:$W$259,10,FALSE)+VLOOKUP($A20,'REPORT4 60+ ALL'!$A$4:$U$259,10,FALSE)</f>
        <v>9071</v>
      </c>
      <c r="K20" s="100">
        <f>VLOOKUP($A20,'REPORT1 16 &amp; Under ALL'!$A$4:$W$259,11,FALSE)+VLOOKUP($A20,'REPORT4 60+ ALL'!$A$4:$U$259,11,FALSE)</f>
        <v>4342</v>
      </c>
      <c r="L20" s="100">
        <f>VLOOKUP($A20,'REPORT1 16 &amp; Under ALL'!$A$4:$W$259,12,FALSE)+VLOOKUP($A20,'REPORT4 60+ ALL'!$A$4:$U$259,12,FALSE)</f>
        <v>5892</v>
      </c>
      <c r="M20" s="100">
        <f>VLOOKUP($A20,'REPORT1 16 &amp; Under ALL'!$A$4:$W$259,13,FALSE)+VLOOKUP($A20,'REPORT4 60+ ALL'!$A$4:$U$259,13,FALSE)</f>
        <v>4609</v>
      </c>
      <c r="N20" s="100">
        <f>VLOOKUP($A20,'REPORT1 16 &amp; Under ALL'!$A$4:$W$259,14,FALSE)+VLOOKUP($A20,'REPORT4 60+ ALL'!$A$4:$U$259,14,FALSE)</f>
        <v>1191</v>
      </c>
      <c r="O20" s="100">
        <f>VLOOKUP($A20,'REPORT1 16 &amp; Under ALL'!$A$4:$W$259,15,FALSE)+VLOOKUP($A20,'REPORT4 60+ ALL'!$A$4:$U$259,15,FALSE)</f>
        <v>3652</v>
      </c>
      <c r="P20" s="100">
        <f>VLOOKUP($A20,'REPORT1 16 &amp; Under ALL'!$A$4:$W$259,16,FALSE)+VLOOKUP($A20,'REPORT4 60+ ALL'!$A$4:$U$259,16,FALSE)</f>
        <v>8345</v>
      </c>
      <c r="Q20" s="100">
        <f>VLOOKUP($A20,'REPORT1 16 &amp; Under ALL'!$A$4:$W$259,17,FALSE)+VLOOKUP($A20,'REPORT4 60+ ALL'!$A$4:$U$259,17,FALSE)</f>
        <v>7664</v>
      </c>
      <c r="R20" s="100">
        <f>VLOOKUP($A20,'REPORT1 16 &amp; Under ALL'!$A$4:$W$259,18,FALSE)+VLOOKUP($A20,'REPORT4 60+ ALL'!$A$4:$U$259,18,FALSE)</f>
        <v>6490</v>
      </c>
      <c r="S20" s="100">
        <f>VLOOKUP($A20,'REPORT1 16 &amp; Under ALL'!$A$4:$W$259,19,FALSE)+VLOOKUP($A20,'REPORT4 60+ ALL'!$A$4:$U$259,19,FALSE)</f>
        <v>7075</v>
      </c>
      <c r="T20" s="100">
        <f>VLOOKUP($A20,'REPORT1 16 &amp; Under ALL'!$A$4:$W$259,20,FALSE)+VLOOKUP($A20,'REPORT4 60+ ALL'!$A$4:$U$259,20,FALSE)</f>
        <v>7406</v>
      </c>
      <c r="U20" s="100">
        <f>VLOOKUP($A20,'REPORT1 16 &amp; Under ALL'!$A$4:$W$259,21,FALSE)+VLOOKUP($A20,'REPORT4 60+ ALL'!$A$4:$U$259,21,FALSE)</f>
        <v>5628</v>
      </c>
      <c r="V20" s="165">
        <v>95278</v>
      </c>
      <c r="W20" s="171">
        <v>2686</v>
      </c>
      <c r="X20" s="166">
        <v>0.11232384058880107</v>
      </c>
    </row>
    <row r="21" spans="1:24" ht="12.75">
      <c r="A21" s="2" t="s">
        <v>41</v>
      </c>
      <c r="B21" s="44" t="s">
        <v>439</v>
      </c>
      <c r="C21" s="1" t="s">
        <v>42</v>
      </c>
      <c r="D21" s="1" t="s">
        <v>6</v>
      </c>
      <c r="E21" s="1" t="s">
        <v>7</v>
      </c>
      <c r="F21" s="100">
        <f>VLOOKUP($A21,'REPORT1 16 &amp; Under ALL'!$A$4:$W$259,6,FALSE)+VLOOKUP($A21,'REPORT4 60+ ALL'!$A$4:$U$259,6,FALSE)</f>
        <v>7077</v>
      </c>
      <c r="G21" s="100">
        <f>VLOOKUP($A21,'REPORT1 16 &amp; Under ALL'!$A$4:$W$259,7,FALSE)+VLOOKUP($A21,'REPORT4 60+ ALL'!$A$4:$U$259,7,FALSE)</f>
        <v>6665</v>
      </c>
      <c r="H21" s="100">
        <f>VLOOKUP($A21,'REPORT1 16 &amp; Under ALL'!$A$4:$W$259,8,FALSE)+VLOOKUP($A21,'REPORT4 60+ ALL'!$A$4:$U$259,8,FALSE)</f>
        <v>6883</v>
      </c>
      <c r="I21" s="100">
        <f>VLOOKUP($A21,'REPORT1 16 &amp; Under ALL'!$A$4:$W$259,9,FALSE)+VLOOKUP($A21,'REPORT4 60+ ALL'!$A$4:$U$259,9,FALSE)</f>
        <v>9960</v>
      </c>
      <c r="J21" s="100">
        <f>VLOOKUP($A21,'REPORT1 16 &amp; Under ALL'!$A$4:$W$259,10,FALSE)+VLOOKUP($A21,'REPORT4 60+ ALL'!$A$4:$U$259,10,FALSE)</f>
        <v>12264</v>
      </c>
      <c r="K21" s="100">
        <f>VLOOKUP($A21,'REPORT1 16 &amp; Under ALL'!$A$4:$W$259,11,FALSE)+VLOOKUP($A21,'REPORT4 60+ ALL'!$A$4:$U$259,11,FALSE)</f>
        <v>5271</v>
      </c>
      <c r="L21" s="100">
        <f>VLOOKUP($A21,'REPORT1 16 &amp; Under ALL'!$A$4:$W$259,12,FALSE)+VLOOKUP($A21,'REPORT4 60+ ALL'!$A$4:$U$259,12,FALSE)</f>
        <v>6299</v>
      </c>
      <c r="M21" s="100">
        <f>VLOOKUP($A21,'REPORT1 16 &amp; Under ALL'!$A$4:$W$259,13,FALSE)+VLOOKUP($A21,'REPORT4 60+ ALL'!$A$4:$U$259,13,FALSE)</f>
        <v>4980</v>
      </c>
      <c r="N21" s="100">
        <f>VLOOKUP($A21,'REPORT1 16 &amp; Under ALL'!$A$4:$W$259,14,FALSE)+VLOOKUP($A21,'REPORT4 60+ ALL'!$A$4:$U$259,14,FALSE)</f>
        <v>3070</v>
      </c>
      <c r="O21" s="100">
        <f>VLOOKUP($A21,'REPORT1 16 &amp; Under ALL'!$A$4:$W$259,15,FALSE)+VLOOKUP($A21,'REPORT4 60+ ALL'!$A$4:$U$259,15,FALSE)</f>
        <v>3963</v>
      </c>
      <c r="P21" s="100">
        <f>VLOOKUP($A21,'REPORT1 16 &amp; Under ALL'!$A$4:$W$259,16,FALSE)+VLOOKUP($A21,'REPORT4 60+ ALL'!$A$4:$U$259,16,FALSE)</f>
        <v>5752</v>
      </c>
      <c r="Q21" s="100">
        <f>VLOOKUP($A21,'REPORT1 16 &amp; Under ALL'!$A$4:$W$259,17,FALSE)+VLOOKUP($A21,'REPORT4 60+ ALL'!$A$4:$U$259,17,FALSE)</f>
        <v>4686</v>
      </c>
      <c r="R21" s="100">
        <f>VLOOKUP($A21,'REPORT1 16 &amp; Under ALL'!$A$4:$W$259,18,FALSE)+VLOOKUP($A21,'REPORT4 60+ ALL'!$A$4:$U$259,18,FALSE)</f>
        <v>7390</v>
      </c>
      <c r="S21" s="100">
        <f>VLOOKUP($A21,'REPORT1 16 &amp; Under ALL'!$A$4:$W$259,19,FALSE)+VLOOKUP($A21,'REPORT4 60+ ALL'!$A$4:$U$259,19,FALSE)</f>
        <v>5622</v>
      </c>
      <c r="T21" s="100">
        <f>VLOOKUP($A21,'REPORT1 16 &amp; Under ALL'!$A$4:$W$259,20,FALSE)+VLOOKUP($A21,'REPORT4 60+ ALL'!$A$4:$U$259,20,FALSE)</f>
        <v>6507</v>
      </c>
      <c r="U21" s="100">
        <f>VLOOKUP($A21,'REPORT1 16 &amp; Under ALL'!$A$4:$W$259,21,FALSE)+VLOOKUP($A21,'REPORT4 60+ ALL'!$A$4:$U$259,21,FALSE)</f>
        <v>7237</v>
      </c>
      <c r="V21" s="165">
        <v>103626</v>
      </c>
      <c r="W21" s="171">
        <v>-3829</v>
      </c>
      <c r="X21" s="166">
        <v>-0.12519208762465261</v>
      </c>
    </row>
    <row r="22" spans="1:24" ht="12.75">
      <c r="A22" s="2" t="s">
        <v>43</v>
      </c>
      <c r="B22" s="44" t="s">
        <v>440</v>
      </c>
      <c r="C22" s="1" t="s">
        <v>9</v>
      </c>
      <c r="D22" s="1" t="s">
        <v>10</v>
      </c>
      <c r="E22" s="1" t="s">
        <v>7</v>
      </c>
      <c r="F22" s="100">
        <f>VLOOKUP($A22,'REPORT1 16 &amp; Under ALL'!$A$4:$W$259,6,FALSE)+VLOOKUP($A22,'REPORT4 60+ ALL'!$A$4:$U$259,6,FALSE)</f>
        <v>2813</v>
      </c>
      <c r="G22" s="100">
        <f>VLOOKUP($A22,'REPORT1 16 &amp; Under ALL'!$A$4:$W$259,7,FALSE)+VLOOKUP($A22,'REPORT4 60+ ALL'!$A$4:$U$259,7,FALSE)</f>
        <v>2553</v>
      </c>
      <c r="H22" s="100">
        <f>VLOOKUP($A22,'REPORT1 16 &amp; Under ALL'!$A$4:$W$259,8,FALSE)+VLOOKUP($A22,'REPORT4 60+ ALL'!$A$4:$U$259,8,FALSE)</f>
        <v>1537</v>
      </c>
      <c r="I22" s="100">
        <f>VLOOKUP($A22,'REPORT1 16 &amp; Under ALL'!$A$4:$W$259,9,FALSE)+VLOOKUP($A22,'REPORT4 60+ ALL'!$A$4:$U$259,9,FALSE)</f>
        <v>1756</v>
      </c>
      <c r="J22" s="100">
        <f>VLOOKUP($A22,'REPORT1 16 &amp; Under ALL'!$A$4:$W$259,10,FALSE)+VLOOKUP($A22,'REPORT4 60+ ALL'!$A$4:$U$259,10,FALSE)</f>
        <v>1744</v>
      </c>
      <c r="K22" s="100">
        <f>VLOOKUP($A22,'REPORT1 16 &amp; Under ALL'!$A$4:$W$259,11,FALSE)+VLOOKUP($A22,'REPORT4 60+ ALL'!$A$4:$U$259,11,FALSE)</f>
        <v>1172</v>
      </c>
      <c r="L22" s="100">
        <f>VLOOKUP($A22,'REPORT1 16 &amp; Under ALL'!$A$4:$W$259,12,FALSE)+VLOOKUP($A22,'REPORT4 60+ ALL'!$A$4:$U$259,12,FALSE)</f>
        <v>1093</v>
      </c>
      <c r="M22" s="100">
        <f>VLOOKUP($A22,'REPORT1 16 &amp; Under ALL'!$A$4:$W$259,13,FALSE)+VLOOKUP($A22,'REPORT4 60+ ALL'!$A$4:$U$259,13,FALSE)</f>
        <v>1053</v>
      </c>
      <c r="N22" s="100">
        <f>VLOOKUP($A22,'REPORT1 16 &amp; Under ALL'!$A$4:$W$259,14,FALSE)+VLOOKUP($A22,'REPORT4 60+ ALL'!$A$4:$U$259,14,FALSE)</f>
        <v>570</v>
      </c>
      <c r="O22" s="100">
        <f>VLOOKUP($A22,'REPORT1 16 &amp; Under ALL'!$A$4:$W$259,15,FALSE)+VLOOKUP($A22,'REPORT4 60+ ALL'!$A$4:$U$259,15,FALSE)</f>
        <v>630</v>
      </c>
      <c r="P22" s="100">
        <f>VLOOKUP($A22,'REPORT1 16 &amp; Under ALL'!$A$4:$W$259,16,FALSE)+VLOOKUP($A22,'REPORT4 60+ ALL'!$A$4:$U$259,16,FALSE)</f>
        <v>1335</v>
      </c>
      <c r="Q22" s="100">
        <f>VLOOKUP($A22,'REPORT1 16 &amp; Under ALL'!$A$4:$W$259,17,FALSE)+VLOOKUP($A22,'REPORT4 60+ ALL'!$A$4:$U$259,17,FALSE)</f>
        <v>1219</v>
      </c>
      <c r="R22" s="100">
        <f>VLOOKUP($A22,'REPORT1 16 &amp; Under ALL'!$A$4:$W$259,18,FALSE)+VLOOKUP($A22,'REPORT4 60+ ALL'!$A$4:$U$259,18,FALSE)</f>
        <v>1177</v>
      </c>
      <c r="S22" s="100">
        <f>VLOOKUP($A22,'REPORT1 16 &amp; Under ALL'!$A$4:$W$259,19,FALSE)+VLOOKUP($A22,'REPORT4 60+ ALL'!$A$4:$U$259,19,FALSE)</f>
        <v>991</v>
      </c>
      <c r="T22" s="100">
        <f>VLOOKUP($A22,'REPORT1 16 &amp; Under ALL'!$A$4:$W$259,20,FALSE)+VLOOKUP($A22,'REPORT4 60+ ALL'!$A$4:$U$259,20,FALSE)</f>
        <v>1057</v>
      </c>
      <c r="U22" s="100">
        <f>VLOOKUP($A22,'REPORT1 16 &amp; Under ALL'!$A$4:$W$259,21,FALSE)+VLOOKUP($A22,'REPORT4 60+ ALL'!$A$4:$U$259,21,FALSE)</f>
        <v>967</v>
      </c>
      <c r="V22" s="165">
        <v>21667</v>
      </c>
      <c r="W22" s="171">
        <v>-4467</v>
      </c>
      <c r="X22" s="166">
        <v>-0.5158794318050584</v>
      </c>
    </row>
    <row r="23" spans="1:24" ht="12.75">
      <c r="A23" s="2" t="s">
        <v>44</v>
      </c>
      <c r="B23" s="44" t="s">
        <v>441</v>
      </c>
      <c r="C23" s="1" t="s">
        <v>45</v>
      </c>
      <c r="D23" s="1" t="s">
        <v>6</v>
      </c>
      <c r="E23" s="1" t="s">
        <v>7</v>
      </c>
      <c r="F23" s="100">
        <f>VLOOKUP($A23,'REPORT1 16 &amp; Under ALL'!$A$4:$W$259,6,FALSE)+VLOOKUP($A23,'REPORT4 60+ ALL'!$A$4:$U$259,6,FALSE)</f>
        <v>6145</v>
      </c>
      <c r="G23" s="100">
        <f>VLOOKUP($A23,'REPORT1 16 &amp; Under ALL'!$A$4:$W$259,7,FALSE)+VLOOKUP($A23,'REPORT4 60+ ALL'!$A$4:$U$259,7,FALSE)</f>
        <v>5849</v>
      </c>
      <c r="H23" s="100">
        <f>VLOOKUP($A23,'REPORT1 16 &amp; Under ALL'!$A$4:$W$259,8,FALSE)+VLOOKUP($A23,'REPORT4 60+ ALL'!$A$4:$U$259,8,FALSE)</f>
        <v>7458</v>
      </c>
      <c r="I23" s="100">
        <f>VLOOKUP($A23,'REPORT1 16 &amp; Under ALL'!$A$4:$W$259,9,FALSE)+VLOOKUP($A23,'REPORT4 60+ ALL'!$A$4:$U$259,9,FALSE)</f>
        <v>12159</v>
      </c>
      <c r="J23" s="100">
        <f>VLOOKUP($A23,'REPORT1 16 &amp; Under ALL'!$A$4:$W$259,10,FALSE)+VLOOKUP($A23,'REPORT4 60+ ALL'!$A$4:$U$259,10,FALSE)</f>
        <v>6547</v>
      </c>
      <c r="K23" s="100">
        <f>VLOOKUP($A23,'REPORT1 16 &amp; Under ALL'!$A$4:$W$259,11,FALSE)+VLOOKUP($A23,'REPORT4 60+ ALL'!$A$4:$U$259,11,FALSE)</f>
        <v>8273</v>
      </c>
      <c r="L23" s="100">
        <f>VLOOKUP($A23,'REPORT1 16 &amp; Under ALL'!$A$4:$W$259,12,FALSE)+VLOOKUP($A23,'REPORT4 60+ ALL'!$A$4:$U$259,12,FALSE)</f>
        <v>4484</v>
      </c>
      <c r="M23" s="100">
        <f>VLOOKUP($A23,'REPORT1 16 &amp; Under ALL'!$A$4:$W$259,13,FALSE)+VLOOKUP($A23,'REPORT4 60+ ALL'!$A$4:$U$259,13,FALSE)</f>
        <v>1541</v>
      </c>
      <c r="N23" s="100">
        <f>VLOOKUP($A23,'REPORT1 16 &amp; Under ALL'!$A$4:$W$259,14,FALSE)+VLOOKUP($A23,'REPORT4 60+ ALL'!$A$4:$U$259,14,FALSE)</f>
        <v>617</v>
      </c>
      <c r="O23" s="100">
        <f>VLOOKUP($A23,'REPORT1 16 &amp; Under ALL'!$A$4:$W$259,15,FALSE)+VLOOKUP($A23,'REPORT4 60+ ALL'!$A$4:$U$259,15,FALSE)</f>
        <v>1677</v>
      </c>
      <c r="P23" s="100">
        <f>VLOOKUP($A23,'REPORT1 16 &amp; Under ALL'!$A$4:$W$259,16,FALSE)+VLOOKUP($A23,'REPORT4 60+ ALL'!$A$4:$U$259,16,FALSE)</f>
        <v>4037</v>
      </c>
      <c r="Q23" s="100">
        <f>VLOOKUP($A23,'REPORT1 16 &amp; Under ALL'!$A$4:$W$259,17,FALSE)+VLOOKUP($A23,'REPORT4 60+ ALL'!$A$4:$U$259,17,FALSE)</f>
        <v>5061</v>
      </c>
      <c r="R23" s="100">
        <f>VLOOKUP($A23,'REPORT1 16 &amp; Under ALL'!$A$4:$W$259,18,FALSE)+VLOOKUP($A23,'REPORT4 60+ ALL'!$A$4:$U$259,18,FALSE)</f>
        <v>4537</v>
      </c>
      <c r="S23" s="100">
        <f>VLOOKUP($A23,'REPORT1 16 &amp; Under ALL'!$A$4:$W$259,19,FALSE)+VLOOKUP($A23,'REPORT4 60+ ALL'!$A$4:$U$259,19,FALSE)</f>
        <v>4543</v>
      </c>
      <c r="T23" s="100">
        <f>VLOOKUP($A23,'REPORT1 16 &amp; Under ALL'!$A$4:$W$259,20,FALSE)+VLOOKUP($A23,'REPORT4 60+ ALL'!$A$4:$U$259,20,FALSE)</f>
        <v>4542</v>
      </c>
      <c r="U23" s="100">
        <f>VLOOKUP($A23,'REPORT1 16 &amp; Under ALL'!$A$4:$W$259,21,FALSE)+VLOOKUP($A23,'REPORT4 60+ ALL'!$A$4:$U$259,21,FALSE)</f>
        <v>5589</v>
      </c>
      <c r="V23" s="165">
        <v>83059</v>
      </c>
      <c r="W23" s="171">
        <v>-12400</v>
      </c>
      <c r="X23" s="166">
        <v>-0.39226851412482994</v>
      </c>
    </row>
    <row r="24" spans="1:24" ht="12.75">
      <c r="A24" s="2" t="s">
        <v>405</v>
      </c>
      <c r="B24" s="44" t="s">
        <v>442</v>
      </c>
      <c r="C24" s="1" t="s">
        <v>46</v>
      </c>
      <c r="D24" s="1" t="s">
        <v>10</v>
      </c>
      <c r="E24" s="1" t="s">
        <v>7</v>
      </c>
      <c r="F24" s="100">
        <f>VLOOKUP($A24,'REPORT1 16 &amp; Under ALL'!$A$4:$W$259,6,FALSE)+VLOOKUP($A24,'REPORT4 60+ ALL'!$A$4:$U$259,6,FALSE)</f>
        <v>1458</v>
      </c>
      <c r="G24" s="100">
        <f>VLOOKUP($A24,'REPORT1 16 &amp; Under ALL'!$A$4:$W$259,7,FALSE)+VLOOKUP($A24,'REPORT4 60+ ALL'!$A$4:$U$259,7,FALSE)</f>
        <v>1033</v>
      </c>
      <c r="H24" s="100">
        <f>VLOOKUP($A24,'REPORT1 16 &amp; Under ALL'!$A$4:$W$259,8,FALSE)+VLOOKUP($A24,'REPORT4 60+ ALL'!$A$4:$U$259,8,FALSE)</f>
        <v>2206</v>
      </c>
      <c r="I24" s="100">
        <f>VLOOKUP($A24,'REPORT1 16 &amp; Under ALL'!$A$4:$W$259,9,FALSE)+VLOOKUP($A24,'REPORT4 60+ ALL'!$A$4:$U$259,9,FALSE)</f>
        <v>5298</v>
      </c>
      <c r="J24" s="100">
        <f>VLOOKUP($A24,'REPORT1 16 &amp; Under ALL'!$A$4:$W$259,10,FALSE)+VLOOKUP($A24,'REPORT4 60+ ALL'!$A$4:$U$259,10,FALSE)</f>
        <v>7044</v>
      </c>
      <c r="K24" s="100">
        <f>VLOOKUP($A24,'REPORT1 16 &amp; Under ALL'!$A$4:$W$259,11,FALSE)+VLOOKUP($A24,'REPORT4 60+ ALL'!$A$4:$U$259,11,FALSE)</f>
        <v>3533</v>
      </c>
      <c r="L24" s="100">
        <f>VLOOKUP($A24,'REPORT1 16 &amp; Under ALL'!$A$4:$W$259,12,FALSE)+VLOOKUP($A24,'REPORT4 60+ ALL'!$A$4:$U$259,12,FALSE)</f>
        <v>3295</v>
      </c>
      <c r="M24" s="100">
        <f>VLOOKUP($A24,'REPORT1 16 &amp; Under ALL'!$A$4:$W$259,13,FALSE)+VLOOKUP($A24,'REPORT4 60+ ALL'!$A$4:$U$259,13,FALSE)</f>
        <v>3083</v>
      </c>
      <c r="N24" s="100">
        <f>VLOOKUP($A24,'REPORT1 16 &amp; Under ALL'!$A$4:$W$259,14,FALSE)+VLOOKUP($A24,'REPORT4 60+ ALL'!$A$4:$U$259,14,FALSE)</f>
        <v>1745</v>
      </c>
      <c r="O24" s="100">
        <f>VLOOKUP($A24,'REPORT1 16 &amp; Under ALL'!$A$4:$W$259,15,FALSE)+VLOOKUP($A24,'REPORT4 60+ ALL'!$A$4:$U$259,15,FALSE)</f>
        <v>2747</v>
      </c>
      <c r="P24" s="100">
        <f>VLOOKUP($A24,'REPORT1 16 &amp; Under ALL'!$A$4:$W$259,16,FALSE)+VLOOKUP($A24,'REPORT4 60+ ALL'!$A$4:$U$259,16,FALSE)</f>
        <v>3743</v>
      </c>
      <c r="Q24" s="100">
        <f>VLOOKUP($A24,'REPORT1 16 &amp; Under ALL'!$A$4:$W$259,17,FALSE)+VLOOKUP($A24,'REPORT4 60+ ALL'!$A$4:$U$259,17,FALSE)</f>
        <v>3544</v>
      </c>
      <c r="R24" s="100">
        <f>VLOOKUP($A24,'REPORT1 16 &amp; Under ALL'!$A$4:$W$259,18,FALSE)+VLOOKUP($A24,'REPORT4 60+ ALL'!$A$4:$U$259,18,FALSE)</f>
        <v>4235</v>
      </c>
      <c r="S24" s="100">
        <f>VLOOKUP($A24,'REPORT1 16 &amp; Under ALL'!$A$4:$W$259,19,FALSE)+VLOOKUP($A24,'REPORT4 60+ ALL'!$A$4:$U$259,19,FALSE)</f>
        <v>2950</v>
      </c>
      <c r="T24" s="100">
        <f>VLOOKUP($A24,'REPORT1 16 &amp; Under ALL'!$A$4:$W$259,20,FALSE)+VLOOKUP($A24,'REPORT4 60+ ALL'!$A$4:$U$259,20,FALSE)</f>
        <v>3323</v>
      </c>
      <c r="U24" s="100">
        <f>VLOOKUP($A24,'REPORT1 16 &amp; Under ALL'!$A$4:$W$259,21,FALSE)+VLOOKUP($A24,'REPORT4 60+ ALL'!$A$4:$U$259,21,FALSE)</f>
        <v>4912</v>
      </c>
      <c r="V24" s="165">
        <v>54149</v>
      </c>
      <c r="W24" s="171" t="s">
        <v>756</v>
      </c>
      <c r="X24" s="166" t="s">
        <v>756</v>
      </c>
    </row>
    <row r="25" spans="1:24" ht="12.75">
      <c r="A25" s="2" t="s">
        <v>47</v>
      </c>
      <c r="B25" s="44" t="s">
        <v>443</v>
      </c>
      <c r="C25" s="1" t="s">
        <v>48</v>
      </c>
      <c r="D25" s="1" t="s">
        <v>25</v>
      </c>
      <c r="E25" s="1" t="s">
        <v>7</v>
      </c>
      <c r="F25" s="100">
        <f>VLOOKUP($A25,'REPORT1 16 &amp; Under ALL'!$A$4:$W$259,6,FALSE)+VLOOKUP($A25,'REPORT4 60+ ALL'!$A$4:$U$259,6,FALSE)</f>
        <v>35989</v>
      </c>
      <c r="G25" s="100">
        <f>VLOOKUP($A25,'REPORT1 16 &amp; Under ALL'!$A$4:$W$259,7,FALSE)+VLOOKUP($A25,'REPORT4 60+ ALL'!$A$4:$U$259,7,FALSE)</f>
        <v>34460</v>
      </c>
      <c r="H25" s="100">
        <f>VLOOKUP($A25,'REPORT1 16 &amp; Under ALL'!$A$4:$W$259,8,FALSE)+VLOOKUP($A25,'REPORT4 60+ ALL'!$A$4:$U$259,8,FALSE)</f>
        <v>26478</v>
      </c>
      <c r="I25" s="100">
        <f>VLOOKUP($A25,'REPORT1 16 &amp; Under ALL'!$A$4:$W$259,9,FALSE)+VLOOKUP($A25,'REPORT4 60+ ALL'!$A$4:$U$259,9,FALSE)</f>
        <v>42001</v>
      </c>
      <c r="J25" s="100">
        <f>VLOOKUP($A25,'REPORT1 16 &amp; Under ALL'!$A$4:$W$259,10,FALSE)+VLOOKUP($A25,'REPORT4 60+ ALL'!$A$4:$U$259,10,FALSE)</f>
        <v>54078</v>
      </c>
      <c r="K25" s="100">
        <f>VLOOKUP($A25,'REPORT1 16 &amp; Under ALL'!$A$4:$W$259,11,FALSE)+VLOOKUP($A25,'REPORT4 60+ ALL'!$A$4:$U$259,11,FALSE)</f>
        <v>24462</v>
      </c>
      <c r="L25" s="100">
        <f>VLOOKUP($A25,'REPORT1 16 &amp; Under ALL'!$A$4:$W$259,12,FALSE)+VLOOKUP($A25,'REPORT4 60+ ALL'!$A$4:$U$259,12,FALSE)</f>
        <v>28818</v>
      </c>
      <c r="M25" s="100">
        <f>VLOOKUP($A25,'REPORT1 16 &amp; Under ALL'!$A$4:$W$259,13,FALSE)+VLOOKUP($A25,'REPORT4 60+ ALL'!$A$4:$U$259,13,FALSE)</f>
        <v>22835</v>
      </c>
      <c r="N25" s="100">
        <f>VLOOKUP($A25,'REPORT1 16 &amp; Under ALL'!$A$4:$W$259,14,FALSE)+VLOOKUP($A25,'REPORT4 60+ ALL'!$A$4:$U$259,14,FALSE)</f>
        <v>11249</v>
      </c>
      <c r="O25" s="100">
        <f>VLOOKUP($A25,'REPORT1 16 &amp; Under ALL'!$A$4:$W$259,15,FALSE)+VLOOKUP($A25,'REPORT4 60+ ALL'!$A$4:$U$259,15,FALSE)</f>
        <v>18322</v>
      </c>
      <c r="P25" s="100">
        <f>VLOOKUP($A25,'REPORT1 16 &amp; Under ALL'!$A$4:$W$259,16,FALSE)+VLOOKUP($A25,'REPORT4 60+ ALL'!$A$4:$U$259,16,FALSE)</f>
        <v>28449</v>
      </c>
      <c r="Q25" s="100">
        <f>VLOOKUP($A25,'REPORT1 16 &amp; Under ALL'!$A$4:$W$259,17,FALSE)+VLOOKUP($A25,'REPORT4 60+ ALL'!$A$4:$U$259,17,FALSE)</f>
        <v>25740</v>
      </c>
      <c r="R25" s="100">
        <f>VLOOKUP($A25,'REPORT1 16 &amp; Under ALL'!$A$4:$W$259,18,FALSE)+VLOOKUP($A25,'REPORT4 60+ ALL'!$A$4:$U$259,18,FALSE)</f>
        <v>32843</v>
      </c>
      <c r="S25" s="100">
        <f>VLOOKUP($A25,'REPORT1 16 &amp; Under ALL'!$A$4:$W$259,19,FALSE)+VLOOKUP($A25,'REPORT4 60+ ALL'!$A$4:$U$259,19,FALSE)</f>
        <v>28875</v>
      </c>
      <c r="T25" s="100">
        <f>VLOOKUP($A25,'REPORT1 16 &amp; Under ALL'!$A$4:$W$259,20,FALSE)+VLOOKUP($A25,'REPORT4 60+ ALL'!$A$4:$U$259,20,FALSE)</f>
        <v>29344</v>
      </c>
      <c r="U25" s="100">
        <f>VLOOKUP($A25,'REPORT1 16 &amp; Under ALL'!$A$4:$W$259,21,FALSE)+VLOOKUP($A25,'REPORT4 60+ ALL'!$A$4:$U$259,21,FALSE)</f>
        <v>33202</v>
      </c>
      <c r="V25" s="165">
        <v>477145</v>
      </c>
      <c r="W25" s="171">
        <v>-14664</v>
      </c>
      <c r="X25" s="166">
        <v>-0.1055510768167684</v>
      </c>
    </row>
    <row r="26" spans="1:24" ht="12.75">
      <c r="A26" s="2" t="s">
        <v>49</v>
      </c>
      <c r="B26" s="44" t="s">
        <v>444</v>
      </c>
      <c r="C26" s="1" t="s">
        <v>50</v>
      </c>
      <c r="D26" s="1" t="s">
        <v>19</v>
      </c>
      <c r="E26" s="1" t="s">
        <v>7</v>
      </c>
      <c r="F26" s="100">
        <f>VLOOKUP($A26,'REPORT1 16 &amp; Under ALL'!$A$4:$W$259,6,FALSE)+VLOOKUP($A26,'REPORT4 60+ ALL'!$A$4:$U$259,6,FALSE)</f>
        <v>8753</v>
      </c>
      <c r="G26" s="100">
        <f>VLOOKUP($A26,'REPORT1 16 &amp; Under ALL'!$A$4:$W$259,7,FALSE)+VLOOKUP($A26,'REPORT4 60+ ALL'!$A$4:$U$259,7,FALSE)</f>
        <v>6756</v>
      </c>
      <c r="H26" s="100">
        <f>VLOOKUP($A26,'REPORT1 16 &amp; Under ALL'!$A$4:$W$259,8,FALSE)+VLOOKUP($A26,'REPORT4 60+ ALL'!$A$4:$U$259,8,FALSE)</f>
        <v>9444</v>
      </c>
      <c r="I26" s="100">
        <f>VLOOKUP($A26,'REPORT1 16 &amp; Under ALL'!$A$4:$W$259,9,FALSE)+VLOOKUP($A26,'REPORT4 60+ ALL'!$A$4:$U$259,9,FALSE)</f>
        <v>10879</v>
      </c>
      <c r="J26" s="100">
        <f>VLOOKUP($A26,'REPORT1 16 &amp; Under ALL'!$A$4:$W$259,10,FALSE)+VLOOKUP($A26,'REPORT4 60+ ALL'!$A$4:$U$259,10,FALSE)</f>
        <v>11681</v>
      </c>
      <c r="K26" s="100">
        <f>VLOOKUP($A26,'REPORT1 16 &amp; Under ALL'!$A$4:$W$259,11,FALSE)+VLOOKUP($A26,'REPORT4 60+ ALL'!$A$4:$U$259,11,FALSE)</f>
        <v>7265</v>
      </c>
      <c r="L26" s="100">
        <f>VLOOKUP($A26,'REPORT1 16 &amp; Under ALL'!$A$4:$W$259,12,FALSE)+VLOOKUP($A26,'REPORT4 60+ ALL'!$A$4:$U$259,12,FALSE)</f>
        <v>6130</v>
      </c>
      <c r="M26" s="100">
        <f>VLOOKUP($A26,'REPORT1 16 &amp; Under ALL'!$A$4:$W$259,13,FALSE)+VLOOKUP($A26,'REPORT4 60+ ALL'!$A$4:$U$259,13,FALSE)</f>
        <v>4760</v>
      </c>
      <c r="N26" s="100">
        <f>VLOOKUP($A26,'REPORT1 16 &amp; Under ALL'!$A$4:$W$259,14,FALSE)+VLOOKUP($A26,'REPORT4 60+ ALL'!$A$4:$U$259,14,FALSE)</f>
        <v>2750</v>
      </c>
      <c r="O26" s="100">
        <f>VLOOKUP($A26,'REPORT1 16 &amp; Under ALL'!$A$4:$W$259,15,FALSE)+VLOOKUP($A26,'REPORT4 60+ ALL'!$A$4:$U$259,15,FALSE)</f>
        <v>4615</v>
      </c>
      <c r="P26" s="100">
        <f>VLOOKUP($A26,'REPORT1 16 &amp; Under ALL'!$A$4:$W$259,16,FALSE)+VLOOKUP($A26,'REPORT4 60+ ALL'!$A$4:$U$259,16,FALSE)</f>
        <v>6084</v>
      </c>
      <c r="Q26" s="100">
        <f>VLOOKUP($A26,'REPORT1 16 &amp; Under ALL'!$A$4:$W$259,17,FALSE)+VLOOKUP($A26,'REPORT4 60+ ALL'!$A$4:$U$259,17,FALSE)</f>
        <v>6540</v>
      </c>
      <c r="R26" s="100">
        <f>VLOOKUP($A26,'REPORT1 16 &amp; Under ALL'!$A$4:$W$259,18,FALSE)+VLOOKUP($A26,'REPORT4 60+ ALL'!$A$4:$U$259,18,FALSE)</f>
        <v>6945</v>
      </c>
      <c r="S26" s="100">
        <f>VLOOKUP($A26,'REPORT1 16 &amp; Under ALL'!$A$4:$W$259,19,FALSE)+VLOOKUP($A26,'REPORT4 60+ ALL'!$A$4:$U$259,19,FALSE)</f>
        <v>6046</v>
      </c>
      <c r="T26" s="100">
        <f>VLOOKUP($A26,'REPORT1 16 &amp; Under ALL'!$A$4:$W$259,20,FALSE)+VLOOKUP($A26,'REPORT4 60+ ALL'!$A$4:$U$259,20,FALSE)</f>
        <v>5060</v>
      </c>
      <c r="U26" s="100">
        <f>VLOOKUP($A26,'REPORT1 16 &amp; Under ALL'!$A$4:$W$259,21,FALSE)+VLOOKUP($A26,'REPORT4 60+ ALL'!$A$4:$U$259,21,FALSE)</f>
        <v>5355</v>
      </c>
      <c r="V26" s="165">
        <v>109063</v>
      </c>
      <c r="W26" s="171">
        <v>-12426</v>
      </c>
      <c r="X26" s="166">
        <v>-0.3467849966510382</v>
      </c>
    </row>
    <row r="27" spans="1:24" ht="12.75">
      <c r="A27" s="2" t="s">
        <v>51</v>
      </c>
      <c r="B27" s="44" t="s">
        <v>445</v>
      </c>
      <c r="C27" s="1" t="s">
        <v>52</v>
      </c>
      <c r="D27" s="1" t="s">
        <v>19</v>
      </c>
      <c r="E27" s="1" t="s">
        <v>16</v>
      </c>
      <c r="F27" s="100">
        <f>VLOOKUP($A27,'REPORT1 16 &amp; Under ALL'!$A$4:$W$259,6,FALSE)+VLOOKUP($A27,'REPORT4 60+ ALL'!$A$4:$U$259,6,FALSE)</f>
        <v>1434</v>
      </c>
      <c r="G27" s="100">
        <f>VLOOKUP($A27,'REPORT1 16 &amp; Under ALL'!$A$4:$W$259,7,FALSE)+VLOOKUP($A27,'REPORT4 60+ ALL'!$A$4:$U$259,7,FALSE)</f>
        <v>1658</v>
      </c>
      <c r="H27" s="100">
        <f>VLOOKUP($A27,'REPORT1 16 &amp; Under ALL'!$A$4:$W$259,8,FALSE)+VLOOKUP($A27,'REPORT4 60+ ALL'!$A$4:$U$259,8,FALSE)</f>
        <v>1713</v>
      </c>
      <c r="I27" s="100">
        <f>VLOOKUP($A27,'REPORT1 16 &amp; Under ALL'!$A$4:$W$259,9,FALSE)+VLOOKUP($A27,'REPORT4 60+ ALL'!$A$4:$U$259,9,FALSE)</f>
        <v>1761</v>
      </c>
      <c r="J27" s="100">
        <f>VLOOKUP($A27,'REPORT1 16 &amp; Under ALL'!$A$4:$W$259,10,FALSE)+VLOOKUP($A27,'REPORT4 60+ ALL'!$A$4:$U$259,10,FALSE)</f>
        <v>1456</v>
      </c>
      <c r="K27" s="100">
        <f>VLOOKUP($A27,'REPORT1 16 &amp; Under ALL'!$A$4:$W$259,11,FALSE)+VLOOKUP($A27,'REPORT4 60+ ALL'!$A$4:$U$259,11,FALSE)</f>
        <v>1694</v>
      </c>
      <c r="L27" s="100">
        <f>VLOOKUP($A27,'REPORT1 16 &amp; Under ALL'!$A$4:$W$259,12,FALSE)+VLOOKUP($A27,'REPORT4 60+ ALL'!$A$4:$U$259,12,FALSE)</f>
        <v>1451</v>
      </c>
      <c r="M27" s="100">
        <f>VLOOKUP($A27,'REPORT1 16 &amp; Under ALL'!$A$4:$W$259,13,FALSE)+VLOOKUP($A27,'REPORT4 60+ ALL'!$A$4:$U$259,13,FALSE)</f>
        <v>1357</v>
      </c>
      <c r="N27" s="100">
        <f>VLOOKUP($A27,'REPORT1 16 &amp; Under ALL'!$A$4:$W$259,14,FALSE)+VLOOKUP($A27,'REPORT4 60+ ALL'!$A$4:$U$259,14,FALSE)</f>
        <v>953</v>
      </c>
      <c r="O27" s="100">
        <f>VLOOKUP($A27,'REPORT1 16 &amp; Under ALL'!$A$4:$W$259,15,FALSE)+VLOOKUP($A27,'REPORT4 60+ ALL'!$A$4:$U$259,15,FALSE)</f>
        <v>1010</v>
      </c>
      <c r="P27" s="100">
        <f>VLOOKUP($A27,'REPORT1 16 &amp; Under ALL'!$A$4:$W$259,16,FALSE)+VLOOKUP($A27,'REPORT4 60+ ALL'!$A$4:$U$259,16,FALSE)</f>
        <v>1250</v>
      </c>
      <c r="Q27" s="100">
        <f>VLOOKUP($A27,'REPORT1 16 &amp; Under ALL'!$A$4:$W$259,17,FALSE)+VLOOKUP($A27,'REPORT4 60+ ALL'!$A$4:$U$259,17,FALSE)</f>
        <v>1416</v>
      </c>
      <c r="R27" s="100">
        <f>VLOOKUP($A27,'REPORT1 16 &amp; Under ALL'!$A$4:$W$259,18,FALSE)+VLOOKUP($A27,'REPORT4 60+ ALL'!$A$4:$U$259,18,FALSE)</f>
        <v>0</v>
      </c>
      <c r="S27" s="100">
        <f>VLOOKUP($A27,'REPORT1 16 &amp; Under ALL'!$A$4:$W$259,19,FALSE)+VLOOKUP($A27,'REPORT4 60+ ALL'!$A$4:$U$259,19,FALSE)</f>
        <v>0</v>
      </c>
      <c r="T27" s="100">
        <f>VLOOKUP($A27,'REPORT1 16 &amp; Under ALL'!$A$4:$W$259,20,FALSE)+VLOOKUP($A27,'REPORT4 60+ ALL'!$A$4:$U$259,20,FALSE)</f>
        <v>0</v>
      </c>
      <c r="U27" s="100">
        <f>VLOOKUP($A27,'REPORT1 16 &amp; Under ALL'!$A$4:$W$259,21,FALSE)+VLOOKUP($A27,'REPORT4 60+ ALL'!$A$4:$U$259,21,FALSE)</f>
        <v>0</v>
      </c>
      <c r="V27" s="165">
        <v>17153</v>
      </c>
      <c r="W27" s="172">
        <v>-6566</v>
      </c>
      <c r="X27" s="173">
        <v>-1</v>
      </c>
    </row>
    <row r="28" spans="1:24" ht="12.75">
      <c r="A28" s="2" t="s">
        <v>53</v>
      </c>
      <c r="B28" s="44" t="s">
        <v>446</v>
      </c>
      <c r="C28" s="1" t="s">
        <v>21</v>
      </c>
      <c r="D28" s="1" t="s">
        <v>22</v>
      </c>
      <c r="E28" s="1" t="s">
        <v>7</v>
      </c>
      <c r="F28" s="100">
        <f>VLOOKUP($A28,'REPORT1 16 &amp; Under ALL'!$A$4:$W$259,6,FALSE)+VLOOKUP($A28,'REPORT4 60+ ALL'!$A$4:$U$259,6,FALSE)</f>
        <v>7062</v>
      </c>
      <c r="G28" s="100">
        <f>VLOOKUP($A28,'REPORT1 16 &amp; Under ALL'!$A$4:$W$259,7,FALSE)+VLOOKUP($A28,'REPORT4 60+ ALL'!$A$4:$U$259,7,FALSE)</f>
        <v>7779</v>
      </c>
      <c r="H28" s="100">
        <f>VLOOKUP($A28,'REPORT1 16 &amp; Under ALL'!$A$4:$W$259,8,FALSE)+VLOOKUP($A28,'REPORT4 60+ ALL'!$A$4:$U$259,8,FALSE)</f>
        <v>5730</v>
      </c>
      <c r="I28" s="100">
        <f>VLOOKUP($A28,'REPORT1 16 &amp; Under ALL'!$A$4:$W$259,9,FALSE)+VLOOKUP($A28,'REPORT4 60+ ALL'!$A$4:$U$259,9,FALSE)</f>
        <v>7825</v>
      </c>
      <c r="J28" s="100">
        <f>VLOOKUP($A28,'REPORT1 16 &amp; Under ALL'!$A$4:$W$259,10,FALSE)+VLOOKUP($A28,'REPORT4 60+ ALL'!$A$4:$U$259,10,FALSE)</f>
        <v>8221</v>
      </c>
      <c r="K28" s="100">
        <f>VLOOKUP($A28,'REPORT1 16 &amp; Under ALL'!$A$4:$W$259,11,FALSE)+VLOOKUP($A28,'REPORT4 60+ ALL'!$A$4:$U$259,11,FALSE)</f>
        <v>4903</v>
      </c>
      <c r="L28" s="100">
        <f>VLOOKUP($A28,'REPORT1 16 &amp; Under ALL'!$A$4:$W$259,12,FALSE)+VLOOKUP($A28,'REPORT4 60+ ALL'!$A$4:$U$259,12,FALSE)</f>
        <v>5280</v>
      </c>
      <c r="M28" s="100">
        <f>VLOOKUP($A28,'REPORT1 16 &amp; Under ALL'!$A$4:$W$259,13,FALSE)+VLOOKUP($A28,'REPORT4 60+ ALL'!$A$4:$U$259,13,FALSE)</f>
        <v>2064</v>
      </c>
      <c r="N28" s="100">
        <f>VLOOKUP($A28,'REPORT1 16 &amp; Under ALL'!$A$4:$W$259,14,FALSE)+VLOOKUP($A28,'REPORT4 60+ ALL'!$A$4:$U$259,14,FALSE)</f>
        <v>1482</v>
      </c>
      <c r="O28" s="100">
        <f>VLOOKUP($A28,'REPORT1 16 &amp; Under ALL'!$A$4:$W$259,15,FALSE)+VLOOKUP($A28,'REPORT4 60+ ALL'!$A$4:$U$259,15,FALSE)</f>
        <v>1868</v>
      </c>
      <c r="P28" s="100">
        <f>VLOOKUP($A28,'REPORT1 16 &amp; Under ALL'!$A$4:$W$259,16,FALSE)+VLOOKUP($A28,'REPORT4 60+ ALL'!$A$4:$U$259,16,FALSE)</f>
        <v>2259</v>
      </c>
      <c r="Q28" s="100">
        <f>VLOOKUP($A28,'REPORT1 16 &amp; Under ALL'!$A$4:$W$259,17,FALSE)+VLOOKUP($A28,'REPORT4 60+ ALL'!$A$4:$U$259,17,FALSE)</f>
        <v>2634</v>
      </c>
      <c r="R28" s="100">
        <f>VLOOKUP($A28,'REPORT1 16 &amp; Under ALL'!$A$4:$W$259,18,FALSE)+VLOOKUP($A28,'REPORT4 60+ ALL'!$A$4:$U$259,18,FALSE)</f>
        <v>5157</v>
      </c>
      <c r="S28" s="100">
        <f>VLOOKUP($A28,'REPORT1 16 &amp; Under ALL'!$A$4:$W$259,19,FALSE)+VLOOKUP($A28,'REPORT4 60+ ALL'!$A$4:$U$259,19,FALSE)</f>
        <v>7242</v>
      </c>
      <c r="T28" s="100">
        <f>VLOOKUP($A28,'REPORT1 16 &amp; Under ALL'!$A$4:$W$259,20,FALSE)+VLOOKUP($A28,'REPORT4 60+ ALL'!$A$4:$U$259,20,FALSE)</f>
        <v>8129</v>
      </c>
      <c r="U28" s="100">
        <f>VLOOKUP($A28,'REPORT1 16 &amp; Under ALL'!$A$4:$W$259,21,FALSE)+VLOOKUP($A28,'REPORT4 60+ ALL'!$A$4:$U$259,21,FALSE)</f>
        <v>8855</v>
      </c>
      <c r="V28" s="165">
        <v>86490</v>
      </c>
      <c r="W28" s="171">
        <v>987</v>
      </c>
      <c r="X28" s="166">
        <v>0.03475841667840541</v>
      </c>
    </row>
    <row r="29" spans="1:24" ht="12.75">
      <c r="A29" s="2" t="s">
        <v>54</v>
      </c>
      <c r="B29" s="44" t="s">
        <v>447</v>
      </c>
      <c r="C29" s="1" t="s">
        <v>55</v>
      </c>
      <c r="D29" s="1" t="s">
        <v>15</v>
      </c>
      <c r="E29" s="1" t="s">
        <v>7</v>
      </c>
      <c r="F29" s="100">
        <f>VLOOKUP($A29,'REPORT1 16 &amp; Under ALL'!$A$4:$W$259,6,FALSE)+VLOOKUP($A29,'REPORT4 60+ ALL'!$A$4:$U$259,6,FALSE)</f>
        <v>4493</v>
      </c>
      <c r="G29" s="100">
        <f>VLOOKUP($A29,'REPORT1 16 &amp; Under ALL'!$A$4:$W$259,7,FALSE)+VLOOKUP($A29,'REPORT4 60+ ALL'!$A$4:$U$259,7,FALSE)</f>
        <v>6795</v>
      </c>
      <c r="H29" s="100">
        <f>VLOOKUP($A29,'REPORT1 16 &amp; Under ALL'!$A$4:$W$259,8,FALSE)+VLOOKUP($A29,'REPORT4 60+ ALL'!$A$4:$U$259,8,FALSE)</f>
        <v>7029</v>
      </c>
      <c r="I29" s="100">
        <f>VLOOKUP($A29,'REPORT1 16 &amp; Under ALL'!$A$4:$W$259,9,FALSE)+VLOOKUP($A29,'REPORT4 60+ ALL'!$A$4:$U$259,9,FALSE)</f>
        <v>9294</v>
      </c>
      <c r="J29" s="100">
        <f>VLOOKUP($A29,'REPORT1 16 &amp; Under ALL'!$A$4:$W$259,10,FALSE)+VLOOKUP($A29,'REPORT4 60+ ALL'!$A$4:$U$259,10,FALSE)</f>
        <v>12100</v>
      </c>
      <c r="K29" s="100">
        <f>VLOOKUP($A29,'REPORT1 16 &amp; Under ALL'!$A$4:$W$259,11,FALSE)+VLOOKUP($A29,'REPORT4 60+ ALL'!$A$4:$U$259,11,FALSE)</f>
        <v>7307</v>
      </c>
      <c r="L29" s="100">
        <f>VLOOKUP($A29,'REPORT1 16 &amp; Under ALL'!$A$4:$W$259,12,FALSE)+VLOOKUP($A29,'REPORT4 60+ ALL'!$A$4:$U$259,12,FALSE)</f>
        <v>9744</v>
      </c>
      <c r="M29" s="100">
        <f>VLOOKUP($A29,'REPORT1 16 &amp; Under ALL'!$A$4:$W$259,13,FALSE)+VLOOKUP($A29,'REPORT4 60+ ALL'!$A$4:$U$259,13,FALSE)</f>
        <v>8635</v>
      </c>
      <c r="N29" s="100">
        <f>VLOOKUP($A29,'REPORT1 16 &amp; Under ALL'!$A$4:$W$259,14,FALSE)+VLOOKUP($A29,'REPORT4 60+ ALL'!$A$4:$U$259,14,FALSE)</f>
        <v>4506</v>
      </c>
      <c r="O29" s="100">
        <f>VLOOKUP($A29,'REPORT1 16 &amp; Under ALL'!$A$4:$W$259,15,FALSE)+VLOOKUP($A29,'REPORT4 60+ ALL'!$A$4:$U$259,15,FALSE)</f>
        <v>6329</v>
      </c>
      <c r="P29" s="100">
        <f>VLOOKUP($A29,'REPORT1 16 &amp; Under ALL'!$A$4:$W$259,16,FALSE)+VLOOKUP($A29,'REPORT4 60+ ALL'!$A$4:$U$259,16,FALSE)</f>
        <v>9772</v>
      </c>
      <c r="Q29" s="100">
        <f>VLOOKUP($A29,'REPORT1 16 &amp; Under ALL'!$A$4:$W$259,17,FALSE)+VLOOKUP($A29,'REPORT4 60+ ALL'!$A$4:$U$259,17,FALSE)</f>
        <v>9358</v>
      </c>
      <c r="R29" s="100">
        <f>VLOOKUP($A29,'REPORT1 16 &amp; Under ALL'!$A$4:$W$259,18,FALSE)+VLOOKUP($A29,'REPORT4 60+ ALL'!$A$4:$U$259,18,FALSE)</f>
        <v>10413</v>
      </c>
      <c r="S29" s="100">
        <f>VLOOKUP($A29,'REPORT1 16 &amp; Under ALL'!$A$4:$W$259,19,FALSE)+VLOOKUP($A29,'REPORT4 60+ ALL'!$A$4:$U$259,19,FALSE)</f>
        <v>9823</v>
      </c>
      <c r="T29" s="100">
        <f>VLOOKUP($A29,'REPORT1 16 &amp; Under ALL'!$A$4:$W$259,20,FALSE)+VLOOKUP($A29,'REPORT4 60+ ALL'!$A$4:$U$259,20,FALSE)</f>
        <v>9769</v>
      </c>
      <c r="U29" s="100">
        <f>VLOOKUP($A29,'REPORT1 16 &amp; Under ALL'!$A$4:$W$259,21,FALSE)+VLOOKUP($A29,'REPORT4 60+ ALL'!$A$4:$U$259,21,FALSE)</f>
        <v>10367</v>
      </c>
      <c r="V29" s="165">
        <v>135734</v>
      </c>
      <c r="W29" s="171">
        <v>12761</v>
      </c>
      <c r="X29" s="166">
        <v>0.4621708739270581</v>
      </c>
    </row>
    <row r="30" spans="1:24" ht="12.75">
      <c r="A30" s="2" t="s">
        <v>56</v>
      </c>
      <c r="B30" s="44" t="s">
        <v>448</v>
      </c>
      <c r="C30" s="1" t="s">
        <v>57</v>
      </c>
      <c r="D30" s="1" t="s">
        <v>30</v>
      </c>
      <c r="E30" s="1" t="s">
        <v>7</v>
      </c>
      <c r="F30" s="100">
        <f>VLOOKUP($A30,'REPORT1 16 &amp; Under ALL'!$A$4:$W$259,6,FALSE)+VLOOKUP($A30,'REPORT4 60+ ALL'!$A$4:$U$259,6,FALSE)</f>
        <v>21962</v>
      </c>
      <c r="G30" s="100">
        <f>VLOOKUP($A30,'REPORT1 16 &amp; Under ALL'!$A$4:$W$259,7,FALSE)+VLOOKUP($A30,'REPORT4 60+ ALL'!$A$4:$U$259,7,FALSE)</f>
        <v>22631</v>
      </c>
      <c r="H30" s="100">
        <f>VLOOKUP($A30,'REPORT1 16 &amp; Under ALL'!$A$4:$W$259,8,FALSE)+VLOOKUP($A30,'REPORT4 60+ ALL'!$A$4:$U$259,8,FALSE)</f>
        <v>21628</v>
      </c>
      <c r="I30" s="100">
        <f>VLOOKUP($A30,'REPORT1 16 &amp; Under ALL'!$A$4:$W$259,9,FALSE)+VLOOKUP($A30,'REPORT4 60+ ALL'!$A$4:$U$259,9,FALSE)</f>
        <v>25009</v>
      </c>
      <c r="J30" s="100">
        <f>VLOOKUP($A30,'REPORT1 16 &amp; Under ALL'!$A$4:$W$259,10,FALSE)+VLOOKUP($A30,'REPORT4 60+ ALL'!$A$4:$U$259,10,FALSE)</f>
        <v>29427</v>
      </c>
      <c r="K30" s="100">
        <f>VLOOKUP($A30,'REPORT1 16 &amp; Under ALL'!$A$4:$W$259,11,FALSE)+VLOOKUP($A30,'REPORT4 60+ ALL'!$A$4:$U$259,11,FALSE)</f>
        <v>18901</v>
      </c>
      <c r="L30" s="100">
        <f>VLOOKUP($A30,'REPORT1 16 &amp; Under ALL'!$A$4:$W$259,12,FALSE)+VLOOKUP($A30,'REPORT4 60+ ALL'!$A$4:$U$259,12,FALSE)</f>
        <v>18303</v>
      </c>
      <c r="M30" s="100">
        <f>VLOOKUP($A30,'REPORT1 16 &amp; Under ALL'!$A$4:$W$259,13,FALSE)+VLOOKUP($A30,'REPORT4 60+ ALL'!$A$4:$U$259,13,FALSE)</f>
        <v>14867</v>
      </c>
      <c r="N30" s="100">
        <f>VLOOKUP($A30,'REPORT1 16 &amp; Under ALL'!$A$4:$W$259,14,FALSE)+VLOOKUP($A30,'REPORT4 60+ ALL'!$A$4:$U$259,14,FALSE)</f>
        <v>9441</v>
      </c>
      <c r="O30" s="100">
        <f>VLOOKUP($A30,'REPORT1 16 &amp; Under ALL'!$A$4:$W$259,15,FALSE)+VLOOKUP($A30,'REPORT4 60+ ALL'!$A$4:$U$259,15,FALSE)</f>
        <v>20178</v>
      </c>
      <c r="P30" s="100">
        <f>VLOOKUP($A30,'REPORT1 16 &amp; Under ALL'!$A$4:$W$259,16,FALSE)+VLOOKUP($A30,'REPORT4 60+ ALL'!$A$4:$U$259,16,FALSE)</f>
        <v>29819</v>
      </c>
      <c r="Q30" s="100">
        <f>VLOOKUP($A30,'REPORT1 16 &amp; Under ALL'!$A$4:$W$259,17,FALSE)+VLOOKUP($A30,'REPORT4 60+ ALL'!$A$4:$U$259,17,FALSE)</f>
        <v>15618</v>
      </c>
      <c r="R30" s="100">
        <f>VLOOKUP($A30,'REPORT1 16 &amp; Under ALL'!$A$4:$W$259,18,FALSE)+VLOOKUP($A30,'REPORT4 60+ ALL'!$A$4:$U$259,18,FALSE)</f>
        <v>17366</v>
      </c>
      <c r="S30" s="100">
        <f>VLOOKUP($A30,'REPORT1 16 &amp; Under ALL'!$A$4:$W$259,19,FALSE)+VLOOKUP($A30,'REPORT4 60+ ALL'!$A$4:$U$259,19,FALSE)</f>
        <v>15496</v>
      </c>
      <c r="T30" s="100">
        <f>VLOOKUP($A30,'REPORT1 16 &amp; Under ALL'!$A$4:$W$259,20,FALSE)+VLOOKUP($A30,'REPORT4 60+ ALL'!$A$4:$U$259,20,FALSE)</f>
        <v>16742</v>
      </c>
      <c r="U30" s="100">
        <f>VLOOKUP($A30,'REPORT1 16 &amp; Under ALL'!$A$4:$W$259,21,FALSE)+VLOOKUP($A30,'REPORT4 60+ ALL'!$A$4:$U$259,21,FALSE)</f>
        <v>17305</v>
      </c>
      <c r="V30" s="165">
        <v>314693</v>
      </c>
      <c r="W30" s="171">
        <v>-24321</v>
      </c>
      <c r="X30" s="166">
        <v>-0.26658993752055243</v>
      </c>
    </row>
    <row r="31" spans="1:24" ht="12.75">
      <c r="A31" s="2" t="s">
        <v>58</v>
      </c>
      <c r="B31" s="44" t="s">
        <v>449</v>
      </c>
      <c r="C31" s="1" t="s">
        <v>59</v>
      </c>
      <c r="D31" s="1" t="s">
        <v>36</v>
      </c>
      <c r="E31" s="1" t="s">
        <v>16</v>
      </c>
      <c r="F31" s="100">
        <f>VLOOKUP($A31,'REPORT1 16 &amp; Under ALL'!$A$4:$W$259,6,FALSE)+VLOOKUP($A31,'REPORT4 60+ ALL'!$A$4:$U$259,6,FALSE)</f>
        <v>1067</v>
      </c>
      <c r="G31" s="100">
        <f>VLOOKUP($A31,'REPORT1 16 &amp; Under ALL'!$A$4:$W$259,7,FALSE)+VLOOKUP($A31,'REPORT4 60+ ALL'!$A$4:$U$259,7,FALSE)</f>
        <v>865</v>
      </c>
      <c r="H31" s="100">
        <f>VLOOKUP($A31,'REPORT1 16 &amp; Under ALL'!$A$4:$W$259,8,FALSE)+VLOOKUP($A31,'REPORT4 60+ ALL'!$A$4:$U$259,8,FALSE)</f>
        <v>1340</v>
      </c>
      <c r="I31" s="100">
        <f>VLOOKUP($A31,'REPORT1 16 &amp; Under ALL'!$A$4:$W$259,9,FALSE)+VLOOKUP($A31,'REPORT4 60+ ALL'!$A$4:$U$259,9,FALSE)</f>
        <v>1542</v>
      </c>
      <c r="J31" s="100">
        <f>VLOOKUP($A31,'REPORT1 16 &amp; Under ALL'!$A$4:$W$259,10,FALSE)+VLOOKUP($A31,'REPORT4 60+ ALL'!$A$4:$U$259,10,FALSE)</f>
        <v>1370</v>
      </c>
      <c r="K31" s="100">
        <f>VLOOKUP($A31,'REPORT1 16 &amp; Under ALL'!$A$4:$W$259,11,FALSE)+VLOOKUP($A31,'REPORT4 60+ ALL'!$A$4:$U$259,11,FALSE)</f>
        <v>1423</v>
      </c>
      <c r="L31" s="100">
        <f>VLOOKUP($A31,'REPORT1 16 &amp; Under ALL'!$A$4:$W$259,12,FALSE)+VLOOKUP($A31,'REPORT4 60+ ALL'!$A$4:$U$259,12,FALSE)</f>
        <v>1403</v>
      </c>
      <c r="M31" s="100">
        <f>VLOOKUP($A31,'REPORT1 16 &amp; Under ALL'!$A$4:$W$259,13,FALSE)+VLOOKUP($A31,'REPORT4 60+ ALL'!$A$4:$U$259,13,FALSE)</f>
        <v>1320</v>
      </c>
      <c r="N31" s="100">
        <f>VLOOKUP($A31,'REPORT1 16 &amp; Under ALL'!$A$4:$W$259,14,FALSE)+VLOOKUP($A31,'REPORT4 60+ ALL'!$A$4:$U$259,14,FALSE)</f>
        <v>915</v>
      </c>
      <c r="O31" s="100">
        <f>VLOOKUP($A31,'REPORT1 16 &amp; Under ALL'!$A$4:$W$259,15,FALSE)+VLOOKUP($A31,'REPORT4 60+ ALL'!$A$4:$U$259,15,FALSE)</f>
        <v>867</v>
      </c>
      <c r="P31" s="100">
        <f>VLOOKUP($A31,'REPORT1 16 &amp; Under ALL'!$A$4:$W$259,16,FALSE)+VLOOKUP($A31,'REPORT4 60+ ALL'!$A$4:$U$259,16,FALSE)</f>
        <v>1146</v>
      </c>
      <c r="Q31" s="100">
        <f>VLOOKUP($A31,'REPORT1 16 &amp; Under ALL'!$A$4:$W$259,17,FALSE)+VLOOKUP($A31,'REPORT4 60+ ALL'!$A$4:$U$259,17,FALSE)</f>
        <v>1332</v>
      </c>
      <c r="R31" s="100">
        <f>VLOOKUP($A31,'REPORT1 16 &amp; Under ALL'!$A$4:$W$259,18,FALSE)+VLOOKUP($A31,'REPORT4 60+ ALL'!$A$4:$U$259,18,FALSE)</f>
        <v>1272</v>
      </c>
      <c r="S31" s="100">
        <f>VLOOKUP($A31,'REPORT1 16 &amp; Under ALL'!$A$4:$W$259,19,FALSE)+VLOOKUP($A31,'REPORT4 60+ ALL'!$A$4:$U$259,19,FALSE)</f>
        <v>1195</v>
      </c>
      <c r="T31" s="100">
        <f>VLOOKUP($A31,'REPORT1 16 &amp; Under ALL'!$A$4:$W$259,20,FALSE)+VLOOKUP($A31,'REPORT4 60+ ALL'!$A$4:$U$259,20,FALSE)</f>
        <v>1245</v>
      </c>
      <c r="U31" s="100">
        <f>VLOOKUP($A31,'REPORT1 16 &amp; Under ALL'!$A$4:$W$259,21,FALSE)+VLOOKUP($A31,'REPORT4 60+ ALL'!$A$4:$U$259,21,FALSE)</f>
        <v>1403</v>
      </c>
      <c r="V31" s="165">
        <v>19705</v>
      </c>
      <c r="W31" s="171">
        <v>301</v>
      </c>
      <c r="X31" s="166">
        <v>0.0625259659326963</v>
      </c>
    </row>
    <row r="32" spans="1:24" ht="12.75">
      <c r="A32" s="2" t="s">
        <v>60</v>
      </c>
      <c r="B32" s="44" t="s">
        <v>450</v>
      </c>
      <c r="C32" s="1" t="s">
        <v>61</v>
      </c>
      <c r="D32" s="1" t="s">
        <v>19</v>
      </c>
      <c r="E32" s="1" t="s">
        <v>7</v>
      </c>
      <c r="F32" s="100">
        <f>VLOOKUP($A32,'REPORT1 16 &amp; Under ALL'!$A$4:$W$259,6,FALSE)+VLOOKUP($A32,'REPORT4 60+ ALL'!$A$4:$U$259,6,FALSE)</f>
        <v>4988</v>
      </c>
      <c r="G32" s="100">
        <f>VLOOKUP($A32,'REPORT1 16 &amp; Under ALL'!$A$4:$W$259,7,FALSE)+VLOOKUP($A32,'REPORT4 60+ ALL'!$A$4:$U$259,7,FALSE)</f>
        <v>2119</v>
      </c>
      <c r="H32" s="100">
        <f>VLOOKUP($A32,'REPORT1 16 &amp; Under ALL'!$A$4:$W$259,8,FALSE)+VLOOKUP($A32,'REPORT4 60+ ALL'!$A$4:$U$259,8,FALSE)</f>
        <v>2897</v>
      </c>
      <c r="I32" s="100">
        <f>VLOOKUP($A32,'REPORT1 16 &amp; Under ALL'!$A$4:$W$259,9,FALSE)+VLOOKUP($A32,'REPORT4 60+ ALL'!$A$4:$U$259,9,FALSE)</f>
        <v>8252</v>
      </c>
      <c r="J32" s="100">
        <f>VLOOKUP($A32,'REPORT1 16 &amp; Under ALL'!$A$4:$W$259,10,FALSE)+VLOOKUP($A32,'REPORT4 60+ ALL'!$A$4:$U$259,10,FALSE)</f>
        <v>8693</v>
      </c>
      <c r="K32" s="100">
        <f>VLOOKUP($A32,'REPORT1 16 &amp; Under ALL'!$A$4:$W$259,11,FALSE)+VLOOKUP($A32,'REPORT4 60+ ALL'!$A$4:$U$259,11,FALSE)</f>
        <v>4358</v>
      </c>
      <c r="L32" s="100">
        <f>VLOOKUP($A32,'REPORT1 16 &amp; Under ALL'!$A$4:$W$259,12,FALSE)+VLOOKUP($A32,'REPORT4 60+ ALL'!$A$4:$U$259,12,FALSE)</f>
        <v>4470</v>
      </c>
      <c r="M32" s="100">
        <f>VLOOKUP($A32,'REPORT1 16 &amp; Under ALL'!$A$4:$W$259,13,FALSE)+VLOOKUP($A32,'REPORT4 60+ ALL'!$A$4:$U$259,13,FALSE)</f>
        <v>3206</v>
      </c>
      <c r="N32" s="100">
        <f>VLOOKUP($A32,'REPORT1 16 &amp; Under ALL'!$A$4:$W$259,14,FALSE)+VLOOKUP($A32,'REPORT4 60+ ALL'!$A$4:$U$259,14,FALSE)</f>
        <v>2146</v>
      </c>
      <c r="O32" s="100">
        <f>VLOOKUP($A32,'REPORT1 16 &amp; Under ALL'!$A$4:$W$259,15,FALSE)+VLOOKUP($A32,'REPORT4 60+ ALL'!$A$4:$U$259,15,FALSE)</f>
        <v>2589</v>
      </c>
      <c r="P32" s="100">
        <f>VLOOKUP($A32,'REPORT1 16 &amp; Under ALL'!$A$4:$W$259,16,FALSE)+VLOOKUP($A32,'REPORT4 60+ ALL'!$A$4:$U$259,16,FALSE)</f>
        <v>3564</v>
      </c>
      <c r="Q32" s="100">
        <f>VLOOKUP($A32,'REPORT1 16 &amp; Under ALL'!$A$4:$W$259,17,FALSE)+VLOOKUP($A32,'REPORT4 60+ ALL'!$A$4:$U$259,17,FALSE)</f>
        <v>4243</v>
      </c>
      <c r="R32" s="100">
        <f>VLOOKUP($A32,'REPORT1 16 &amp; Under ALL'!$A$4:$W$259,18,FALSE)+VLOOKUP($A32,'REPORT4 60+ ALL'!$A$4:$U$259,18,FALSE)</f>
        <v>4578</v>
      </c>
      <c r="S32" s="100">
        <f>VLOOKUP($A32,'REPORT1 16 &amp; Under ALL'!$A$4:$W$259,19,FALSE)+VLOOKUP($A32,'REPORT4 60+ ALL'!$A$4:$U$259,19,FALSE)</f>
        <v>4267</v>
      </c>
      <c r="T32" s="100">
        <f>VLOOKUP($A32,'REPORT1 16 &amp; Under ALL'!$A$4:$W$259,20,FALSE)+VLOOKUP($A32,'REPORT4 60+ ALL'!$A$4:$U$259,20,FALSE)</f>
        <v>4985</v>
      </c>
      <c r="U32" s="100">
        <f>VLOOKUP($A32,'REPORT1 16 &amp; Under ALL'!$A$4:$W$259,21,FALSE)+VLOOKUP($A32,'REPORT4 60+ ALL'!$A$4:$U$259,21,FALSE)</f>
        <v>5782</v>
      </c>
      <c r="V32" s="165">
        <v>71137</v>
      </c>
      <c r="W32" s="171">
        <v>1356</v>
      </c>
      <c r="X32" s="166">
        <v>0.0742769500438212</v>
      </c>
    </row>
    <row r="33" spans="1:24" ht="12.75">
      <c r="A33" s="2" t="s">
        <v>367</v>
      </c>
      <c r="B33" s="44" t="s">
        <v>451</v>
      </c>
      <c r="C33" s="1" t="s">
        <v>12</v>
      </c>
      <c r="D33" s="1" t="s">
        <v>10</v>
      </c>
      <c r="E33" s="1" t="s">
        <v>7</v>
      </c>
      <c r="F33" s="100">
        <f>VLOOKUP($A33,'REPORT1 16 &amp; Under ALL'!$A$4:$W$259,6,FALSE)+VLOOKUP($A33,'REPORT4 60+ ALL'!$A$4:$U$259,6,FALSE)</f>
        <v>1277</v>
      </c>
      <c r="G33" s="100">
        <f>VLOOKUP($A33,'REPORT1 16 &amp; Under ALL'!$A$4:$W$259,7,FALSE)+VLOOKUP($A33,'REPORT4 60+ ALL'!$A$4:$U$259,7,FALSE)</f>
        <v>1158</v>
      </c>
      <c r="H33" s="100">
        <f>VLOOKUP($A33,'REPORT1 16 &amp; Under ALL'!$A$4:$W$259,8,FALSE)+VLOOKUP($A33,'REPORT4 60+ ALL'!$A$4:$U$259,8,FALSE)</f>
        <v>1475</v>
      </c>
      <c r="I33" s="100">
        <f>VLOOKUP($A33,'REPORT1 16 &amp; Under ALL'!$A$4:$W$259,9,FALSE)+VLOOKUP($A33,'REPORT4 60+ ALL'!$A$4:$U$259,9,FALSE)</f>
        <v>2406</v>
      </c>
      <c r="J33" s="100">
        <f>VLOOKUP($A33,'REPORT1 16 &amp; Under ALL'!$A$4:$W$259,10,FALSE)+VLOOKUP($A33,'REPORT4 60+ ALL'!$A$4:$U$259,10,FALSE)</f>
        <v>1684</v>
      </c>
      <c r="K33" s="100">
        <f>VLOOKUP($A33,'REPORT1 16 &amp; Under ALL'!$A$4:$W$259,11,FALSE)+VLOOKUP($A33,'REPORT4 60+ ALL'!$A$4:$U$259,11,FALSE)</f>
        <v>2062</v>
      </c>
      <c r="L33" s="100">
        <f>VLOOKUP($A33,'REPORT1 16 &amp; Under ALL'!$A$4:$W$259,12,FALSE)+VLOOKUP($A33,'REPORT4 60+ ALL'!$A$4:$U$259,12,FALSE)</f>
        <v>2147</v>
      </c>
      <c r="M33" s="100">
        <f>VLOOKUP($A33,'REPORT1 16 &amp; Under ALL'!$A$4:$W$259,13,FALSE)+VLOOKUP($A33,'REPORT4 60+ ALL'!$A$4:$U$259,13,FALSE)</f>
        <v>4332</v>
      </c>
      <c r="N33" s="100">
        <f>VLOOKUP($A33,'REPORT1 16 &amp; Under ALL'!$A$4:$W$259,14,FALSE)+VLOOKUP($A33,'REPORT4 60+ ALL'!$A$4:$U$259,14,FALSE)</f>
        <v>2339</v>
      </c>
      <c r="O33" s="100">
        <f>VLOOKUP($A33,'REPORT1 16 &amp; Under ALL'!$A$4:$W$259,15,FALSE)+VLOOKUP($A33,'REPORT4 60+ ALL'!$A$4:$U$259,15,FALSE)</f>
        <v>4521</v>
      </c>
      <c r="P33" s="100">
        <f>VLOOKUP($A33,'REPORT1 16 &amp; Under ALL'!$A$4:$W$259,16,FALSE)+VLOOKUP($A33,'REPORT4 60+ ALL'!$A$4:$U$259,16,FALSE)</f>
        <v>6547</v>
      </c>
      <c r="Q33" s="100">
        <f>VLOOKUP($A33,'REPORT1 16 &amp; Under ALL'!$A$4:$W$259,17,FALSE)+VLOOKUP($A33,'REPORT4 60+ ALL'!$A$4:$U$259,17,FALSE)</f>
        <v>6584</v>
      </c>
      <c r="R33" s="100">
        <f>VLOOKUP($A33,'REPORT1 16 &amp; Under ALL'!$A$4:$W$259,18,FALSE)+VLOOKUP($A33,'REPORT4 60+ ALL'!$A$4:$U$259,18,FALSE)</f>
        <v>6534</v>
      </c>
      <c r="S33" s="100">
        <f>VLOOKUP($A33,'REPORT1 16 &amp; Under ALL'!$A$4:$W$259,19,FALSE)+VLOOKUP($A33,'REPORT4 60+ ALL'!$A$4:$U$259,19,FALSE)</f>
        <v>6419</v>
      </c>
      <c r="T33" s="100">
        <f>VLOOKUP($A33,'REPORT1 16 &amp; Under ALL'!$A$4:$W$259,20,FALSE)+VLOOKUP($A33,'REPORT4 60+ ALL'!$A$4:$U$259,20,FALSE)</f>
        <v>6574</v>
      </c>
      <c r="U33" s="100">
        <f>VLOOKUP($A33,'REPORT1 16 &amp; Under ALL'!$A$4:$W$259,21,FALSE)+VLOOKUP($A33,'REPORT4 60+ ALL'!$A$4:$U$259,21,FALSE)</f>
        <v>7110</v>
      </c>
      <c r="V33" s="165">
        <v>63169</v>
      </c>
      <c r="W33" s="171" t="s">
        <v>756</v>
      </c>
      <c r="X33" s="166" t="s">
        <v>756</v>
      </c>
    </row>
    <row r="34" spans="1:24" ht="12.75">
      <c r="A34" s="2" t="s">
        <v>62</v>
      </c>
      <c r="B34" s="44" t="s">
        <v>452</v>
      </c>
      <c r="C34" s="1" t="s">
        <v>63</v>
      </c>
      <c r="D34" s="1" t="s">
        <v>6</v>
      </c>
      <c r="E34" s="1" t="s">
        <v>7</v>
      </c>
      <c r="F34" s="100">
        <f>VLOOKUP($A34,'REPORT1 16 &amp; Under ALL'!$A$4:$W$259,6,FALSE)+VLOOKUP($A34,'REPORT4 60+ ALL'!$A$4:$U$259,6,FALSE)</f>
        <v>5555</v>
      </c>
      <c r="G34" s="100">
        <f>VLOOKUP($A34,'REPORT1 16 &amp; Under ALL'!$A$4:$W$259,7,FALSE)+VLOOKUP($A34,'REPORT4 60+ ALL'!$A$4:$U$259,7,FALSE)</f>
        <v>5707</v>
      </c>
      <c r="H34" s="100">
        <f>VLOOKUP($A34,'REPORT1 16 &amp; Under ALL'!$A$4:$W$259,8,FALSE)+VLOOKUP($A34,'REPORT4 60+ ALL'!$A$4:$U$259,8,FALSE)</f>
        <v>5616</v>
      </c>
      <c r="I34" s="100">
        <f>VLOOKUP($A34,'REPORT1 16 &amp; Under ALL'!$A$4:$W$259,9,FALSE)+VLOOKUP($A34,'REPORT4 60+ ALL'!$A$4:$U$259,9,FALSE)</f>
        <v>5998</v>
      </c>
      <c r="J34" s="100">
        <f>VLOOKUP($A34,'REPORT1 16 &amp; Under ALL'!$A$4:$W$259,10,FALSE)+VLOOKUP($A34,'REPORT4 60+ ALL'!$A$4:$U$259,10,FALSE)</f>
        <v>5692</v>
      </c>
      <c r="K34" s="100">
        <f>VLOOKUP($A34,'REPORT1 16 &amp; Under ALL'!$A$4:$W$259,11,FALSE)+VLOOKUP($A34,'REPORT4 60+ ALL'!$A$4:$U$259,11,FALSE)</f>
        <v>3513</v>
      </c>
      <c r="L34" s="100">
        <f>VLOOKUP($A34,'REPORT1 16 &amp; Under ALL'!$A$4:$W$259,12,FALSE)+VLOOKUP($A34,'REPORT4 60+ ALL'!$A$4:$U$259,12,FALSE)</f>
        <v>3605</v>
      </c>
      <c r="M34" s="100">
        <f>VLOOKUP($A34,'REPORT1 16 &amp; Under ALL'!$A$4:$W$259,13,FALSE)+VLOOKUP($A34,'REPORT4 60+ ALL'!$A$4:$U$259,13,FALSE)</f>
        <v>2879</v>
      </c>
      <c r="N34" s="100">
        <f>VLOOKUP($A34,'REPORT1 16 &amp; Under ALL'!$A$4:$W$259,14,FALSE)+VLOOKUP($A34,'REPORT4 60+ ALL'!$A$4:$U$259,14,FALSE)</f>
        <v>1914</v>
      </c>
      <c r="O34" s="100">
        <f>VLOOKUP($A34,'REPORT1 16 &amp; Under ALL'!$A$4:$W$259,15,FALSE)+VLOOKUP($A34,'REPORT4 60+ ALL'!$A$4:$U$259,15,FALSE)</f>
        <v>2268</v>
      </c>
      <c r="P34" s="100">
        <f>VLOOKUP($A34,'REPORT1 16 &amp; Under ALL'!$A$4:$W$259,16,FALSE)+VLOOKUP($A34,'REPORT4 60+ ALL'!$A$4:$U$259,16,FALSE)</f>
        <v>4011</v>
      </c>
      <c r="Q34" s="100">
        <f>VLOOKUP($A34,'REPORT1 16 &amp; Under ALL'!$A$4:$W$259,17,FALSE)+VLOOKUP($A34,'REPORT4 60+ ALL'!$A$4:$U$259,17,FALSE)</f>
        <v>4177</v>
      </c>
      <c r="R34" s="100">
        <f>VLOOKUP($A34,'REPORT1 16 &amp; Under ALL'!$A$4:$W$259,18,FALSE)+VLOOKUP($A34,'REPORT4 60+ ALL'!$A$4:$U$259,18,FALSE)</f>
        <v>3816</v>
      </c>
      <c r="S34" s="100">
        <f>VLOOKUP($A34,'REPORT1 16 &amp; Under ALL'!$A$4:$W$259,19,FALSE)+VLOOKUP($A34,'REPORT4 60+ ALL'!$A$4:$U$259,19,FALSE)</f>
        <v>3933</v>
      </c>
      <c r="T34" s="100">
        <f>VLOOKUP($A34,'REPORT1 16 &amp; Under ALL'!$A$4:$W$259,20,FALSE)+VLOOKUP($A34,'REPORT4 60+ ALL'!$A$4:$U$259,20,FALSE)</f>
        <v>4755</v>
      </c>
      <c r="U34" s="100">
        <f>VLOOKUP($A34,'REPORT1 16 &amp; Under ALL'!$A$4:$W$259,21,FALSE)+VLOOKUP($A34,'REPORT4 60+ ALL'!$A$4:$U$259,21,FALSE)</f>
        <v>5612</v>
      </c>
      <c r="V34" s="165">
        <v>69051</v>
      </c>
      <c r="W34" s="171">
        <v>-4760</v>
      </c>
      <c r="X34" s="166">
        <v>-0.20807833537331702</v>
      </c>
    </row>
    <row r="35" spans="1:24" ht="12.75">
      <c r="A35" s="2" t="s">
        <v>64</v>
      </c>
      <c r="B35" s="44" t="s">
        <v>453</v>
      </c>
      <c r="C35" s="1" t="s">
        <v>65</v>
      </c>
      <c r="D35" s="1" t="s">
        <v>6</v>
      </c>
      <c r="E35" s="1" t="s">
        <v>7</v>
      </c>
      <c r="F35" s="100">
        <f>VLOOKUP($A35,'REPORT1 16 &amp; Under ALL'!$A$4:$W$259,6,FALSE)+VLOOKUP($A35,'REPORT4 60+ ALL'!$A$4:$U$259,6,FALSE)</f>
        <v>12770</v>
      </c>
      <c r="G35" s="100">
        <f>VLOOKUP($A35,'REPORT1 16 &amp; Under ALL'!$A$4:$W$259,7,FALSE)+VLOOKUP($A35,'REPORT4 60+ ALL'!$A$4:$U$259,7,FALSE)</f>
        <v>11907</v>
      </c>
      <c r="H35" s="100">
        <f>VLOOKUP($A35,'REPORT1 16 &amp; Under ALL'!$A$4:$W$259,8,FALSE)+VLOOKUP($A35,'REPORT4 60+ ALL'!$A$4:$U$259,8,FALSE)</f>
        <v>12992</v>
      </c>
      <c r="I35" s="100">
        <f>VLOOKUP($A35,'REPORT1 16 &amp; Under ALL'!$A$4:$W$259,9,FALSE)+VLOOKUP($A35,'REPORT4 60+ ALL'!$A$4:$U$259,9,FALSE)</f>
        <v>18598</v>
      </c>
      <c r="J35" s="100">
        <f>VLOOKUP($A35,'REPORT1 16 &amp; Under ALL'!$A$4:$W$259,10,FALSE)+VLOOKUP($A35,'REPORT4 60+ ALL'!$A$4:$U$259,10,FALSE)</f>
        <v>20306</v>
      </c>
      <c r="K35" s="100">
        <f>VLOOKUP($A35,'REPORT1 16 &amp; Under ALL'!$A$4:$W$259,11,FALSE)+VLOOKUP($A35,'REPORT4 60+ ALL'!$A$4:$U$259,11,FALSE)</f>
        <v>12278</v>
      </c>
      <c r="L35" s="100">
        <f>VLOOKUP($A35,'REPORT1 16 &amp; Under ALL'!$A$4:$W$259,12,FALSE)+VLOOKUP($A35,'REPORT4 60+ ALL'!$A$4:$U$259,12,FALSE)</f>
        <v>12959</v>
      </c>
      <c r="M35" s="100">
        <f>VLOOKUP($A35,'REPORT1 16 &amp; Under ALL'!$A$4:$W$259,13,FALSE)+VLOOKUP($A35,'REPORT4 60+ ALL'!$A$4:$U$259,13,FALSE)</f>
        <v>11119</v>
      </c>
      <c r="N35" s="100">
        <f>VLOOKUP($A35,'REPORT1 16 &amp; Under ALL'!$A$4:$W$259,14,FALSE)+VLOOKUP($A35,'REPORT4 60+ ALL'!$A$4:$U$259,14,FALSE)</f>
        <v>5320</v>
      </c>
      <c r="O35" s="100">
        <f>VLOOKUP($A35,'REPORT1 16 &amp; Under ALL'!$A$4:$W$259,15,FALSE)+VLOOKUP($A35,'REPORT4 60+ ALL'!$A$4:$U$259,15,FALSE)</f>
        <v>7632</v>
      </c>
      <c r="P35" s="100">
        <f>VLOOKUP($A35,'REPORT1 16 &amp; Under ALL'!$A$4:$W$259,16,FALSE)+VLOOKUP($A35,'REPORT4 60+ ALL'!$A$4:$U$259,16,FALSE)</f>
        <v>11412</v>
      </c>
      <c r="Q35" s="100">
        <f>VLOOKUP($A35,'REPORT1 16 &amp; Under ALL'!$A$4:$W$259,17,FALSE)+VLOOKUP($A35,'REPORT4 60+ ALL'!$A$4:$U$259,17,FALSE)</f>
        <v>10970</v>
      </c>
      <c r="R35" s="100">
        <f>VLOOKUP($A35,'REPORT1 16 &amp; Under ALL'!$A$4:$W$259,18,FALSE)+VLOOKUP($A35,'REPORT4 60+ ALL'!$A$4:$U$259,18,FALSE)</f>
        <v>10369</v>
      </c>
      <c r="S35" s="100">
        <f>VLOOKUP($A35,'REPORT1 16 &amp; Under ALL'!$A$4:$W$259,19,FALSE)+VLOOKUP($A35,'REPORT4 60+ ALL'!$A$4:$U$259,19,FALSE)</f>
        <v>9044</v>
      </c>
      <c r="T35" s="100">
        <f>VLOOKUP($A35,'REPORT1 16 &amp; Under ALL'!$A$4:$W$259,20,FALSE)+VLOOKUP($A35,'REPORT4 60+ ALL'!$A$4:$U$259,20,FALSE)</f>
        <v>9442</v>
      </c>
      <c r="U35" s="100">
        <f>VLOOKUP($A35,'REPORT1 16 &amp; Under ALL'!$A$4:$W$259,21,FALSE)+VLOOKUP($A35,'REPORT4 60+ ALL'!$A$4:$U$259,21,FALSE)</f>
        <v>9438</v>
      </c>
      <c r="V35" s="165">
        <v>186556</v>
      </c>
      <c r="W35" s="171">
        <v>-17974</v>
      </c>
      <c r="X35" s="166">
        <v>-0.31944123553770415</v>
      </c>
    </row>
    <row r="36" spans="1:24" ht="12.75">
      <c r="A36" s="2" t="s">
        <v>66</v>
      </c>
      <c r="B36" s="44" t="s">
        <v>454</v>
      </c>
      <c r="C36" s="1" t="s">
        <v>67</v>
      </c>
      <c r="D36" s="1" t="s">
        <v>25</v>
      </c>
      <c r="E36" s="1" t="s">
        <v>7</v>
      </c>
      <c r="F36" s="100">
        <f>VLOOKUP($A36,'REPORT1 16 &amp; Under ALL'!$A$4:$W$259,6,FALSE)+VLOOKUP($A36,'REPORT4 60+ ALL'!$A$4:$U$259,6,FALSE)</f>
        <v>5385</v>
      </c>
      <c r="G36" s="100">
        <f>VLOOKUP($A36,'REPORT1 16 &amp; Under ALL'!$A$4:$W$259,7,FALSE)+VLOOKUP($A36,'REPORT4 60+ ALL'!$A$4:$U$259,7,FALSE)</f>
        <v>7451</v>
      </c>
      <c r="H36" s="100">
        <f>VLOOKUP($A36,'REPORT1 16 &amp; Under ALL'!$A$4:$W$259,8,FALSE)+VLOOKUP($A36,'REPORT4 60+ ALL'!$A$4:$U$259,8,FALSE)</f>
        <v>7929</v>
      </c>
      <c r="I36" s="100">
        <f>VLOOKUP($A36,'REPORT1 16 &amp; Under ALL'!$A$4:$W$259,9,FALSE)+VLOOKUP($A36,'REPORT4 60+ ALL'!$A$4:$U$259,9,FALSE)</f>
        <v>9698</v>
      </c>
      <c r="J36" s="100">
        <f>VLOOKUP($A36,'REPORT1 16 &amp; Under ALL'!$A$4:$W$259,10,FALSE)+VLOOKUP($A36,'REPORT4 60+ ALL'!$A$4:$U$259,10,FALSE)</f>
        <v>10732</v>
      </c>
      <c r="K36" s="100">
        <f>VLOOKUP($A36,'REPORT1 16 &amp; Under ALL'!$A$4:$W$259,11,FALSE)+VLOOKUP($A36,'REPORT4 60+ ALL'!$A$4:$U$259,11,FALSE)</f>
        <v>7986</v>
      </c>
      <c r="L36" s="100">
        <f>VLOOKUP($A36,'REPORT1 16 &amp; Under ALL'!$A$4:$W$259,12,FALSE)+VLOOKUP($A36,'REPORT4 60+ ALL'!$A$4:$U$259,12,FALSE)</f>
        <v>8059</v>
      </c>
      <c r="M36" s="100">
        <f>VLOOKUP($A36,'REPORT1 16 &amp; Under ALL'!$A$4:$W$259,13,FALSE)+VLOOKUP($A36,'REPORT4 60+ ALL'!$A$4:$U$259,13,FALSE)</f>
        <v>7199</v>
      </c>
      <c r="N36" s="100">
        <f>VLOOKUP($A36,'REPORT1 16 &amp; Under ALL'!$A$4:$W$259,14,FALSE)+VLOOKUP($A36,'REPORT4 60+ ALL'!$A$4:$U$259,14,FALSE)</f>
        <v>4624</v>
      </c>
      <c r="O36" s="100">
        <f>VLOOKUP($A36,'REPORT1 16 &amp; Under ALL'!$A$4:$W$259,15,FALSE)+VLOOKUP($A36,'REPORT4 60+ ALL'!$A$4:$U$259,15,FALSE)</f>
        <v>5694</v>
      </c>
      <c r="P36" s="100">
        <f>VLOOKUP($A36,'REPORT1 16 &amp; Under ALL'!$A$4:$W$259,16,FALSE)+VLOOKUP($A36,'REPORT4 60+ ALL'!$A$4:$U$259,16,FALSE)</f>
        <v>7686</v>
      </c>
      <c r="Q36" s="100">
        <f>VLOOKUP($A36,'REPORT1 16 &amp; Under ALL'!$A$4:$W$259,17,FALSE)+VLOOKUP($A36,'REPORT4 60+ ALL'!$A$4:$U$259,17,FALSE)</f>
        <v>8175</v>
      </c>
      <c r="R36" s="100">
        <f>VLOOKUP($A36,'REPORT1 16 &amp; Under ALL'!$A$4:$W$259,18,FALSE)+VLOOKUP($A36,'REPORT4 60+ ALL'!$A$4:$U$259,18,FALSE)</f>
        <v>7232</v>
      </c>
      <c r="S36" s="100">
        <f>VLOOKUP($A36,'REPORT1 16 &amp; Under ALL'!$A$4:$W$259,19,FALSE)+VLOOKUP($A36,'REPORT4 60+ ALL'!$A$4:$U$259,19,FALSE)</f>
        <v>7745</v>
      </c>
      <c r="T36" s="100">
        <f>VLOOKUP($A36,'REPORT1 16 &amp; Under ALL'!$A$4:$W$259,20,FALSE)+VLOOKUP($A36,'REPORT4 60+ ALL'!$A$4:$U$259,20,FALSE)</f>
        <v>9548</v>
      </c>
      <c r="U36" s="100">
        <f>VLOOKUP($A36,'REPORT1 16 &amp; Under ALL'!$A$4:$W$259,21,FALSE)+VLOOKUP($A36,'REPORT4 60+ ALL'!$A$4:$U$259,21,FALSE)</f>
        <v>10571</v>
      </c>
      <c r="V36" s="165">
        <v>125714</v>
      </c>
      <c r="W36" s="171">
        <v>4633</v>
      </c>
      <c r="X36" s="166">
        <v>0.15208613728129206</v>
      </c>
    </row>
    <row r="37" spans="1:24" ht="12.75">
      <c r="A37" s="2" t="s">
        <v>68</v>
      </c>
      <c r="B37" s="44" t="s">
        <v>455</v>
      </c>
      <c r="C37" s="1" t="s">
        <v>69</v>
      </c>
      <c r="D37" s="1" t="s">
        <v>19</v>
      </c>
      <c r="E37" s="1" t="s">
        <v>16</v>
      </c>
      <c r="F37" s="100">
        <f>VLOOKUP($A37,'REPORT1 16 &amp; Under ALL'!$A$4:$W$259,6,FALSE)+VLOOKUP($A37,'REPORT4 60+ ALL'!$A$4:$U$259,6,FALSE)</f>
        <v>2017</v>
      </c>
      <c r="G37" s="100">
        <f>VLOOKUP($A37,'REPORT1 16 &amp; Under ALL'!$A$4:$W$259,7,FALSE)+VLOOKUP($A37,'REPORT4 60+ ALL'!$A$4:$U$259,7,FALSE)</f>
        <v>2215</v>
      </c>
      <c r="H37" s="100">
        <f>VLOOKUP($A37,'REPORT1 16 &amp; Under ALL'!$A$4:$W$259,8,FALSE)+VLOOKUP($A37,'REPORT4 60+ ALL'!$A$4:$U$259,8,FALSE)</f>
        <v>2503</v>
      </c>
      <c r="I37" s="100">
        <f>VLOOKUP($A37,'REPORT1 16 &amp; Under ALL'!$A$4:$W$259,9,FALSE)+VLOOKUP($A37,'REPORT4 60+ ALL'!$A$4:$U$259,9,FALSE)</f>
        <v>2392</v>
      </c>
      <c r="J37" s="100">
        <f>VLOOKUP($A37,'REPORT1 16 &amp; Under ALL'!$A$4:$W$259,10,FALSE)+VLOOKUP($A37,'REPORT4 60+ ALL'!$A$4:$U$259,10,FALSE)</f>
        <v>2613</v>
      </c>
      <c r="K37" s="100">
        <f>VLOOKUP($A37,'REPORT1 16 &amp; Under ALL'!$A$4:$W$259,11,FALSE)+VLOOKUP($A37,'REPORT4 60+ ALL'!$A$4:$U$259,11,FALSE)</f>
        <v>2232</v>
      </c>
      <c r="L37" s="100">
        <f>VLOOKUP($A37,'REPORT1 16 &amp; Under ALL'!$A$4:$W$259,12,FALSE)+VLOOKUP($A37,'REPORT4 60+ ALL'!$A$4:$U$259,12,FALSE)</f>
        <v>2051</v>
      </c>
      <c r="M37" s="100">
        <f>VLOOKUP($A37,'REPORT1 16 &amp; Under ALL'!$A$4:$W$259,13,FALSE)+VLOOKUP($A37,'REPORT4 60+ ALL'!$A$4:$U$259,13,FALSE)</f>
        <v>2206</v>
      </c>
      <c r="N37" s="100">
        <f>VLOOKUP($A37,'REPORT1 16 &amp; Under ALL'!$A$4:$W$259,14,FALSE)+VLOOKUP($A37,'REPORT4 60+ ALL'!$A$4:$U$259,14,FALSE)</f>
        <v>1550</v>
      </c>
      <c r="O37" s="100">
        <f>VLOOKUP($A37,'REPORT1 16 &amp; Under ALL'!$A$4:$W$259,15,FALSE)+VLOOKUP($A37,'REPORT4 60+ ALL'!$A$4:$U$259,15,FALSE)</f>
        <v>2371</v>
      </c>
      <c r="P37" s="100">
        <f>VLOOKUP($A37,'REPORT1 16 &amp; Under ALL'!$A$4:$W$259,16,FALSE)+VLOOKUP($A37,'REPORT4 60+ ALL'!$A$4:$U$259,16,FALSE)</f>
        <v>3233</v>
      </c>
      <c r="Q37" s="100">
        <f>VLOOKUP($A37,'REPORT1 16 &amp; Under ALL'!$A$4:$W$259,17,FALSE)+VLOOKUP($A37,'REPORT4 60+ ALL'!$A$4:$U$259,17,FALSE)</f>
        <v>2073</v>
      </c>
      <c r="R37" s="100">
        <f>VLOOKUP($A37,'REPORT1 16 &amp; Under ALL'!$A$4:$W$259,18,FALSE)+VLOOKUP($A37,'REPORT4 60+ ALL'!$A$4:$U$259,18,FALSE)</f>
        <v>1905</v>
      </c>
      <c r="S37" s="100">
        <f>VLOOKUP($A37,'REPORT1 16 &amp; Under ALL'!$A$4:$W$259,19,FALSE)+VLOOKUP($A37,'REPORT4 60+ ALL'!$A$4:$U$259,19,FALSE)</f>
        <v>2184</v>
      </c>
      <c r="T37" s="100">
        <f>VLOOKUP($A37,'REPORT1 16 &amp; Under ALL'!$A$4:$W$259,20,FALSE)+VLOOKUP($A37,'REPORT4 60+ ALL'!$A$4:$U$259,20,FALSE)</f>
        <v>2643</v>
      </c>
      <c r="U37" s="100">
        <f>VLOOKUP($A37,'REPORT1 16 &amp; Under ALL'!$A$4:$W$259,21,FALSE)+VLOOKUP($A37,'REPORT4 60+ ALL'!$A$4:$U$259,21,FALSE)</f>
        <v>2850</v>
      </c>
      <c r="V37" s="165">
        <v>37038</v>
      </c>
      <c r="W37" s="171">
        <v>455</v>
      </c>
      <c r="X37" s="166">
        <v>0.049852087213761366</v>
      </c>
    </row>
    <row r="38" spans="1:24" ht="12.75">
      <c r="A38" s="2" t="s">
        <v>70</v>
      </c>
      <c r="B38" s="44" t="s">
        <v>456</v>
      </c>
      <c r="C38" s="1" t="s">
        <v>21</v>
      </c>
      <c r="D38" s="1" t="s">
        <v>22</v>
      </c>
      <c r="E38" s="1" t="s">
        <v>7</v>
      </c>
      <c r="F38" s="100">
        <f>VLOOKUP($A38,'REPORT1 16 &amp; Under ALL'!$A$4:$W$259,6,FALSE)+VLOOKUP($A38,'REPORT4 60+ ALL'!$A$4:$U$259,6,FALSE)</f>
        <v>651</v>
      </c>
      <c r="G38" s="100">
        <f>VLOOKUP($A38,'REPORT1 16 &amp; Under ALL'!$A$4:$W$259,7,FALSE)+VLOOKUP($A38,'REPORT4 60+ ALL'!$A$4:$U$259,7,FALSE)</f>
        <v>1732</v>
      </c>
      <c r="H38" s="100">
        <f>VLOOKUP($A38,'REPORT1 16 &amp; Under ALL'!$A$4:$W$259,8,FALSE)+VLOOKUP($A38,'REPORT4 60+ ALL'!$A$4:$U$259,8,FALSE)</f>
        <v>3397</v>
      </c>
      <c r="I38" s="100">
        <f>VLOOKUP($A38,'REPORT1 16 &amp; Under ALL'!$A$4:$W$259,9,FALSE)+VLOOKUP($A38,'REPORT4 60+ ALL'!$A$4:$U$259,9,FALSE)</f>
        <v>2588</v>
      </c>
      <c r="J38" s="100">
        <f>VLOOKUP($A38,'REPORT1 16 &amp; Under ALL'!$A$4:$W$259,10,FALSE)+VLOOKUP($A38,'REPORT4 60+ ALL'!$A$4:$U$259,10,FALSE)</f>
        <v>3380</v>
      </c>
      <c r="K38" s="100">
        <f>VLOOKUP($A38,'REPORT1 16 &amp; Under ALL'!$A$4:$W$259,11,FALSE)+VLOOKUP($A38,'REPORT4 60+ ALL'!$A$4:$U$259,11,FALSE)</f>
        <v>1927</v>
      </c>
      <c r="L38" s="100">
        <f>VLOOKUP($A38,'REPORT1 16 &amp; Under ALL'!$A$4:$W$259,12,FALSE)+VLOOKUP($A38,'REPORT4 60+ ALL'!$A$4:$U$259,12,FALSE)</f>
        <v>1828</v>
      </c>
      <c r="M38" s="100">
        <f>VLOOKUP($A38,'REPORT1 16 &amp; Under ALL'!$A$4:$W$259,13,FALSE)+VLOOKUP($A38,'REPORT4 60+ ALL'!$A$4:$U$259,13,FALSE)</f>
        <v>1729</v>
      </c>
      <c r="N38" s="100">
        <f>VLOOKUP($A38,'REPORT1 16 &amp; Under ALL'!$A$4:$W$259,14,FALSE)+VLOOKUP($A38,'REPORT4 60+ ALL'!$A$4:$U$259,14,FALSE)</f>
        <v>1453</v>
      </c>
      <c r="O38" s="100">
        <f>VLOOKUP($A38,'REPORT1 16 &amp; Under ALL'!$A$4:$W$259,15,FALSE)+VLOOKUP($A38,'REPORT4 60+ ALL'!$A$4:$U$259,15,FALSE)</f>
        <v>2179</v>
      </c>
      <c r="P38" s="100">
        <f>VLOOKUP($A38,'REPORT1 16 &amp; Under ALL'!$A$4:$W$259,16,FALSE)+VLOOKUP($A38,'REPORT4 60+ ALL'!$A$4:$U$259,16,FALSE)</f>
        <v>1613</v>
      </c>
      <c r="Q38" s="100">
        <f>VLOOKUP($A38,'REPORT1 16 &amp; Under ALL'!$A$4:$W$259,17,FALSE)+VLOOKUP($A38,'REPORT4 60+ ALL'!$A$4:$U$259,17,FALSE)</f>
        <v>2430</v>
      </c>
      <c r="R38" s="100">
        <f>VLOOKUP($A38,'REPORT1 16 &amp; Under ALL'!$A$4:$W$259,18,FALSE)+VLOOKUP($A38,'REPORT4 60+ ALL'!$A$4:$U$259,18,FALSE)</f>
        <v>2142</v>
      </c>
      <c r="S38" s="100">
        <f>VLOOKUP($A38,'REPORT1 16 &amp; Under ALL'!$A$4:$W$259,19,FALSE)+VLOOKUP($A38,'REPORT4 60+ ALL'!$A$4:$U$259,19,FALSE)</f>
        <v>2067</v>
      </c>
      <c r="T38" s="100">
        <f>VLOOKUP($A38,'REPORT1 16 &amp; Under ALL'!$A$4:$W$259,20,FALSE)+VLOOKUP($A38,'REPORT4 60+ ALL'!$A$4:$U$259,20,FALSE)</f>
        <v>2251</v>
      </c>
      <c r="U38" s="100">
        <f>VLOOKUP($A38,'REPORT1 16 &amp; Under ALL'!$A$4:$W$259,21,FALSE)+VLOOKUP($A38,'REPORT4 60+ ALL'!$A$4:$U$259,21,FALSE)</f>
        <v>3204</v>
      </c>
      <c r="V38" s="165">
        <v>34571</v>
      </c>
      <c r="W38" s="171">
        <v>1296</v>
      </c>
      <c r="X38" s="166">
        <v>0.15487571701720843</v>
      </c>
    </row>
    <row r="39" spans="1:24" ht="12.75">
      <c r="A39" s="2" t="s">
        <v>71</v>
      </c>
      <c r="B39" s="44" t="s">
        <v>457</v>
      </c>
      <c r="C39" s="1" t="s">
        <v>72</v>
      </c>
      <c r="D39" s="1" t="s">
        <v>36</v>
      </c>
      <c r="E39" s="1" t="s">
        <v>7</v>
      </c>
      <c r="F39" s="100">
        <f>VLOOKUP($A39,'REPORT1 16 &amp; Under ALL'!$A$4:$W$259,6,FALSE)+VLOOKUP($A39,'REPORT4 60+ ALL'!$A$4:$U$259,6,FALSE)</f>
        <v>7472</v>
      </c>
      <c r="G39" s="100">
        <f>VLOOKUP($A39,'REPORT1 16 &amp; Under ALL'!$A$4:$W$259,7,FALSE)+VLOOKUP($A39,'REPORT4 60+ ALL'!$A$4:$U$259,7,FALSE)</f>
        <v>7554</v>
      </c>
      <c r="H39" s="100">
        <f>VLOOKUP($A39,'REPORT1 16 &amp; Under ALL'!$A$4:$W$259,8,FALSE)+VLOOKUP($A39,'REPORT4 60+ ALL'!$A$4:$U$259,8,FALSE)</f>
        <v>6280</v>
      </c>
      <c r="I39" s="100">
        <f>VLOOKUP($A39,'REPORT1 16 &amp; Under ALL'!$A$4:$W$259,9,FALSE)+VLOOKUP($A39,'REPORT4 60+ ALL'!$A$4:$U$259,9,FALSE)</f>
        <v>9133</v>
      </c>
      <c r="J39" s="100">
        <f>VLOOKUP($A39,'REPORT1 16 &amp; Under ALL'!$A$4:$W$259,10,FALSE)+VLOOKUP($A39,'REPORT4 60+ ALL'!$A$4:$U$259,10,FALSE)</f>
        <v>10859</v>
      </c>
      <c r="K39" s="100">
        <f>VLOOKUP($A39,'REPORT1 16 &amp; Under ALL'!$A$4:$W$259,11,FALSE)+VLOOKUP($A39,'REPORT4 60+ ALL'!$A$4:$U$259,11,FALSE)</f>
        <v>6226</v>
      </c>
      <c r="L39" s="100">
        <f>VLOOKUP($A39,'REPORT1 16 &amp; Under ALL'!$A$4:$W$259,12,FALSE)+VLOOKUP($A39,'REPORT4 60+ ALL'!$A$4:$U$259,12,FALSE)</f>
        <v>5289</v>
      </c>
      <c r="M39" s="100">
        <f>VLOOKUP($A39,'REPORT1 16 &amp; Under ALL'!$A$4:$W$259,13,FALSE)+VLOOKUP($A39,'REPORT4 60+ ALL'!$A$4:$U$259,13,FALSE)</f>
        <v>4390</v>
      </c>
      <c r="N39" s="100">
        <f>VLOOKUP($A39,'REPORT1 16 &amp; Under ALL'!$A$4:$W$259,14,FALSE)+VLOOKUP($A39,'REPORT4 60+ ALL'!$A$4:$U$259,14,FALSE)</f>
        <v>2832</v>
      </c>
      <c r="O39" s="100">
        <f>VLOOKUP($A39,'REPORT1 16 &amp; Under ALL'!$A$4:$W$259,15,FALSE)+VLOOKUP($A39,'REPORT4 60+ ALL'!$A$4:$U$259,15,FALSE)</f>
        <v>4310</v>
      </c>
      <c r="P39" s="100">
        <f>VLOOKUP($A39,'REPORT1 16 &amp; Under ALL'!$A$4:$W$259,16,FALSE)+VLOOKUP($A39,'REPORT4 60+ ALL'!$A$4:$U$259,16,FALSE)</f>
        <v>6719</v>
      </c>
      <c r="Q39" s="100">
        <f>VLOOKUP($A39,'REPORT1 16 &amp; Under ALL'!$A$4:$W$259,17,FALSE)+VLOOKUP($A39,'REPORT4 60+ ALL'!$A$4:$U$259,17,FALSE)</f>
        <v>6301</v>
      </c>
      <c r="R39" s="100">
        <f>VLOOKUP($A39,'REPORT1 16 &amp; Under ALL'!$A$4:$W$259,18,FALSE)+VLOOKUP($A39,'REPORT4 60+ ALL'!$A$4:$U$259,18,FALSE)</f>
        <v>6709</v>
      </c>
      <c r="S39" s="100">
        <f>VLOOKUP($A39,'REPORT1 16 &amp; Under ALL'!$A$4:$W$259,19,FALSE)+VLOOKUP($A39,'REPORT4 60+ ALL'!$A$4:$U$259,19,FALSE)</f>
        <v>5962</v>
      </c>
      <c r="T39" s="100">
        <f>VLOOKUP($A39,'REPORT1 16 &amp; Under ALL'!$A$4:$W$259,20,FALSE)+VLOOKUP($A39,'REPORT4 60+ ALL'!$A$4:$U$259,20,FALSE)</f>
        <v>6428</v>
      </c>
      <c r="U39" s="100">
        <f>VLOOKUP($A39,'REPORT1 16 &amp; Under ALL'!$A$4:$W$259,21,FALSE)+VLOOKUP($A39,'REPORT4 60+ ALL'!$A$4:$U$259,21,FALSE)</f>
        <v>6567</v>
      </c>
      <c r="V39" s="165">
        <v>103031</v>
      </c>
      <c r="W39" s="171">
        <v>-4773</v>
      </c>
      <c r="X39" s="166">
        <v>-0.15680541410690232</v>
      </c>
    </row>
    <row r="40" spans="1:24" ht="12.75">
      <c r="A40" s="2" t="s">
        <v>73</v>
      </c>
      <c r="B40" s="44" t="s">
        <v>458</v>
      </c>
      <c r="C40" s="1" t="s">
        <v>74</v>
      </c>
      <c r="D40" s="1" t="s">
        <v>15</v>
      </c>
      <c r="E40" s="1" t="s">
        <v>16</v>
      </c>
      <c r="F40" s="100">
        <f>VLOOKUP($A40,'REPORT1 16 &amp; Under ALL'!$A$4:$W$259,6,FALSE)+VLOOKUP($A40,'REPORT4 60+ ALL'!$A$4:$U$259,6,FALSE)</f>
        <v>2776</v>
      </c>
      <c r="G40" s="100">
        <f>VLOOKUP($A40,'REPORT1 16 &amp; Under ALL'!$A$4:$W$259,7,FALSE)+VLOOKUP($A40,'REPORT4 60+ ALL'!$A$4:$U$259,7,FALSE)</f>
        <v>3205</v>
      </c>
      <c r="H40" s="100">
        <f>VLOOKUP($A40,'REPORT1 16 &amp; Under ALL'!$A$4:$W$259,8,FALSE)+VLOOKUP($A40,'REPORT4 60+ ALL'!$A$4:$U$259,8,FALSE)</f>
        <v>3485</v>
      </c>
      <c r="I40" s="100">
        <f>VLOOKUP($A40,'REPORT1 16 &amp; Under ALL'!$A$4:$W$259,9,FALSE)+VLOOKUP($A40,'REPORT4 60+ ALL'!$A$4:$U$259,9,FALSE)</f>
        <v>3985</v>
      </c>
      <c r="J40" s="100">
        <f>VLOOKUP($A40,'REPORT1 16 &amp; Under ALL'!$A$4:$W$259,10,FALSE)+VLOOKUP($A40,'REPORT4 60+ ALL'!$A$4:$U$259,10,FALSE)</f>
        <v>3846</v>
      </c>
      <c r="K40" s="100">
        <f>VLOOKUP($A40,'REPORT1 16 &amp; Under ALL'!$A$4:$W$259,11,FALSE)+VLOOKUP($A40,'REPORT4 60+ ALL'!$A$4:$U$259,11,FALSE)</f>
        <v>3692</v>
      </c>
      <c r="L40" s="100">
        <f>VLOOKUP($A40,'REPORT1 16 &amp; Under ALL'!$A$4:$W$259,12,FALSE)+VLOOKUP($A40,'REPORT4 60+ ALL'!$A$4:$U$259,12,FALSE)</f>
        <v>3793</v>
      </c>
      <c r="M40" s="100">
        <f>VLOOKUP($A40,'REPORT1 16 &amp; Under ALL'!$A$4:$W$259,13,FALSE)+VLOOKUP($A40,'REPORT4 60+ ALL'!$A$4:$U$259,13,FALSE)</f>
        <v>3615</v>
      </c>
      <c r="N40" s="100">
        <f>VLOOKUP($A40,'REPORT1 16 &amp; Under ALL'!$A$4:$W$259,14,FALSE)+VLOOKUP($A40,'REPORT4 60+ ALL'!$A$4:$U$259,14,FALSE)</f>
        <v>2533</v>
      </c>
      <c r="O40" s="100">
        <f>VLOOKUP($A40,'REPORT1 16 &amp; Under ALL'!$A$4:$W$259,15,FALSE)+VLOOKUP($A40,'REPORT4 60+ ALL'!$A$4:$U$259,15,FALSE)</f>
        <v>2548</v>
      </c>
      <c r="P40" s="100">
        <f>VLOOKUP($A40,'REPORT1 16 &amp; Under ALL'!$A$4:$W$259,16,FALSE)+VLOOKUP($A40,'REPORT4 60+ ALL'!$A$4:$U$259,16,FALSE)</f>
        <v>2972</v>
      </c>
      <c r="Q40" s="100">
        <f>VLOOKUP($A40,'REPORT1 16 &amp; Under ALL'!$A$4:$W$259,17,FALSE)+VLOOKUP($A40,'REPORT4 60+ ALL'!$A$4:$U$259,17,FALSE)</f>
        <v>3499</v>
      </c>
      <c r="R40" s="100">
        <f>VLOOKUP($A40,'REPORT1 16 &amp; Under ALL'!$A$4:$W$259,18,FALSE)+VLOOKUP($A40,'REPORT4 60+ ALL'!$A$4:$U$259,18,FALSE)</f>
        <v>3094</v>
      </c>
      <c r="S40" s="100">
        <f>VLOOKUP($A40,'REPORT1 16 &amp; Under ALL'!$A$4:$W$259,19,FALSE)+VLOOKUP($A40,'REPORT4 60+ ALL'!$A$4:$U$259,19,FALSE)</f>
        <v>3432</v>
      </c>
      <c r="T40" s="100">
        <f>VLOOKUP($A40,'REPORT1 16 &amp; Under ALL'!$A$4:$W$259,20,FALSE)+VLOOKUP($A40,'REPORT4 60+ ALL'!$A$4:$U$259,20,FALSE)</f>
        <v>3768</v>
      </c>
      <c r="U40" s="100">
        <f>VLOOKUP($A40,'REPORT1 16 &amp; Under ALL'!$A$4:$W$259,21,FALSE)+VLOOKUP($A40,'REPORT4 60+ ALL'!$A$4:$U$259,21,FALSE)</f>
        <v>4017</v>
      </c>
      <c r="V40" s="165">
        <v>54260</v>
      </c>
      <c r="W40" s="171">
        <v>860</v>
      </c>
      <c r="X40" s="166">
        <v>0.06393576685748271</v>
      </c>
    </row>
    <row r="41" spans="1:24" ht="12.75">
      <c r="A41" s="2" t="s">
        <v>75</v>
      </c>
      <c r="B41" s="44" t="s">
        <v>459</v>
      </c>
      <c r="C41" s="1" t="s">
        <v>5</v>
      </c>
      <c r="D41" s="1" t="s">
        <v>6</v>
      </c>
      <c r="E41" s="1" t="s">
        <v>7</v>
      </c>
      <c r="F41" s="100">
        <f>VLOOKUP($A41,'REPORT1 16 &amp; Under ALL'!$A$4:$W$259,6,FALSE)+VLOOKUP($A41,'REPORT4 60+ ALL'!$A$4:$U$259,6,FALSE)</f>
        <v>6652</v>
      </c>
      <c r="G41" s="100">
        <f>VLOOKUP($A41,'REPORT1 16 &amp; Under ALL'!$A$4:$W$259,7,FALSE)+VLOOKUP($A41,'REPORT4 60+ ALL'!$A$4:$U$259,7,FALSE)</f>
        <v>6981</v>
      </c>
      <c r="H41" s="100">
        <f>VLOOKUP($A41,'REPORT1 16 &amp; Under ALL'!$A$4:$W$259,8,FALSE)+VLOOKUP($A41,'REPORT4 60+ ALL'!$A$4:$U$259,8,FALSE)</f>
        <v>5862</v>
      </c>
      <c r="I41" s="100">
        <f>VLOOKUP($A41,'REPORT1 16 &amp; Under ALL'!$A$4:$W$259,9,FALSE)+VLOOKUP($A41,'REPORT4 60+ ALL'!$A$4:$U$259,9,FALSE)</f>
        <v>6852</v>
      </c>
      <c r="J41" s="100">
        <f>VLOOKUP($A41,'REPORT1 16 &amp; Under ALL'!$A$4:$W$259,10,FALSE)+VLOOKUP($A41,'REPORT4 60+ ALL'!$A$4:$U$259,10,FALSE)</f>
        <v>7032</v>
      </c>
      <c r="K41" s="100">
        <f>VLOOKUP($A41,'REPORT1 16 &amp; Under ALL'!$A$4:$W$259,11,FALSE)+VLOOKUP($A41,'REPORT4 60+ ALL'!$A$4:$U$259,11,FALSE)</f>
        <v>4392</v>
      </c>
      <c r="L41" s="100">
        <f>VLOOKUP($A41,'REPORT1 16 &amp; Under ALL'!$A$4:$W$259,12,FALSE)+VLOOKUP($A41,'REPORT4 60+ ALL'!$A$4:$U$259,12,FALSE)</f>
        <v>5017</v>
      </c>
      <c r="M41" s="100">
        <f>VLOOKUP($A41,'REPORT1 16 &amp; Under ALL'!$A$4:$W$259,13,FALSE)+VLOOKUP($A41,'REPORT4 60+ ALL'!$A$4:$U$259,13,FALSE)</f>
        <v>4042</v>
      </c>
      <c r="N41" s="100">
        <f>VLOOKUP($A41,'REPORT1 16 &amp; Under ALL'!$A$4:$W$259,14,FALSE)+VLOOKUP($A41,'REPORT4 60+ ALL'!$A$4:$U$259,14,FALSE)</f>
        <v>2447</v>
      </c>
      <c r="O41" s="100">
        <f>VLOOKUP($A41,'REPORT1 16 &amp; Under ALL'!$A$4:$W$259,15,FALSE)+VLOOKUP($A41,'REPORT4 60+ ALL'!$A$4:$U$259,15,FALSE)</f>
        <v>3480</v>
      </c>
      <c r="P41" s="100">
        <f>VLOOKUP($A41,'REPORT1 16 &amp; Under ALL'!$A$4:$W$259,16,FALSE)+VLOOKUP($A41,'REPORT4 60+ ALL'!$A$4:$U$259,16,FALSE)</f>
        <v>4469</v>
      </c>
      <c r="Q41" s="100">
        <f>VLOOKUP($A41,'REPORT1 16 &amp; Under ALL'!$A$4:$W$259,17,FALSE)+VLOOKUP($A41,'REPORT4 60+ ALL'!$A$4:$U$259,17,FALSE)</f>
        <v>4834</v>
      </c>
      <c r="R41" s="100">
        <f>VLOOKUP($A41,'REPORT1 16 &amp; Under ALL'!$A$4:$W$259,18,FALSE)+VLOOKUP($A41,'REPORT4 60+ ALL'!$A$4:$U$259,18,FALSE)</f>
        <v>4183</v>
      </c>
      <c r="S41" s="100">
        <f>VLOOKUP($A41,'REPORT1 16 &amp; Under ALL'!$A$4:$W$259,19,FALSE)+VLOOKUP($A41,'REPORT4 60+ ALL'!$A$4:$U$259,19,FALSE)</f>
        <v>4092</v>
      </c>
      <c r="T41" s="100">
        <f>VLOOKUP($A41,'REPORT1 16 &amp; Under ALL'!$A$4:$W$259,20,FALSE)+VLOOKUP($A41,'REPORT4 60+ ALL'!$A$4:$U$259,20,FALSE)</f>
        <v>4665</v>
      </c>
      <c r="U41" s="100">
        <f>VLOOKUP($A41,'REPORT1 16 &amp; Under ALL'!$A$4:$W$259,21,FALSE)+VLOOKUP($A41,'REPORT4 60+ ALL'!$A$4:$U$259,21,FALSE)</f>
        <v>5506</v>
      </c>
      <c r="V41" s="165">
        <v>80506</v>
      </c>
      <c r="W41" s="171">
        <v>-7901</v>
      </c>
      <c r="X41" s="166">
        <v>-0.29988233954529925</v>
      </c>
    </row>
    <row r="42" spans="1:24" ht="12.75">
      <c r="A42" s="2" t="s">
        <v>76</v>
      </c>
      <c r="B42" s="44" t="s">
        <v>460</v>
      </c>
      <c r="C42" s="1" t="s">
        <v>50</v>
      </c>
      <c r="D42" s="1" t="s">
        <v>19</v>
      </c>
      <c r="E42" s="1" t="s">
        <v>7</v>
      </c>
      <c r="F42" s="100">
        <f>VLOOKUP($A42,'REPORT1 16 &amp; Under ALL'!$A$4:$W$259,6,FALSE)+VLOOKUP($A42,'REPORT4 60+ ALL'!$A$4:$U$259,6,FALSE)</f>
        <v>1892</v>
      </c>
      <c r="G42" s="100">
        <f>VLOOKUP($A42,'REPORT1 16 &amp; Under ALL'!$A$4:$W$259,7,FALSE)+VLOOKUP($A42,'REPORT4 60+ ALL'!$A$4:$U$259,7,FALSE)</f>
        <v>3852</v>
      </c>
      <c r="H42" s="100">
        <f>VLOOKUP($A42,'REPORT1 16 &amp; Under ALL'!$A$4:$W$259,8,FALSE)+VLOOKUP($A42,'REPORT4 60+ ALL'!$A$4:$U$259,8,FALSE)</f>
        <v>3982</v>
      </c>
      <c r="I42" s="100">
        <f>VLOOKUP($A42,'REPORT1 16 &amp; Under ALL'!$A$4:$W$259,9,FALSE)+VLOOKUP($A42,'REPORT4 60+ ALL'!$A$4:$U$259,9,FALSE)</f>
        <v>5033</v>
      </c>
      <c r="J42" s="100">
        <f>VLOOKUP($A42,'REPORT1 16 &amp; Under ALL'!$A$4:$W$259,10,FALSE)+VLOOKUP($A42,'REPORT4 60+ ALL'!$A$4:$U$259,10,FALSE)</f>
        <v>5473</v>
      </c>
      <c r="K42" s="100">
        <f>VLOOKUP($A42,'REPORT1 16 &amp; Under ALL'!$A$4:$W$259,11,FALSE)+VLOOKUP($A42,'REPORT4 60+ ALL'!$A$4:$U$259,11,FALSE)</f>
        <v>4068</v>
      </c>
      <c r="L42" s="100">
        <f>VLOOKUP($A42,'REPORT1 16 &amp; Under ALL'!$A$4:$W$259,12,FALSE)+VLOOKUP($A42,'REPORT4 60+ ALL'!$A$4:$U$259,12,FALSE)</f>
        <v>3759</v>
      </c>
      <c r="M42" s="100">
        <f>VLOOKUP($A42,'REPORT1 16 &amp; Under ALL'!$A$4:$W$259,13,FALSE)+VLOOKUP($A42,'REPORT4 60+ ALL'!$A$4:$U$259,13,FALSE)</f>
        <v>3166</v>
      </c>
      <c r="N42" s="100">
        <f>VLOOKUP($A42,'REPORT1 16 &amp; Under ALL'!$A$4:$W$259,14,FALSE)+VLOOKUP($A42,'REPORT4 60+ ALL'!$A$4:$U$259,14,FALSE)</f>
        <v>1829</v>
      </c>
      <c r="O42" s="100">
        <f>VLOOKUP($A42,'REPORT1 16 &amp; Under ALL'!$A$4:$W$259,15,FALSE)+VLOOKUP($A42,'REPORT4 60+ ALL'!$A$4:$U$259,15,FALSE)</f>
        <v>2216</v>
      </c>
      <c r="P42" s="100">
        <f>VLOOKUP($A42,'REPORT1 16 &amp; Under ALL'!$A$4:$W$259,16,FALSE)+VLOOKUP($A42,'REPORT4 60+ ALL'!$A$4:$U$259,16,FALSE)</f>
        <v>3481</v>
      </c>
      <c r="Q42" s="100">
        <f>VLOOKUP($A42,'REPORT1 16 &amp; Under ALL'!$A$4:$W$259,17,FALSE)+VLOOKUP($A42,'REPORT4 60+ ALL'!$A$4:$U$259,17,FALSE)</f>
        <v>3510</v>
      </c>
      <c r="R42" s="100">
        <f>VLOOKUP($A42,'REPORT1 16 &amp; Under ALL'!$A$4:$W$259,18,FALSE)+VLOOKUP($A42,'REPORT4 60+ ALL'!$A$4:$U$259,18,FALSE)</f>
        <v>3521</v>
      </c>
      <c r="S42" s="100">
        <f>VLOOKUP($A42,'REPORT1 16 &amp; Under ALL'!$A$4:$W$259,19,FALSE)+VLOOKUP($A42,'REPORT4 60+ ALL'!$A$4:$U$259,19,FALSE)</f>
        <v>3174</v>
      </c>
      <c r="T42" s="100">
        <f>VLOOKUP($A42,'REPORT1 16 &amp; Under ALL'!$A$4:$W$259,20,FALSE)+VLOOKUP($A42,'REPORT4 60+ ALL'!$A$4:$U$259,20,FALSE)</f>
        <v>2750</v>
      </c>
      <c r="U42" s="100">
        <f>VLOOKUP($A42,'REPORT1 16 &amp; Under ALL'!$A$4:$W$259,21,FALSE)+VLOOKUP($A42,'REPORT4 60+ ALL'!$A$4:$U$259,21,FALSE)</f>
        <v>3360</v>
      </c>
      <c r="V42" s="165">
        <v>55066</v>
      </c>
      <c r="W42" s="171">
        <v>-1954</v>
      </c>
      <c r="X42" s="166">
        <v>-0.13239379361745376</v>
      </c>
    </row>
    <row r="43" spans="1:24" ht="12.75">
      <c r="A43" s="2" t="s">
        <v>77</v>
      </c>
      <c r="B43" s="44" t="s">
        <v>411</v>
      </c>
      <c r="C43" s="1" t="s">
        <v>78</v>
      </c>
      <c r="D43" s="1" t="s">
        <v>19</v>
      </c>
      <c r="E43" s="1" t="s">
        <v>7</v>
      </c>
      <c r="F43" s="100">
        <f>VLOOKUP($A43,'REPORT1 16 &amp; Under ALL'!$A$4:$W$259,6,FALSE)+VLOOKUP($A43,'REPORT4 60+ ALL'!$A$4:$U$259,6,FALSE)</f>
        <v>8697</v>
      </c>
      <c r="G43" s="100">
        <f>VLOOKUP($A43,'REPORT1 16 &amp; Under ALL'!$A$4:$W$259,7,FALSE)+VLOOKUP($A43,'REPORT4 60+ ALL'!$A$4:$U$259,7,FALSE)</f>
        <v>10796</v>
      </c>
      <c r="H43" s="100">
        <f>VLOOKUP($A43,'REPORT1 16 &amp; Under ALL'!$A$4:$W$259,8,FALSE)+VLOOKUP($A43,'REPORT4 60+ ALL'!$A$4:$U$259,8,FALSE)</f>
        <v>10286</v>
      </c>
      <c r="I43" s="100">
        <f>VLOOKUP($A43,'REPORT1 16 &amp; Under ALL'!$A$4:$W$259,9,FALSE)+VLOOKUP($A43,'REPORT4 60+ ALL'!$A$4:$U$259,9,FALSE)</f>
        <v>15914</v>
      </c>
      <c r="J43" s="100">
        <f>VLOOKUP($A43,'REPORT1 16 &amp; Under ALL'!$A$4:$W$259,10,FALSE)+VLOOKUP($A43,'REPORT4 60+ ALL'!$A$4:$U$259,10,FALSE)</f>
        <v>20156</v>
      </c>
      <c r="K43" s="100">
        <f>VLOOKUP($A43,'REPORT1 16 &amp; Under ALL'!$A$4:$W$259,11,FALSE)+VLOOKUP($A43,'REPORT4 60+ ALL'!$A$4:$U$259,11,FALSE)</f>
        <v>10718</v>
      </c>
      <c r="L43" s="100">
        <f>VLOOKUP($A43,'REPORT1 16 &amp; Under ALL'!$A$4:$W$259,12,FALSE)+VLOOKUP($A43,'REPORT4 60+ ALL'!$A$4:$U$259,12,FALSE)</f>
        <v>9752</v>
      </c>
      <c r="M43" s="100">
        <f>VLOOKUP($A43,'REPORT1 16 &amp; Under ALL'!$A$4:$W$259,13,FALSE)+VLOOKUP($A43,'REPORT4 60+ ALL'!$A$4:$U$259,13,FALSE)</f>
        <v>9157</v>
      </c>
      <c r="N43" s="100">
        <f>VLOOKUP($A43,'REPORT1 16 &amp; Under ALL'!$A$4:$W$259,14,FALSE)+VLOOKUP($A43,'REPORT4 60+ ALL'!$A$4:$U$259,14,FALSE)</f>
        <v>5071</v>
      </c>
      <c r="O43" s="100">
        <f>VLOOKUP($A43,'REPORT1 16 &amp; Under ALL'!$A$4:$W$259,15,FALSE)+VLOOKUP($A43,'REPORT4 60+ ALL'!$A$4:$U$259,15,FALSE)</f>
        <v>6804</v>
      </c>
      <c r="P43" s="100">
        <f>VLOOKUP($A43,'REPORT1 16 &amp; Under ALL'!$A$4:$W$259,16,FALSE)+VLOOKUP($A43,'REPORT4 60+ ALL'!$A$4:$U$259,16,FALSE)</f>
        <v>11098</v>
      </c>
      <c r="Q43" s="100">
        <f>VLOOKUP($A43,'REPORT1 16 &amp; Under ALL'!$A$4:$W$259,17,FALSE)+VLOOKUP($A43,'REPORT4 60+ ALL'!$A$4:$U$259,17,FALSE)</f>
        <v>9688</v>
      </c>
      <c r="R43" s="100">
        <f>VLOOKUP($A43,'REPORT1 16 &amp; Under ALL'!$A$4:$W$259,18,FALSE)+VLOOKUP($A43,'REPORT4 60+ ALL'!$A$4:$U$259,18,FALSE)</f>
        <v>12154</v>
      </c>
      <c r="S43" s="100">
        <f>VLOOKUP($A43,'REPORT1 16 &amp; Under ALL'!$A$4:$W$259,19,FALSE)+VLOOKUP($A43,'REPORT4 60+ ALL'!$A$4:$U$259,19,FALSE)</f>
        <v>11702</v>
      </c>
      <c r="T43" s="100">
        <f>VLOOKUP($A43,'REPORT1 16 &amp; Under ALL'!$A$4:$W$259,20,FALSE)+VLOOKUP($A43,'REPORT4 60+ ALL'!$A$4:$U$259,20,FALSE)</f>
        <v>11925</v>
      </c>
      <c r="U43" s="100">
        <f>VLOOKUP($A43,'REPORT1 16 &amp; Under ALL'!$A$4:$W$259,21,FALSE)+VLOOKUP($A43,'REPORT4 60+ ALL'!$A$4:$U$259,21,FALSE)</f>
        <v>11594</v>
      </c>
      <c r="V43" s="165">
        <v>175512</v>
      </c>
      <c r="W43" s="171">
        <v>1682</v>
      </c>
      <c r="X43" s="166">
        <v>0.03681089007068916</v>
      </c>
    </row>
    <row r="44" spans="1:24" ht="12.75">
      <c r="A44" s="2" t="s">
        <v>79</v>
      </c>
      <c r="B44" s="44" t="s">
        <v>461</v>
      </c>
      <c r="C44" s="1" t="s">
        <v>38</v>
      </c>
      <c r="D44" s="1" t="s">
        <v>10</v>
      </c>
      <c r="E44" s="1" t="s">
        <v>7</v>
      </c>
      <c r="F44" s="100">
        <f>VLOOKUP($A44,'REPORT1 16 &amp; Under ALL'!$A$4:$W$259,6,FALSE)+VLOOKUP($A44,'REPORT4 60+ ALL'!$A$4:$U$259,6,FALSE)</f>
        <v>9803</v>
      </c>
      <c r="G44" s="100">
        <f>VLOOKUP($A44,'REPORT1 16 &amp; Under ALL'!$A$4:$W$259,7,FALSE)+VLOOKUP($A44,'REPORT4 60+ ALL'!$A$4:$U$259,7,FALSE)</f>
        <v>7931</v>
      </c>
      <c r="H44" s="100">
        <f>VLOOKUP($A44,'REPORT1 16 &amp; Under ALL'!$A$4:$W$259,8,FALSE)+VLOOKUP($A44,'REPORT4 60+ ALL'!$A$4:$U$259,8,FALSE)</f>
        <v>5207</v>
      </c>
      <c r="I44" s="100">
        <f>VLOOKUP($A44,'REPORT1 16 &amp; Under ALL'!$A$4:$W$259,9,FALSE)+VLOOKUP($A44,'REPORT4 60+ ALL'!$A$4:$U$259,9,FALSE)</f>
        <v>7843</v>
      </c>
      <c r="J44" s="100">
        <f>VLOOKUP($A44,'REPORT1 16 &amp; Under ALL'!$A$4:$W$259,10,FALSE)+VLOOKUP($A44,'REPORT4 60+ ALL'!$A$4:$U$259,10,FALSE)</f>
        <v>9506</v>
      </c>
      <c r="K44" s="100">
        <f>VLOOKUP($A44,'REPORT1 16 &amp; Under ALL'!$A$4:$W$259,11,FALSE)+VLOOKUP($A44,'REPORT4 60+ ALL'!$A$4:$U$259,11,FALSE)</f>
        <v>4308</v>
      </c>
      <c r="L44" s="100">
        <f>VLOOKUP($A44,'REPORT1 16 &amp; Under ALL'!$A$4:$W$259,12,FALSE)+VLOOKUP($A44,'REPORT4 60+ ALL'!$A$4:$U$259,12,FALSE)</f>
        <v>8329</v>
      </c>
      <c r="M44" s="100">
        <f>VLOOKUP($A44,'REPORT1 16 &amp; Under ALL'!$A$4:$W$259,13,FALSE)+VLOOKUP($A44,'REPORT4 60+ ALL'!$A$4:$U$259,13,FALSE)</f>
        <v>6479</v>
      </c>
      <c r="N44" s="100">
        <f>VLOOKUP($A44,'REPORT1 16 &amp; Under ALL'!$A$4:$W$259,14,FALSE)+VLOOKUP($A44,'REPORT4 60+ ALL'!$A$4:$U$259,14,FALSE)</f>
        <v>4093</v>
      </c>
      <c r="O44" s="100">
        <f>VLOOKUP($A44,'REPORT1 16 &amp; Under ALL'!$A$4:$W$259,15,FALSE)+VLOOKUP($A44,'REPORT4 60+ ALL'!$A$4:$U$259,15,FALSE)</f>
        <v>6138</v>
      </c>
      <c r="P44" s="100">
        <f>VLOOKUP($A44,'REPORT1 16 &amp; Under ALL'!$A$4:$W$259,16,FALSE)+VLOOKUP($A44,'REPORT4 60+ ALL'!$A$4:$U$259,16,FALSE)</f>
        <v>7784</v>
      </c>
      <c r="Q44" s="100">
        <f>VLOOKUP($A44,'REPORT1 16 &amp; Under ALL'!$A$4:$W$259,17,FALSE)+VLOOKUP($A44,'REPORT4 60+ ALL'!$A$4:$U$259,17,FALSE)</f>
        <v>6651</v>
      </c>
      <c r="R44" s="100">
        <f>VLOOKUP($A44,'REPORT1 16 &amp; Under ALL'!$A$4:$W$259,18,FALSE)+VLOOKUP($A44,'REPORT4 60+ ALL'!$A$4:$U$259,18,FALSE)</f>
        <v>8289</v>
      </c>
      <c r="S44" s="100">
        <f>VLOOKUP($A44,'REPORT1 16 &amp; Under ALL'!$A$4:$W$259,19,FALSE)+VLOOKUP($A44,'REPORT4 60+ ALL'!$A$4:$U$259,19,FALSE)</f>
        <v>7383</v>
      </c>
      <c r="T44" s="100">
        <f>VLOOKUP($A44,'REPORT1 16 &amp; Under ALL'!$A$4:$W$259,20,FALSE)+VLOOKUP($A44,'REPORT4 60+ ALL'!$A$4:$U$259,20,FALSE)</f>
        <v>6603</v>
      </c>
      <c r="U44" s="100">
        <f>VLOOKUP($A44,'REPORT1 16 &amp; Under ALL'!$A$4:$W$259,21,FALSE)+VLOOKUP($A44,'REPORT4 60+ ALL'!$A$4:$U$259,21,FALSE)</f>
        <v>6527</v>
      </c>
      <c r="V44" s="165">
        <v>112874</v>
      </c>
      <c r="W44" s="171">
        <v>-1982</v>
      </c>
      <c r="X44" s="166">
        <v>-0.06438409563409564</v>
      </c>
    </row>
    <row r="45" spans="1:24" ht="12.75">
      <c r="A45" s="2" t="s">
        <v>80</v>
      </c>
      <c r="B45" s="44" t="s">
        <v>412</v>
      </c>
      <c r="C45" s="1" t="s">
        <v>81</v>
      </c>
      <c r="D45" s="1" t="s">
        <v>6</v>
      </c>
      <c r="E45" s="1" t="s">
        <v>7</v>
      </c>
      <c r="F45" s="100">
        <f>VLOOKUP($A45,'REPORT1 16 &amp; Under ALL'!$A$4:$W$259,6,FALSE)+VLOOKUP($A45,'REPORT4 60+ ALL'!$A$4:$U$259,6,FALSE)</f>
        <v>17362</v>
      </c>
      <c r="G45" s="100">
        <f>VLOOKUP($A45,'REPORT1 16 &amp; Under ALL'!$A$4:$W$259,7,FALSE)+VLOOKUP($A45,'REPORT4 60+ ALL'!$A$4:$U$259,7,FALSE)</f>
        <v>17597</v>
      </c>
      <c r="H45" s="100">
        <f>VLOOKUP($A45,'REPORT1 16 &amp; Under ALL'!$A$4:$W$259,8,FALSE)+VLOOKUP($A45,'REPORT4 60+ ALL'!$A$4:$U$259,8,FALSE)</f>
        <v>18252</v>
      </c>
      <c r="I45" s="100">
        <f>VLOOKUP($A45,'REPORT1 16 &amp; Under ALL'!$A$4:$W$259,9,FALSE)+VLOOKUP($A45,'REPORT4 60+ ALL'!$A$4:$U$259,9,FALSE)</f>
        <v>21425</v>
      </c>
      <c r="J45" s="100">
        <f>VLOOKUP($A45,'REPORT1 16 &amp; Under ALL'!$A$4:$W$259,10,FALSE)+VLOOKUP($A45,'REPORT4 60+ ALL'!$A$4:$U$259,10,FALSE)</f>
        <v>24197</v>
      </c>
      <c r="K45" s="100">
        <f>VLOOKUP($A45,'REPORT1 16 &amp; Under ALL'!$A$4:$W$259,11,FALSE)+VLOOKUP($A45,'REPORT4 60+ ALL'!$A$4:$U$259,11,FALSE)</f>
        <v>15573</v>
      </c>
      <c r="L45" s="100">
        <f>VLOOKUP($A45,'REPORT1 16 &amp; Under ALL'!$A$4:$W$259,12,FALSE)+VLOOKUP($A45,'REPORT4 60+ ALL'!$A$4:$U$259,12,FALSE)</f>
        <v>14954</v>
      </c>
      <c r="M45" s="100">
        <f>VLOOKUP($A45,'REPORT1 16 &amp; Under ALL'!$A$4:$W$259,13,FALSE)+VLOOKUP($A45,'REPORT4 60+ ALL'!$A$4:$U$259,13,FALSE)</f>
        <v>13168</v>
      </c>
      <c r="N45" s="100">
        <f>VLOOKUP($A45,'REPORT1 16 &amp; Under ALL'!$A$4:$W$259,14,FALSE)+VLOOKUP($A45,'REPORT4 60+ ALL'!$A$4:$U$259,14,FALSE)</f>
        <v>8657</v>
      </c>
      <c r="O45" s="100">
        <f>VLOOKUP($A45,'REPORT1 16 &amp; Under ALL'!$A$4:$W$259,15,FALSE)+VLOOKUP($A45,'REPORT4 60+ ALL'!$A$4:$U$259,15,FALSE)</f>
        <v>10173</v>
      </c>
      <c r="P45" s="100">
        <f>VLOOKUP($A45,'REPORT1 16 &amp; Under ALL'!$A$4:$W$259,16,FALSE)+VLOOKUP($A45,'REPORT4 60+ ALL'!$A$4:$U$259,16,FALSE)</f>
        <v>15125</v>
      </c>
      <c r="Q45" s="100">
        <f>VLOOKUP($A45,'REPORT1 16 &amp; Under ALL'!$A$4:$W$259,17,FALSE)+VLOOKUP($A45,'REPORT4 60+ ALL'!$A$4:$U$259,17,FALSE)</f>
        <v>16053</v>
      </c>
      <c r="R45" s="100">
        <f>VLOOKUP($A45,'REPORT1 16 &amp; Under ALL'!$A$4:$W$259,18,FALSE)+VLOOKUP($A45,'REPORT4 60+ ALL'!$A$4:$U$259,18,FALSE)</f>
        <v>14483</v>
      </c>
      <c r="S45" s="100">
        <f>VLOOKUP($A45,'REPORT1 16 &amp; Under ALL'!$A$4:$W$259,19,FALSE)+VLOOKUP($A45,'REPORT4 60+ ALL'!$A$4:$U$259,19,FALSE)</f>
        <v>14771</v>
      </c>
      <c r="T45" s="100">
        <f>VLOOKUP($A45,'REPORT1 16 &amp; Under ALL'!$A$4:$W$259,20,FALSE)+VLOOKUP($A45,'REPORT4 60+ ALL'!$A$4:$U$259,20,FALSE)</f>
        <v>16576</v>
      </c>
      <c r="U45" s="100">
        <f>VLOOKUP($A45,'REPORT1 16 &amp; Under ALL'!$A$4:$W$259,21,FALSE)+VLOOKUP($A45,'REPORT4 60+ ALL'!$A$4:$U$259,21,FALSE)</f>
        <v>16545</v>
      </c>
      <c r="V45" s="165">
        <v>254911</v>
      </c>
      <c r="W45" s="171">
        <v>-12261</v>
      </c>
      <c r="X45" s="166">
        <v>-0.16427729245940298</v>
      </c>
    </row>
    <row r="46" spans="1:24" ht="12.75">
      <c r="A46" s="2" t="s">
        <v>379</v>
      </c>
      <c r="B46" s="44" t="s">
        <v>413</v>
      </c>
      <c r="C46" s="1" t="s">
        <v>81</v>
      </c>
      <c r="D46" s="1" t="s">
        <v>6</v>
      </c>
      <c r="E46" s="1" t="s">
        <v>16</v>
      </c>
      <c r="F46" s="100">
        <f>VLOOKUP($A46,'REPORT1 16 &amp; Under ALL'!$A$4:$W$259,6,FALSE)+VLOOKUP($A46,'REPORT4 60+ ALL'!$A$4:$U$259,6,FALSE)</f>
        <v>3472</v>
      </c>
      <c r="G46" s="100">
        <f>VLOOKUP($A46,'REPORT1 16 &amp; Under ALL'!$A$4:$W$259,7,FALSE)+VLOOKUP($A46,'REPORT4 60+ ALL'!$A$4:$U$259,7,FALSE)</f>
        <v>4021</v>
      </c>
      <c r="H46" s="100">
        <f>VLOOKUP($A46,'REPORT1 16 &amp; Under ALL'!$A$4:$W$259,8,FALSE)+VLOOKUP($A46,'REPORT4 60+ ALL'!$A$4:$U$259,8,FALSE)</f>
        <v>4843</v>
      </c>
      <c r="I46" s="100">
        <f>VLOOKUP($A46,'REPORT1 16 &amp; Under ALL'!$A$4:$W$259,9,FALSE)+VLOOKUP($A46,'REPORT4 60+ ALL'!$A$4:$U$259,9,FALSE)</f>
        <v>5322</v>
      </c>
      <c r="J46" s="100">
        <f>VLOOKUP($A46,'REPORT1 16 &amp; Under ALL'!$A$4:$W$259,10,FALSE)+VLOOKUP($A46,'REPORT4 60+ ALL'!$A$4:$U$259,10,FALSE)</f>
        <v>4901</v>
      </c>
      <c r="K46" s="100">
        <f>VLOOKUP($A46,'REPORT1 16 &amp; Under ALL'!$A$4:$W$259,11,FALSE)+VLOOKUP($A46,'REPORT4 60+ ALL'!$A$4:$U$259,11,FALSE)</f>
        <v>3901</v>
      </c>
      <c r="L46" s="100">
        <f>VLOOKUP($A46,'REPORT1 16 &amp; Under ALL'!$A$4:$W$259,12,FALSE)+VLOOKUP($A46,'REPORT4 60+ ALL'!$A$4:$U$259,12,FALSE)</f>
        <v>4334</v>
      </c>
      <c r="M46" s="100">
        <f>VLOOKUP($A46,'REPORT1 16 &amp; Under ALL'!$A$4:$W$259,13,FALSE)+VLOOKUP($A46,'REPORT4 60+ ALL'!$A$4:$U$259,13,FALSE)</f>
        <v>3399</v>
      </c>
      <c r="N46" s="100">
        <f>VLOOKUP($A46,'REPORT1 16 &amp; Under ALL'!$A$4:$W$259,14,FALSE)+VLOOKUP($A46,'REPORT4 60+ ALL'!$A$4:$U$259,14,FALSE)</f>
        <v>2690</v>
      </c>
      <c r="O46" s="100">
        <f>VLOOKUP($A46,'REPORT1 16 &amp; Under ALL'!$A$4:$W$259,15,FALSE)+VLOOKUP($A46,'REPORT4 60+ ALL'!$A$4:$U$259,15,FALSE)</f>
        <v>3396</v>
      </c>
      <c r="P46" s="100">
        <f>VLOOKUP($A46,'REPORT1 16 &amp; Under ALL'!$A$4:$W$259,16,FALSE)+VLOOKUP($A46,'REPORT4 60+ ALL'!$A$4:$U$259,16,FALSE)</f>
        <v>4415</v>
      </c>
      <c r="Q46" s="100">
        <f>VLOOKUP($A46,'REPORT1 16 &amp; Under ALL'!$A$4:$W$259,17,FALSE)+VLOOKUP($A46,'REPORT4 60+ ALL'!$A$4:$U$259,17,FALSE)</f>
        <v>4535</v>
      </c>
      <c r="R46" s="100">
        <f>VLOOKUP($A46,'REPORT1 16 &amp; Under ALL'!$A$4:$W$259,18,FALSE)+VLOOKUP($A46,'REPORT4 60+ ALL'!$A$4:$U$259,18,FALSE)</f>
        <v>3633</v>
      </c>
      <c r="S46" s="100">
        <f>VLOOKUP($A46,'REPORT1 16 &amp; Under ALL'!$A$4:$W$259,19,FALSE)+VLOOKUP($A46,'REPORT4 60+ ALL'!$A$4:$U$259,19,FALSE)</f>
        <v>3729</v>
      </c>
      <c r="T46" s="100">
        <f>VLOOKUP($A46,'REPORT1 16 &amp; Under ALL'!$A$4:$W$259,20,FALSE)+VLOOKUP($A46,'REPORT4 60+ ALL'!$A$4:$U$259,20,FALSE)</f>
        <v>4260</v>
      </c>
      <c r="U46" s="100">
        <f>VLOOKUP($A46,'REPORT1 16 &amp; Under ALL'!$A$4:$W$259,21,FALSE)+VLOOKUP($A46,'REPORT4 60+ ALL'!$A$4:$U$259,21,FALSE)</f>
        <v>4863</v>
      </c>
      <c r="V46" s="165">
        <v>65714</v>
      </c>
      <c r="W46" s="171">
        <v>-1173</v>
      </c>
      <c r="X46" s="166">
        <v>-0.06642881413523616</v>
      </c>
    </row>
    <row r="47" spans="1:24" ht="12.75">
      <c r="A47" s="2" t="s">
        <v>82</v>
      </c>
      <c r="B47" s="44" t="s">
        <v>462</v>
      </c>
      <c r="C47" s="1" t="s">
        <v>9</v>
      </c>
      <c r="D47" s="1" t="s">
        <v>10</v>
      </c>
      <c r="E47" s="1" t="s">
        <v>7</v>
      </c>
      <c r="F47" s="100">
        <f>VLOOKUP($A47,'REPORT1 16 &amp; Under ALL'!$A$4:$W$259,6,FALSE)+VLOOKUP($A47,'REPORT4 60+ ALL'!$A$4:$U$259,6,FALSE)</f>
        <v>8809</v>
      </c>
      <c r="G47" s="100">
        <f>VLOOKUP($A47,'REPORT1 16 &amp; Under ALL'!$A$4:$W$259,7,FALSE)+VLOOKUP($A47,'REPORT4 60+ ALL'!$A$4:$U$259,7,FALSE)</f>
        <v>11174</v>
      </c>
      <c r="H47" s="100">
        <f>VLOOKUP($A47,'REPORT1 16 &amp; Under ALL'!$A$4:$W$259,8,FALSE)+VLOOKUP($A47,'REPORT4 60+ ALL'!$A$4:$U$259,8,FALSE)</f>
        <v>10450</v>
      </c>
      <c r="I47" s="100">
        <f>VLOOKUP($A47,'REPORT1 16 &amp; Under ALL'!$A$4:$W$259,9,FALSE)+VLOOKUP($A47,'REPORT4 60+ ALL'!$A$4:$U$259,9,FALSE)</f>
        <v>12900</v>
      </c>
      <c r="J47" s="100">
        <f>VLOOKUP($A47,'REPORT1 16 &amp; Under ALL'!$A$4:$W$259,10,FALSE)+VLOOKUP($A47,'REPORT4 60+ ALL'!$A$4:$U$259,10,FALSE)</f>
        <v>13882</v>
      </c>
      <c r="K47" s="100">
        <f>VLOOKUP($A47,'REPORT1 16 &amp; Under ALL'!$A$4:$W$259,11,FALSE)+VLOOKUP($A47,'REPORT4 60+ ALL'!$A$4:$U$259,11,FALSE)</f>
        <v>4659</v>
      </c>
      <c r="L47" s="100">
        <f>VLOOKUP($A47,'REPORT1 16 &amp; Under ALL'!$A$4:$W$259,12,FALSE)+VLOOKUP($A47,'REPORT4 60+ ALL'!$A$4:$U$259,12,FALSE)</f>
        <v>3394</v>
      </c>
      <c r="M47" s="100">
        <f>VLOOKUP($A47,'REPORT1 16 &amp; Under ALL'!$A$4:$W$259,13,FALSE)+VLOOKUP($A47,'REPORT4 60+ ALL'!$A$4:$U$259,13,FALSE)</f>
        <v>2960</v>
      </c>
      <c r="N47" s="100">
        <f>VLOOKUP($A47,'REPORT1 16 &amp; Under ALL'!$A$4:$W$259,14,FALSE)+VLOOKUP($A47,'REPORT4 60+ ALL'!$A$4:$U$259,14,FALSE)</f>
        <v>3244</v>
      </c>
      <c r="O47" s="100">
        <f>VLOOKUP($A47,'REPORT1 16 &amp; Under ALL'!$A$4:$W$259,15,FALSE)+VLOOKUP($A47,'REPORT4 60+ ALL'!$A$4:$U$259,15,FALSE)</f>
        <v>6090</v>
      </c>
      <c r="P47" s="100">
        <f>VLOOKUP($A47,'REPORT1 16 &amp; Under ALL'!$A$4:$W$259,16,FALSE)+VLOOKUP($A47,'REPORT4 60+ ALL'!$A$4:$U$259,16,FALSE)</f>
        <v>9626</v>
      </c>
      <c r="Q47" s="100">
        <f>VLOOKUP($A47,'REPORT1 16 &amp; Under ALL'!$A$4:$W$259,17,FALSE)+VLOOKUP($A47,'REPORT4 60+ ALL'!$A$4:$U$259,17,FALSE)</f>
        <v>9271</v>
      </c>
      <c r="R47" s="100">
        <f>VLOOKUP($A47,'REPORT1 16 &amp; Under ALL'!$A$4:$W$259,18,FALSE)+VLOOKUP($A47,'REPORT4 60+ ALL'!$A$4:$U$259,18,FALSE)</f>
        <v>9621</v>
      </c>
      <c r="S47" s="100">
        <f>VLOOKUP($A47,'REPORT1 16 &amp; Under ALL'!$A$4:$W$259,19,FALSE)+VLOOKUP($A47,'REPORT4 60+ ALL'!$A$4:$U$259,19,FALSE)</f>
        <v>8621</v>
      </c>
      <c r="T47" s="100">
        <f>VLOOKUP($A47,'REPORT1 16 &amp; Under ALL'!$A$4:$W$259,20,FALSE)+VLOOKUP($A47,'REPORT4 60+ ALL'!$A$4:$U$259,20,FALSE)</f>
        <v>8495</v>
      </c>
      <c r="U47" s="100">
        <f>VLOOKUP($A47,'REPORT1 16 &amp; Under ALL'!$A$4:$W$259,21,FALSE)+VLOOKUP($A47,'REPORT4 60+ ALL'!$A$4:$U$259,21,FALSE)</f>
        <v>8546</v>
      </c>
      <c r="V47" s="165">
        <v>131742</v>
      </c>
      <c r="W47" s="171">
        <v>-8050</v>
      </c>
      <c r="X47" s="166">
        <v>-0.18577065977430596</v>
      </c>
    </row>
    <row r="48" spans="1:24" ht="12.75">
      <c r="A48" s="2" t="s">
        <v>83</v>
      </c>
      <c r="B48" s="44" t="s">
        <v>463</v>
      </c>
      <c r="C48" s="1" t="s">
        <v>84</v>
      </c>
      <c r="D48" s="1" t="s">
        <v>15</v>
      </c>
      <c r="E48" s="1" t="s">
        <v>7</v>
      </c>
      <c r="F48" s="100">
        <f>VLOOKUP($A48,'REPORT1 16 &amp; Under ALL'!$A$4:$W$259,6,FALSE)+VLOOKUP($A48,'REPORT4 60+ ALL'!$A$4:$U$259,6,FALSE)</f>
        <v>4853</v>
      </c>
      <c r="G48" s="100">
        <f>VLOOKUP($A48,'REPORT1 16 &amp; Under ALL'!$A$4:$W$259,7,FALSE)+VLOOKUP($A48,'REPORT4 60+ ALL'!$A$4:$U$259,7,FALSE)</f>
        <v>5019</v>
      </c>
      <c r="H48" s="100">
        <f>VLOOKUP($A48,'REPORT1 16 &amp; Under ALL'!$A$4:$W$259,8,FALSE)+VLOOKUP($A48,'REPORT4 60+ ALL'!$A$4:$U$259,8,FALSE)</f>
        <v>4119</v>
      </c>
      <c r="I48" s="100">
        <f>VLOOKUP($A48,'REPORT1 16 &amp; Under ALL'!$A$4:$W$259,9,FALSE)+VLOOKUP($A48,'REPORT4 60+ ALL'!$A$4:$U$259,9,FALSE)</f>
        <v>4927</v>
      </c>
      <c r="J48" s="100">
        <f>VLOOKUP($A48,'REPORT1 16 &amp; Under ALL'!$A$4:$W$259,10,FALSE)+VLOOKUP($A48,'REPORT4 60+ ALL'!$A$4:$U$259,10,FALSE)</f>
        <v>5983</v>
      </c>
      <c r="K48" s="100">
        <f>VLOOKUP($A48,'REPORT1 16 &amp; Under ALL'!$A$4:$W$259,11,FALSE)+VLOOKUP($A48,'REPORT4 60+ ALL'!$A$4:$U$259,11,FALSE)</f>
        <v>4565</v>
      </c>
      <c r="L48" s="100">
        <f>VLOOKUP($A48,'REPORT1 16 &amp; Under ALL'!$A$4:$W$259,12,FALSE)+VLOOKUP($A48,'REPORT4 60+ ALL'!$A$4:$U$259,12,FALSE)</f>
        <v>4273</v>
      </c>
      <c r="M48" s="100">
        <f>VLOOKUP($A48,'REPORT1 16 &amp; Under ALL'!$A$4:$W$259,13,FALSE)+VLOOKUP($A48,'REPORT4 60+ ALL'!$A$4:$U$259,13,FALSE)</f>
        <v>3627</v>
      </c>
      <c r="N48" s="100">
        <f>VLOOKUP($A48,'REPORT1 16 &amp; Under ALL'!$A$4:$W$259,14,FALSE)+VLOOKUP($A48,'REPORT4 60+ ALL'!$A$4:$U$259,14,FALSE)</f>
        <v>2540</v>
      </c>
      <c r="O48" s="100">
        <f>VLOOKUP($A48,'REPORT1 16 &amp; Under ALL'!$A$4:$W$259,15,FALSE)+VLOOKUP($A48,'REPORT4 60+ ALL'!$A$4:$U$259,15,FALSE)</f>
        <v>3122</v>
      </c>
      <c r="P48" s="100">
        <f>VLOOKUP($A48,'REPORT1 16 &amp; Under ALL'!$A$4:$W$259,16,FALSE)+VLOOKUP($A48,'REPORT4 60+ ALL'!$A$4:$U$259,16,FALSE)</f>
        <v>3898</v>
      </c>
      <c r="Q48" s="100">
        <f>VLOOKUP($A48,'REPORT1 16 &amp; Under ALL'!$A$4:$W$259,17,FALSE)+VLOOKUP($A48,'REPORT4 60+ ALL'!$A$4:$U$259,17,FALSE)</f>
        <v>3446</v>
      </c>
      <c r="R48" s="100">
        <f>VLOOKUP($A48,'REPORT1 16 &amp; Under ALL'!$A$4:$W$259,18,FALSE)+VLOOKUP($A48,'REPORT4 60+ ALL'!$A$4:$U$259,18,FALSE)</f>
        <v>3882</v>
      </c>
      <c r="S48" s="100">
        <f>VLOOKUP($A48,'REPORT1 16 &amp; Under ALL'!$A$4:$W$259,19,FALSE)+VLOOKUP($A48,'REPORT4 60+ ALL'!$A$4:$U$259,19,FALSE)</f>
        <v>3720</v>
      </c>
      <c r="T48" s="100">
        <f>VLOOKUP($A48,'REPORT1 16 &amp; Under ALL'!$A$4:$W$259,20,FALSE)+VLOOKUP($A48,'REPORT4 60+ ALL'!$A$4:$U$259,20,FALSE)</f>
        <v>2610</v>
      </c>
      <c r="U48" s="100">
        <f>VLOOKUP($A48,'REPORT1 16 &amp; Under ALL'!$A$4:$W$259,21,FALSE)+VLOOKUP($A48,'REPORT4 60+ ALL'!$A$4:$U$259,21,FALSE)</f>
        <v>2816</v>
      </c>
      <c r="V48" s="165">
        <v>63400</v>
      </c>
      <c r="W48" s="171">
        <v>-5890</v>
      </c>
      <c r="X48" s="166">
        <v>-0.3113436938365578</v>
      </c>
    </row>
    <row r="49" spans="1:24" ht="12.75">
      <c r="A49" s="2" t="s">
        <v>85</v>
      </c>
      <c r="B49" s="44" t="s">
        <v>464</v>
      </c>
      <c r="C49" s="1" t="s">
        <v>14</v>
      </c>
      <c r="D49" s="1" t="s">
        <v>15</v>
      </c>
      <c r="E49" s="1" t="s">
        <v>7</v>
      </c>
      <c r="F49" s="100">
        <f>VLOOKUP($A49,'REPORT1 16 &amp; Under ALL'!$A$4:$W$259,6,FALSE)+VLOOKUP($A49,'REPORT4 60+ ALL'!$A$4:$U$259,6,FALSE)</f>
        <v>2002</v>
      </c>
      <c r="G49" s="100">
        <f>VLOOKUP($A49,'REPORT1 16 &amp; Under ALL'!$A$4:$W$259,7,FALSE)+VLOOKUP($A49,'REPORT4 60+ ALL'!$A$4:$U$259,7,FALSE)</f>
        <v>1709</v>
      </c>
      <c r="H49" s="100">
        <f>VLOOKUP($A49,'REPORT1 16 &amp; Under ALL'!$A$4:$W$259,8,FALSE)+VLOOKUP($A49,'REPORT4 60+ ALL'!$A$4:$U$259,8,FALSE)</f>
        <v>2060</v>
      </c>
      <c r="I49" s="100">
        <f>VLOOKUP($A49,'REPORT1 16 &amp; Under ALL'!$A$4:$W$259,9,FALSE)+VLOOKUP($A49,'REPORT4 60+ ALL'!$A$4:$U$259,9,FALSE)</f>
        <v>2275</v>
      </c>
      <c r="J49" s="100">
        <f>VLOOKUP($A49,'REPORT1 16 &amp; Under ALL'!$A$4:$W$259,10,FALSE)+VLOOKUP($A49,'REPORT4 60+ ALL'!$A$4:$U$259,10,FALSE)</f>
        <v>2467</v>
      </c>
      <c r="K49" s="100">
        <f>VLOOKUP($A49,'REPORT1 16 &amp; Under ALL'!$A$4:$W$259,11,FALSE)+VLOOKUP($A49,'REPORT4 60+ ALL'!$A$4:$U$259,11,FALSE)</f>
        <v>2091</v>
      </c>
      <c r="L49" s="100">
        <f>VLOOKUP($A49,'REPORT1 16 &amp; Under ALL'!$A$4:$W$259,12,FALSE)+VLOOKUP($A49,'REPORT4 60+ ALL'!$A$4:$U$259,12,FALSE)</f>
        <v>2035</v>
      </c>
      <c r="M49" s="100">
        <f>VLOOKUP($A49,'REPORT1 16 &amp; Under ALL'!$A$4:$W$259,13,FALSE)+VLOOKUP($A49,'REPORT4 60+ ALL'!$A$4:$U$259,13,FALSE)</f>
        <v>2526</v>
      </c>
      <c r="N49" s="100">
        <f>VLOOKUP($A49,'REPORT1 16 &amp; Under ALL'!$A$4:$W$259,14,FALSE)+VLOOKUP($A49,'REPORT4 60+ ALL'!$A$4:$U$259,14,FALSE)</f>
        <v>998</v>
      </c>
      <c r="O49" s="100">
        <f>VLOOKUP($A49,'REPORT1 16 &amp; Under ALL'!$A$4:$W$259,15,FALSE)+VLOOKUP($A49,'REPORT4 60+ ALL'!$A$4:$U$259,15,FALSE)</f>
        <v>1626</v>
      </c>
      <c r="P49" s="100">
        <f>VLOOKUP($A49,'REPORT1 16 &amp; Under ALL'!$A$4:$W$259,16,FALSE)+VLOOKUP($A49,'REPORT4 60+ ALL'!$A$4:$U$259,16,FALSE)</f>
        <v>2239</v>
      </c>
      <c r="Q49" s="100">
        <f>VLOOKUP($A49,'REPORT1 16 &amp; Under ALL'!$A$4:$W$259,17,FALSE)+VLOOKUP($A49,'REPORT4 60+ ALL'!$A$4:$U$259,17,FALSE)</f>
        <v>2281</v>
      </c>
      <c r="R49" s="100">
        <f>VLOOKUP($A49,'REPORT1 16 &amp; Under ALL'!$A$4:$W$259,18,FALSE)+VLOOKUP($A49,'REPORT4 60+ ALL'!$A$4:$U$259,18,FALSE)</f>
        <v>2355</v>
      </c>
      <c r="S49" s="100">
        <f>VLOOKUP($A49,'REPORT1 16 &amp; Under ALL'!$A$4:$W$259,19,FALSE)+VLOOKUP($A49,'REPORT4 60+ ALL'!$A$4:$U$259,19,FALSE)</f>
        <v>2517</v>
      </c>
      <c r="T49" s="100">
        <f>VLOOKUP($A49,'REPORT1 16 &amp; Under ALL'!$A$4:$W$259,20,FALSE)+VLOOKUP($A49,'REPORT4 60+ ALL'!$A$4:$U$259,20,FALSE)</f>
        <v>2340</v>
      </c>
      <c r="U49" s="100">
        <f>VLOOKUP($A49,'REPORT1 16 &amp; Under ALL'!$A$4:$W$259,21,FALSE)+VLOOKUP($A49,'REPORT4 60+ ALL'!$A$4:$U$259,21,FALSE)</f>
        <v>2439</v>
      </c>
      <c r="V49" s="165">
        <v>33960</v>
      </c>
      <c r="W49" s="171">
        <v>1605</v>
      </c>
      <c r="X49" s="166">
        <v>0.1994780014914243</v>
      </c>
    </row>
    <row r="50" spans="1:24" ht="12.75">
      <c r="A50" s="2" t="s">
        <v>86</v>
      </c>
      <c r="B50" s="44" t="s">
        <v>465</v>
      </c>
      <c r="C50" s="1" t="s">
        <v>63</v>
      </c>
      <c r="D50" s="1" t="s">
        <v>6</v>
      </c>
      <c r="E50" s="1" t="s">
        <v>7</v>
      </c>
      <c r="F50" s="100">
        <f>VLOOKUP($A50,'REPORT1 16 &amp; Under ALL'!$A$4:$W$259,6,FALSE)+VLOOKUP($A50,'REPORT4 60+ ALL'!$A$4:$U$259,6,FALSE)</f>
        <v>7645</v>
      </c>
      <c r="G50" s="100">
        <f>VLOOKUP($A50,'REPORT1 16 &amp; Under ALL'!$A$4:$W$259,7,FALSE)+VLOOKUP($A50,'REPORT4 60+ ALL'!$A$4:$U$259,7,FALSE)</f>
        <v>8185</v>
      </c>
      <c r="H50" s="100">
        <f>VLOOKUP($A50,'REPORT1 16 &amp; Under ALL'!$A$4:$W$259,8,FALSE)+VLOOKUP($A50,'REPORT4 60+ ALL'!$A$4:$U$259,8,FALSE)</f>
        <v>6457</v>
      </c>
      <c r="I50" s="100">
        <f>VLOOKUP($A50,'REPORT1 16 &amp; Under ALL'!$A$4:$W$259,9,FALSE)+VLOOKUP($A50,'REPORT4 60+ ALL'!$A$4:$U$259,9,FALSE)</f>
        <v>10118</v>
      </c>
      <c r="J50" s="100">
        <f>VLOOKUP($A50,'REPORT1 16 &amp; Under ALL'!$A$4:$W$259,10,FALSE)+VLOOKUP($A50,'REPORT4 60+ ALL'!$A$4:$U$259,10,FALSE)</f>
        <v>11945</v>
      </c>
      <c r="K50" s="100">
        <f>VLOOKUP($A50,'REPORT1 16 &amp; Under ALL'!$A$4:$W$259,11,FALSE)+VLOOKUP($A50,'REPORT4 60+ ALL'!$A$4:$U$259,11,FALSE)</f>
        <v>6622</v>
      </c>
      <c r="L50" s="100">
        <f>VLOOKUP($A50,'REPORT1 16 &amp; Under ALL'!$A$4:$W$259,12,FALSE)+VLOOKUP($A50,'REPORT4 60+ ALL'!$A$4:$U$259,12,FALSE)</f>
        <v>6592</v>
      </c>
      <c r="M50" s="100">
        <f>VLOOKUP($A50,'REPORT1 16 &amp; Under ALL'!$A$4:$W$259,13,FALSE)+VLOOKUP($A50,'REPORT4 60+ ALL'!$A$4:$U$259,13,FALSE)</f>
        <v>5899</v>
      </c>
      <c r="N50" s="100">
        <f>VLOOKUP($A50,'REPORT1 16 &amp; Under ALL'!$A$4:$W$259,14,FALSE)+VLOOKUP($A50,'REPORT4 60+ ALL'!$A$4:$U$259,14,FALSE)</f>
        <v>3153</v>
      </c>
      <c r="O50" s="100">
        <f>VLOOKUP($A50,'REPORT1 16 &amp; Under ALL'!$A$4:$W$259,15,FALSE)+VLOOKUP($A50,'REPORT4 60+ ALL'!$A$4:$U$259,15,FALSE)</f>
        <v>5229</v>
      </c>
      <c r="P50" s="100">
        <f>VLOOKUP($A50,'REPORT1 16 &amp; Under ALL'!$A$4:$W$259,16,FALSE)+VLOOKUP($A50,'REPORT4 60+ ALL'!$A$4:$U$259,16,FALSE)</f>
        <v>7715</v>
      </c>
      <c r="Q50" s="100">
        <f>VLOOKUP($A50,'REPORT1 16 &amp; Under ALL'!$A$4:$W$259,17,FALSE)+VLOOKUP($A50,'REPORT4 60+ ALL'!$A$4:$U$259,17,FALSE)</f>
        <v>6861</v>
      </c>
      <c r="R50" s="100">
        <f>VLOOKUP($A50,'REPORT1 16 &amp; Under ALL'!$A$4:$W$259,18,FALSE)+VLOOKUP($A50,'REPORT4 60+ ALL'!$A$4:$U$259,18,FALSE)</f>
        <v>8461</v>
      </c>
      <c r="S50" s="100">
        <f>VLOOKUP($A50,'REPORT1 16 &amp; Under ALL'!$A$4:$W$259,19,FALSE)+VLOOKUP($A50,'REPORT4 60+ ALL'!$A$4:$U$259,19,FALSE)</f>
        <v>7987</v>
      </c>
      <c r="T50" s="100">
        <f>VLOOKUP($A50,'REPORT1 16 &amp; Under ALL'!$A$4:$W$259,20,FALSE)+VLOOKUP($A50,'REPORT4 60+ ALL'!$A$4:$U$259,20,FALSE)</f>
        <v>10109</v>
      </c>
      <c r="U50" s="100">
        <f>VLOOKUP($A50,'REPORT1 16 &amp; Under ALL'!$A$4:$W$259,21,FALSE)+VLOOKUP($A50,'REPORT4 60+ ALL'!$A$4:$U$259,21,FALSE)</f>
        <v>5714</v>
      </c>
      <c r="V50" s="165">
        <v>118692</v>
      </c>
      <c r="W50" s="171">
        <v>-134</v>
      </c>
      <c r="X50" s="166">
        <v>-0.004135164326492825</v>
      </c>
    </row>
    <row r="51" spans="1:24" ht="12.75">
      <c r="A51" s="2" t="s">
        <v>87</v>
      </c>
      <c r="B51" s="44" t="s">
        <v>466</v>
      </c>
      <c r="C51" s="1" t="s">
        <v>21</v>
      </c>
      <c r="D51" s="1" t="s">
        <v>22</v>
      </c>
      <c r="E51" s="1" t="s">
        <v>7</v>
      </c>
      <c r="F51" s="100">
        <f>VLOOKUP($A51,'REPORT1 16 &amp; Under ALL'!$A$4:$W$259,6,FALSE)+VLOOKUP($A51,'REPORT4 60+ ALL'!$A$4:$U$259,6,FALSE)</f>
        <v>314</v>
      </c>
      <c r="G51" s="100">
        <f>VLOOKUP($A51,'REPORT1 16 &amp; Under ALL'!$A$4:$W$259,7,FALSE)+VLOOKUP($A51,'REPORT4 60+ ALL'!$A$4:$U$259,7,FALSE)</f>
        <v>320</v>
      </c>
      <c r="H51" s="100">
        <f>VLOOKUP($A51,'REPORT1 16 &amp; Under ALL'!$A$4:$W$259,8,FALSE)+VLOOKUP($A51,'REPORT4 60+ ALL'!$A$4:$U$259,8,FALSE)</f>
        <v>435</v>
      </c>
      <c r="I51" s="100" t="s">
        <v>746</v>
      </c>
      <c r="J51" s="100">
        <f>VLOOKUP($A51,'REPORT1 16 &amp; Under ALL'!$A$4:$W$259,10,FALSE)+VLOOKUP($A51,'REPORT4 60+ ALL'!$A$4:$U$259,10,FALSE)</f>
        <v>516</v>
      </c>
      <c r="K51" s="100">
        <f>VLOOKUP($A51,'REPORT1 16 &amp; Under ALL'!$A$4:$W$259,11,FALSE)+VLOOKUP($A51,'REPORT4 60+ ALL'!$A$4:$U$259,11,FALSE)</f>
        <v>427</v>
      </c>
      <c r="L51" s="100">
        <f>VLOOKUP($A51,'REPORT1 16 &amp; Under ALL'!$A$4:$W$259,12,FALSE)+VLOOKUP($A51,'REPORT4 60+ ALL'!$A$4:$U$259,12,FALSE)</f>
        <v>371</v>
      </c>
      <c r="M51" s="100" t="s">
        <v>746</v>
      </c>
      <c r="N51" s="100" t="s">
        <v>746</v>
      </c>
      <c r="O51" s="100">
        <f>VLOOKUP($A51,'REPORT1 16 &amp; Under ALL'!$A$4:$W$259,15,FALSE)+VLOOKUP($A51,'REPORT4 60+ ALL'!$A$4:$U$259,15,FALSE)</f>
        <v>309</v>
      </c>
      <c r="P51" s="100">
        <f>VLOOKUP($A51,'REPORT1 16 &amp; Under ALL'!$A$4:$W$259,16,FALSE)+VLOOKUP($A51,'REPORT4 60+ ALL'!$A$4:$U$259,16,FALSE)</f>
        <v>348</v>
      </c>
      <c r="Q51" s="100">
        <f>VLOOKUP($A51,'REPORT1 16 &amp; Under ALL'!$A$4:$W$259,17,FALSE)+VLOOKUP($A51,'REPORT4 60+ ALL'!$A$4:$U$259,17,FALSE)</f>
        <v>398</v>
      </c>
      <c r="R51" s="100">
        <f>VLOOKUP($A51,'REPORT1 16 &amp; Under ALL'!$A$4:$W$259,18,FALSE)+VLOOKUP($A51,'REPORT4 60+ ALL'!$A$4:$U$259,18,FALSE)</f>
        <v>463</v>
      </c>
      <c r="S51" s="100">
        <f>VLOOKUP($A51,'REPORT1 16 &amp; Under ALL'!$A$4:$W$259,19,FALSE)+VLOOKUP($A51,'REPORT4 60+ ALL'!$A$4:$U$259,19,FALSE)</f>
        <v>318</v>
      </c>
      <c r="T51" s="100">
        <f>VLOOKUP($A51,'REPORT1 16 &amp; Under ALL'!$A$4:$W$259,20,FALSE)+VLOOKUP($A51,'REPORT4 60+ ALL'!$A$4:$U$259,20,FALSE)</f>
        <v>545</v>
      </c>
      <c r="U51" s="100">
        <f>VLOOKUP($A51,'REPORT1 16 &amp; Under ALL'!$A$4:$W$259,21,FALSE)+VLOOKUP($A51,'REPORT4 60+ ALL'!$A$4:$U$259,21,FALSE)</f>
        <v>607</v>
      </c>
      <c r="V51" s="165">
        <f>SUM(F51:U51)</f>
        <v>5371</v>
      </c>
      <c r="W51" s="172" t="s">
        <v>756</v>
      </c>
      <c r="X51" s="173" t="s">
        <v>756</v>
      </c>
    </row>
    <row r="52" spans="1:24" ht="12.75">
      <c r="A52" s="2" t="s">
        <v>88</v>
      </c>
      <c r="B52" s="44" t="s">
        <v>467</v>
      </c>
      <c r="C52" s="1" t="s">
        <v>50</v>
      </c>
      <c r="D52" s="1" t="s">
        <v>19</v>
      </c>
      <c r="E52" s="1" t="s">
        <v>7</v>
      </c>
      <c r="F52" s="100">
        <f>VLOOKUP($A52,'REPORT1 16 &amp; Under ALL'!$A$4:$W$259,6,FALSE)+VLOOKUP($A52,'REPORT4 60+ ALL'!$A$4:$U$259,6,FALSE)</f>
        <v>3463</v>
      </c>
      <c r="G52" s="100">
        <f>VLOOKUP($A52,'REPORT1 16 &amp; Under ALL'!$A$4:$W$259,7,FALSE)+VLOOKUP($A52,'REPORT4 60+ ALL'!$A$4:$U$259,7,FALSE)</f>
        <v>3793</v>
      </c>
      <c r="H52" s="100">
        <f>VLOOKUP($A52,'REPORT1 16 &amp; Under ALL'!$A$4:$W$259,8,FALSE)+VLOOKUP($A52,'REPORT4 60+ ALL'!$A$4:$U$259,8,FALSE)</f>
        <v>3454</v>
      </c>
      <c r="I52" s="100">
        <f>VLOOKUP($A52,'REPORT1 16 &amp; Under ALL'!$A$4:$W$259,9,FALSE)+VLOOKUP($A52,'REPORT4 60+ ALL'!$A$4:$U$259,9,FALSE)</f>
        <v>528</v>
      </c>
      <c r="J52" s="100">
        <f>VLOOKUP($A52,'REPORT1 16 &amp; Under ALL'!$A$4:$W$259,10,FALSE)+VLOOKUP($A52,'REPORT4 60+ ALL'!$A$4:$U$259,10,FALSE)</f>
        <v>174</v>
      </c>
      <c r="K52" s="100">
        <f>VLOOKUP($A52,'REPORT1 16 &amp; Under ALL'!$A$4:$W$259,11,FALSE)+VLOOKUP($A52,'REPORT4 60+ ALL'!$A$4:$U$259,11,FALSE)</f>
        <v>105</v>
      </c>
      <c r="L52" s="100">
        <f>VLOOKUP($A52,'REPORT1 16 &amp; Under ALL'!$A$4:$W$259,12,FALSE)+VLOOKUP($A52,'REPORT4 60+ ALL'!$A$4:$U$259,12,FALSE)</f>
        <v>496</v>
      </c>
      <c r="M52" s="100">
        <f>VLOOKUP($A52,'REPORT1 16 &amp; Under ALL'!$A$4:$W$259,13,FALSE)+VLOOKUP($A52,'REPORT4 60+ ALL'!$A$4:$U$259,13,FALSE)</f>
        <v>2384</v>
      </c>
      <c r="N52" s="100">
        <f>VLOOKUP($A52,'REPORT1 16 &amp; Under ALL'!$A$4:$W$259,14,FALSE)+VLOOKUP($A52,'REPORT4 60+ ALL'!$A$4:$U$259,14,FALSE)</f>
        <v>1430</v>
      </c>
      <c r="O52" s="100">
        <f>VLOOKUP($A52,'REPORT1 16 &amp; Under ALL'!$A$4:$W$259,15,FALSE)+VLOOKUP($A52,'REPORT4 60+ ALL'!$A$4:$U$259,15,FALSE)</f>
        <v>1912</v>
      </c>
      <c r="P52" s="100">
        <f>VLOOKUP($A52,'REPORT1 16 &amp; Under ALL'!$A$4:$W$259,16,FALSE)+VLOOKUP($A52,'REPORT4 60+ ALL'!$A$4:$U$259,16,FALSE)</f>
        <v>2809</v>
      </c>
      <c r="Q52" s="100">
        <f>VLOOKUP($A52,'REPORT1 16 &amp; Under ALL'!$A$4:$W$259,17,FALSE)+VLOOKUP($A52,'REPORT4 60+ ALL'!$A$4:$U$259,17,FALSE)</f>
        <v>2691</v>
      </c>
      <c r="R52" s="100">
        <f>VLOOKUP($A52,'REPORT1 16 &amp; Under ALL'!$A$4:$W$259,18,FALSE)+VLOOKUP($A52,'REPORT4 60+ ALL'!$A$4:$U$259,18,FALSE)</f>
        <v>2794</v>
      </c>
      <c r="S52" s="100">
        <f>VLOOKUP($A52,'REPORT1 16 &amp; Under ALL'!$A$4:$W$259,19,FALSE)+VLOOKUP($A52,'REPORT4 60+ ALL'!$A$4:$U$259,19,FALSE)</f>
        <v>2610</v>
      </c>
      <c r="T52" s="100">
        <f>VLOOKUP($A52,'REPORT1 16 &amp; Under ALL'!$A$4:$W$259,20,FALSE)+VLOOKUP($A52,'REPORT4 60+ ALL'!$A$4:$U$259,20,FALSE)</f>
        <v>2628</v>
      </c>
      <c r="U52" s="100">
        <f>VLOOKUP($A52,'REPORT1 16 &amp; Under ALL'!$A$4:$W$259,21,FALSE)+VLOOKUP($A52,'REPORT4 60+ ALL'!$A$4:$U$259,21,FALSE)</f>
        <v>2944</v>
      </c>
      <c r="V52" s="165">
        <v>34215</v>
      </c>
      <c r="W52" s="171">
        <v>-262</v>
      </c>
      <c r="X52" s="166">
        <v>-0.023313756896244882</v>
      </c>
    </row>
    <row r="53" spans="1:24" ht="12.75">
      <c r="A53" s="2" t="s">
        <v>89</v>
      </c>
      <c r="B53" s="44" t="s">
        <v>468</v>
      </c>
      <c r="C53" s="1" t="s">
        <v>5</v>
      </c>
      <c r="D53" s="1" t="s">
        <v>6</v>
      </c>
      <c r="E53" s="1" t="s">
        <v>7</v>
      </c>
      <c r="F53" s="100">
        <f>VLOOKUP($A53,'REPORT1 16 &amp; Under ALL'!$A$4:$W$259,6,FALSE)+VLOOKUP($A53,'REPORT4 60+ ALL'!$A$4:$U$259,6,FALSE)</f>
        <v>4538</v>
      </c>
      <c r="G53" s="100">
        <f>VLOOKUP($A53,'REPORT1 16 &amp; Under ALL'!$A$4:$W$259,7,FALSE)+VLOOKUP($A53,'REPORT4 60+ ALL'!$A$4:$U$259,7,FALSE)</f>
        <v>5055</v>
      </c>
      <c r="H53" s="100">
        <f>VLOOKUP($A53,'REPORT1 16 &amp; Under ALL'!$A$4:$W$259,8,FALSE)+VLOOKUP($A53,'REPORT4 60+ ALL'!$A$4:$U$259,8,FALSE)</f>
        <v>4255</v>
      </c>
      <c r="I53" s="100">
        <f>VLOOKUP($A53,'REPORT1 16 &amp; Under ALL'!$A$4:$W$259,9,FALSE)+VLOOKUP($A53,'REPORT4 60+ ALL'!$A$4:$U$259,9,FALSE)</f>
        <v>6578</v>
      </c>
      <c r="J53" s="100">
        <f>VLOOKUP($A53,'REPORT1 16 &amp; Under ALL'!$A$4:$W$259,10,FALSE)+VLOOKUP($A53,'REPORT4 60+ ALL'!$A$4:$U$259,10,FALSE)</f>
        <v>7383</v>
      </c>
      <c r="K53" s="100">
        <f>VLOOKUP($A53,'REPORT1 16 &amp; Under ALL'!$A$4:$W$259,11,FALSE)+VLOOKUP($A53,'REPORT4 60+ ALL'!$A$4:$U$259,11,FALSE)</f>
        <v>4380</v>
      </c>
      <c r="L53" s="100">
        <f>VLOOKUP($A53,'REPORT1 16 &amp; Under ALL'!$A$4:$W$259,12,FALSE)+VLOOKUP($A53,'REPORT4 60+ ALL'!$A$4:$U$259,12,FALSE)</f>
        <v>4738</v>
      </c>
      <c r="M53" s="100">
        <f>VLOOKUP($A53,'REPORT1 16 &amp; Under ALL'!$A$4:$W$259,13,FALSE)+VLOOKUP($A53,'REPORT4 60+ ALL'!$A$4:$U$259,13,FALSE)</f>
        <v>3709</v>
      </c>
      <c r="N53" s="100">
        <f>VLOOKUP($A53,'REPORT1 16 &amp; Under ALL'!$A$4:$W$259,14,FALSE)+VLOOKUP($A53,'REPORT4 60+ ALL'!$A$4:$U$259,14,FALSE)</f>
        <v>1958</v>
      </c>
      <c r="O53" s="100">
        <f>VLOOKUP($A53,'REPORT1 16 &amp; Under ALL'!$A$4:$W$259,15,FALSE)+VLOOKUP($A53,'REPORT4 60+ ALL'!$A$4:$U$259,15,FALSE)</f>
        <v>6672</v>
      </c>
      <c r="P53" s="100">
        <f>VLOOKUP($A53,'REPORT1 16 &amp; Under ALL'!$A$4:$W$259,16,FALSE)+VLOOKUP($A53,'REPORT4 60+ ALL'!$A$4:$U$259,16,FALSE)</f>
        <v>4516</v>
      </c>
      <c r="Q53" s="100">
        <f>VLOOKUP($A53,'REPORT1 16 &amp; Under ALL'!$A$4:$W$259,17,FALSE)+VLOOKUP($A53,'REPORT4 60+ ALL'!$A$4:$U$259,17,FALSE)</f>
        <v>4176</v>
      </c>
      <c r="R53" s="100">
        <f>VLOOKUP($A53,'REPORT1 16 &amp; Under ALL'!$A$4:$W$259,18,FALSE)+VLOOKUP($A53,'REPORT4 60+ ALL'!$A$4:$U$259,18,FALSE)</f>
        <v>3839</v>
      </c>
      <c r="S53" s="100">
        <f>VLOOKUP($A53,'REPORT1 16 &amp; Under ALL'!$A$4:$W$259,19,FALSE)+VLOOKUP($A53,'REPORT4 60+ ALL'!$A$4:$U$259,19,FALSE)</f>
        <v>3222</v>
      </c>
      <c r="T53" s="100">
        <f>VLOOKUP($A53,'REPORT1 16 &amp; Under ALL'!$A$4:$W$259,20,FALSE)+VLOOKUP($A53,'REPORT4 60+ ALL'!$A$4:$U$259,20,FALSE)</f>
        <v>3225</v>
      </c>
      <c r="U53" s="100">
        <f>VLOOKUP($A53,'REPORT1 16 &amp; Under ALL'!$A$4:$W$259,21,FALSE)+VLOOKUP($A53,'REPORT4 60+ ALL'!$A$4:$U$259,21,FALSE)</f>
        <v>5229</v>
      </c>
      <c r="V53" s="165">
        <v>73473</v>
      </c>
      <c r="W53" s="171">
        <v>-4911</v>
      </c>
      <c r="X53" s="166">
        <v>-0.2404288651718398</v>
      </c>
    </row>
    <row r="54" spans="1:24" ht="12.75">
      <c r="A54" s="2" t="s">
        <v>90</v>
      </c>
      <c r="B54" s="44" t="s">
        <v>469</v>
      </c>
      <c r="C54" s="1" t="s">
        <v>91</v>
      </c>
      <c r="D54" s="1" t="s">
        <v>10</v>
      </c>
      <c r="E54" s="1" t="s">
        <v>7</v>
      </c>
      <c r="F54" s="100">
        <f>VLOOKUP($A54,'REPORT1 16 &amp; Under ALL'!$A$4:$W$259,6,FALSE)+VLOOKUP($A54,'REPORT4 60+ ALL'!$A$4:$U$259,6,FALSE)</f>
        <v>2388</v>
      </c>
      <c r="G54" s="100">
        <f>VLOOKUP($A54,'REPORT1 16 &amp; Under ALL'!$A$4:$W$259,7,FALSE)+VLOOKUP($A54,'REPORT4 60+ ALL'!$A$4:$U$259,7,FALSE)</f>
        <v>237</v>
      </c>
      <c r="H54" s="100">
        <f>VLOOKUP($A54,'REPORT1 16 &amp; Under ALL'!$A$4:$W$259,8,FALSE)+VLOOKUP($A54,'REPORT4 60+ ALL'!$A$4:$U$259,8,FALSE)</f>
        <v>0</v>
      </c>
      <c r="I54" s="100">
        <f>VLOOKUP($A54,'REPORT1 16 &amp; Under ALL'!$A$4:$W$259,9,FALSE)+VLOOKUP($A54,'REPORT4 60+ ALL'!$A$4:$U$259,9,FALSE)</f>
        <v>3283</v>
      </c>
      <c r="J54" s="100">
        <f>VLOOKUP($A54,'REPORT1 16 &amp; Under ALL'!$A$4:$W$259,10,FALSE)+VLOOKUP($A54,'REPORT4 60+ ALL'!$A$4:$U$259,10,FALSE)</f>
        <v>13662</v>
      </c>
      <c r="K54" s="100">
        <f>VLOOKUP($A54,'REPORT1 16 &amp; Under ALL'!$A$4:$W$259,11,FALSE)+VLOOKUP($A54,'REPORT4 60+ ALL'!$A$4:$U$259,11,FALSE)</f>
        <v>7948</v>
      </c>
      <c r="L54" s="100">
        <f>VLOOKUP($A54,'REPORT1 16 &amp; Under ALL'!$A$4:$W$259,12,FALSE)+VLOOKUP($A54,'REPORT4 60+ ALL'!$A$4:$U$259,12,FALSE)</f>
        <v>6430</v>
      </c>
      <c r="M54" s="100">
        <f>VLOOKUP($A54,'REPORT1 16 &amp; Under ALL'!$A$4:$W$259,13,FALSE)+VLOOKUP($A54,'REPORT4 60+ ALL'!$A$4:$U$259,13,FALSE)</f>
        <v>4140</v>
      </c>
      <c r="N54" s="100">
        <f>VLOOKUP($A54,'REPORT1 16 &amp; Under ALL'!$A$4:$W$259,14,FALSE)+VLOOKUP($A54,'REPORT4 60+ ALL'!$A$4:$U$259,14,FALSE)</f>
        <v>2178</v>
      </c>
      <c r="O54" s="100">
        <f>VLOOKUP($A54,'REPORT1 16 &amp; Under ALL'!$A$4:$W$259,15,FALSE)+VLOOKUP($A54,'REPORT4 60+ ALL'!$A$4:$U$259,15,FALSE)</f>
        <v>3561</v>
      </c>
      <c r="P54" s="100">
        <f>VLOOKUP($A54,'REPORT1 16 &amp; Under ALL'!$A$4:$W$259,16,FALSE)+VLOOKUP($A54,'REPORT4 60+ ALL'!$A$4:$U$259,16,FALSE)</f>
        <v>5711</v>
      </c>
      <c r="Q54" s="100">
        <f>VLOOKUP($A54,'REPORT1 16 &amp; Under ALL'!$A$4:$W$259,17,FALSE)+VLOOKUP($A54,'REPORT4 60+ ALL'!$A$4:$U$259,17,FALSE)</f>
        <v>4706</v>
      </c>
      <c r="R54" s="100">
        <f>VLOOKUP($A54,'REPORT1 16 &amp; Under ALL'!$A$4:$W$259,18,FALSE)+VLOOKUP($A54,'REPORT4 60+ ALL'!$A$4:$U$259,18,FALSE)</f>
        <v>6039</v>
      </c>
      <c r="S54" s="100">
        <f>VLOOKUP($A54,'REPORT1 16 &amp; Under ALL'!$A$4:$W$259,19,FALSE)+VLOOKUP($A54,'REPORT4 60+ ALL'!$A$4:$U$259,19,FALSE)</f>
        <v>4573</v>
      </c>
      <c r="T54" s="100">
        <f>VLOOKUP($A54,'REPORT1 16 &amp; Under ALL'!$A$4:$W$259,20,FALSE)+VLOOKUP($A54,'REPORT4 60+ ALL'!$A$4:$U$259,20,FALSE)</f>
        <v>5335</v>
      </c>
      <c r="U54" s="100">
        <f>VLOOKUP($A54,'REPORT1 16 &amp; Under ALL'!$A$4:$W$259,21,FALSE)+VLOOKUP($A54,'REPORT4 60+ ALL'!$A$4:$U$259,21,FALSE)</f>
        <v>4633</v>
      </c>
      <c r="V54" s="165">
        <v>74824</v>
      </c>
      <c r="W54" s="172">
        <v>14672</v>
      </c>
      <c r="X54" s="173">
        <v>2.4834123222748814</v>
      </c>
    </row>
    <row r="55" spans="1:24" ht="12.75">
      <c r="A55" s="2" t="s">
        <v>92</v>
      </c>
      <c r="B55" s="44" t="s">
        <v>414</v>
      </c>
      <c r="C55" s="1" t="s">
        <v>93</v>
      </c>
      <c r="D55" s="1" t="s">
        <v>30</v>
      </c>
      <c r="E55" s="1" t="s">
        <v>16</v>
      </c>
      <c r="F55" s="100">
        <f>VLOOKUP($A55,'REPORT1 16 &amp; Under ALL'!$A$4:$W$259,6,FALSE)+VLOOKUP($A55,'REPORT4 60+ ALL'!$A$4:$U$259,6,FALSE)</f>
        <v>8486</v>
      </c>
      <c r="G55" s="100">
        <f>VLOOKUP($A55,'REPORT1 16 &amp; Under ALL'!$A$4:$W$259,7,FALSE)+VLOOKUP($A55,'REPORT4 60+ ALL'!$A$4:$U$259,7,FALSE)</f>
        <v>9210</v>
      </c>
      <c r="H55" s="100">
        <f>VLOOKUP($A55,'REPORT1 16 &amp; Under ALL'!$A$4:$W$259,8,FALSE)+VLOOKUP($A55,'REPORT4 60+ ALL'!$A$4:$U$259,8,FALSE)</f>
        <v>10350</v>
      </c>
      <c r="I55" s="100">
        <f>VLOOKUP($A55,'REPORT1 16 &amp; Under ALL'!$A$4:$W$259,9,FALSE)+VLOOKUP($A55,'REPORT4 60+ ALL'!$A$4:$U$259,9,FALSE)</f>
        <v>12440</v>
      </c>
      <c r="J55" s="100">
        <f>VLOOKUP($A55,'REPORT1 16 &amp; Under ALL'!$A$4:$W$259,10,FALSE)+VLOOKUP($A55,'REPORT4 60+ ALL'!$A$4:$U$259,10,FALSE)</f>
        <v>10649</v>
      </c>
      <c r="K55" s="100">
        <f>VLOOKUP($A55,'REPORT1 16 &amp; Under ALL'!$A$4:$W$259,11,FALSE)+VLOOKUP($A55,'REPORT4 60+ ALL'!$A$4:$U$259,11,FALSE)</f>
        <v>11354</v>
      </c>
      <c r="L55" s="100">
        <f>VLOOKUP($A55,'REPORT1 16 &amp; Under ALL'!$A$4:$W$259,12,FALSE)+VLOOKUP($A55,'REPORT4 60+ ALL'!$A$4:$U$259,12,FALSE)</f>
        <v>11527</v>
      </c>
      <c r="M55" s="100">
        <f>VLOOKUP($A55,'REPORT1 16 &amp; Under ALL'!$A$4:$W$259,13,FALSE)+VLOOKUP($A55,'REPORT4 60+ ALL'!$A$4:$U$259,13,FALSE)</f>
        <v>11335</v>
      </c>
      <c r="N55" s="100">
        <f>VLOOKUP($A55,'REPORT1 16 &amp; Under ALL'!$A$4:$W$259,14,FALSE)+VLOOKUP($A55,'REPORT4 60+ ALL'!$A$4:$U$259,14,FALSE)</f>
        <v>8003</v>
      </c>
      <c r="O55" s="100">
        <f>VLOOKUP($A55,'REPORT1 16 &amp; Under ALL'!$A$4:$W$259,15,FALSE)+VLOOKUP($A55,'REPORT4 60+ ALL'!$A$4:$U$259,15,FALSE)</f>
        <v>8159</v>
      </c>
      <c r="P55" s="100">
        <f>VLOOKUP($A55,'REPORT1 16 &amp; Under ALL'!$A$4:$W$259,16,FALSE)+VLOOKUP($A55,'REPORT4 60+ ALL'!$A$4:$U$259,16,FALSE)</f>
        <v>10151</v>
      </c>
      <c r="Q55" s="100">
        <f>VLOOKUP($A55,'REPORT1 16 &amp; Under ALL'!$A$4:$W$259,17,FALSE)+VLOOKUP($A55,'REPORT4 60+ ALL'!$A$4:$U$259,17,FALSE)</f>
        <v>11036</v>
      </c>
      <c r="R55" s="100">
        <f>VLOOKUP($A55,'REPORT1 16 &amp; Under ALL'!$A$4:$W$259,18,FALSE)+VLOOKUP($A55,'REPORT4 60+ ALL'!$A$4:$U$259,18,FALSE)</f>
        <v>8953</v>
      </c>
      <c r="S55" s="100">
        <f>VLOOKUP($A55,'REPORT1 16 &amp; Under ALL'!$A$4:$W$259,19,FALSE)+VLOOKUP($A55,'REPORT4 60+ ALL'!$A$4:$U$259,19,FALSE)</f>
        <v>8378</v>
      </c>
      <c r="T55" s="100">
        <f>VLOOKUP($A55,'REPORT1 16 &amp; Under ALL'!$A$4:$W$259,20,FALSE)+VLOOKUP($A55,'REPORT4 60+ ALL'!$A$4:$U$259,20,FALSE)</f>
        <v>10438</v>
      </c>
      <c r="U55" s="100">
        <f>VLOOKUP($A55,'REPORT1 16 &amp; Under ALL'!$A$4:$W$259,21,FALSE)+VLOOKUP($A55,'REPORT4 60+ ALL'!$A$4:$U$259,21,FALSE)</f>
        <v>10651</v>
      </c>
      <c r="V55" s="165">
        <v>161120</v>
      </c>
      <c r="W55" s="171">
        <v>-2066</v>
      </c>
      <c r="X55" s="166">
        <v>-0.05102998567406017</v>
      </c>
    </row>
    <row r="56" spans="1:24" ht="12.75">
      <c r="A56" s="2" t="s">
        <v>94</v>
      </c>
      <c r="B56" s="44" t="s">
        <v>470</v>
      </c>
      <c r="C56" s="1" t="s">
        <v>95</v>
      </c>
      <c r="D56" s="1" t="s">
        <v>30</v>
      </c>
      <c r="E56" s="1" t="s">
        <v>16</v>
      </c>
      <c r="F56" s="100">
        <f>VLOOKUP($A56,'REPORT1 16 &amp; Under ALL'!$A$4:$W$259,6,FALSE)+VLOOKUP($A56,'REPORT4 60+ ALL'!$A$4:$U$259,6,FALSE)</f>
        <v>981</v>
      </c>
      <c r="G56" s="100">
        <f>VLOOKUP($A56,'REPORT1 16 &amp; Under ALL'!$A$4:$W$259,7,FALSE)+VLOOKUP($A56,'REPORT4 60+ ALL'!$A$4:$U$259,7,FALSE)</f>
        <v>1169</v>
      </c>
      <c r="H56" s="100">
        <f>VLOOKUP($A56,'REPORT1 16 &amp; Under ALL'!$A$4:$W$259,8,FALSE)+VLOOKUP($A56,'REPORT4 60+ ALL'!$A$4:$U$259,8,FALSE)</f>
        <v>1300</v>
      </c>
      <c r="I56" s="100">
        <f>VLOOKUP($A56,'REPORT1 16 &amp; Under ALL'!$A$4:$W$259,9,FALSE)+VLOOKUP($A56,'REPORT4 60+ ALL'!$A$4:$U$259,9,FALSE)</f>
        <v>1339</v>
      </c>
      <c r="J56" s="100">
        <f>VLOOKUP($A56,'REPORT1 16 &amp; Under ALL'!$A$4:$W$259,10,FALSE)+VLOOKUP($A56,'REPORT4 60+ ALL'!$A$4:$U$259,10,FALSE)</f>
        <v>1506</v>
      </c>
      <c r="K56" s="100">
        <f>VLOOKUP($A56,'REPORT1 16 &amp; Under ALL'!$A$4:$W$259,11,FALSE)+VLOOKUP($A56,'REPORT4 60+ ALL'!$A$4:$U$259,11,FALSE)</f>
        <v>1397</v>
      </c>
      <c r="L56" s="100">
        <f>VLOOKUP($A56,'REPORT1 16 &amp; Under ALL'!$A$4:$W$259,12,FALSE)+VLOOKUP($A56,'REPORT4 60+ ALL'!$A$4:$U$259,12,FALSE)</f>
        <v>1010</v>
      </c>
      <c r="M56" s="100">
        <f>VLOOKUP($A56,'REPORT1 16 &amp; Under ALL'!$A$4:$W$259,13,FALSE)+VLOOKUP($A56,'REPORT4 60+ ALL'!$A$4:$U$259,13,FALSE)</f>
        <v>772</v>
      </c>
      <c r="N56" s="100">
        <f>VLOOKUP($A56,'REPORT1 16 &amp; Under ALL'!$A$4:$W$259,14,FALSE)+VLOOKUP($A56,'REPORT4 60+ ALL'!$A$4:$U$259,14,FALSE)</f>
        <v>1213</v>
      </c>
      <c r="O56" s="100">
        <f>VLOOKUP($A56,'REPORT1 16 &amp; Under ALL'!$A$4:$W$259,15,FALSE)+VLOOKUP($A56,'REPORT4 60+ ALL'!$A$4:$U$259,15,FALSE)</f>
        <v>1098</v>
      </c>
      <c r="P56" s="100">
        <f>VLOOKUP($A56,'REPORT1 16 &amp; Under ALL'!$A$4:$W$259,16,FALSE)+VLOOKUP($A56,'REPORT4 60+ ALL'!$A$4:$U$259,16,FALSE)</f>
        <v>1525</v>
      </c>
      <c r="Q56" s="100">
        <f>VLOOKUP($A56,'REPORT1 16 &amp; Under ALL'!$A$4:$W$259,17,FALSE)+VLOOKUP($A56,'REPORT4 60+ ALL'!$A$4:$U$259,17,FALSE)</f>
        <v>1753</v>
      </c>
      <c r="R56" s="100">
        <f>VLOOKUP($A56,'REPORT1 16 &amp; Under ALL'!$A$4:$W$259,18,FALSE)+VLOOKUP($A56,'REPORT4 60+ ALL'!$A$4:$U$259,18,FALSE)</f>
        <v>1659</v>
      </c>
      <c r="S56" s="100">
        <f>VLOOKUP($A56,'REPORT1 16 &amp; Under ALL'!$A$4:$W$259,19,FALSE)+VLOOKUP($A56,'REPORT4 60+ ALL'!$A$4:$U$259,19,FALSE)</f>
        <v>1564</v>
      </c>
      <c r="T56" s="100">
        <f>VLOOKUP($A56,'REPORT1 16 &amp; Under ALL'!$A$4:$W$259,20,FALSE)+VLOOKUP($A56,'REPORT4 60+ ALL'!$A$4:$U$259,20,FALSE)</f>
        <v>1642</v>
      </c>
      <c r="U56" s="100">
        <f>VLOOKUP($A56,'REPORT1 16 &amp; Under ALL'!$A$4:$W$259,21,FALSE)+VLOOKUP($A56,'REPORT4 60+ ALL'!$A$4:$U$259,21,FALSE)</f>
        <v>1777</v>
      </c>
      <c r="V56" s="165">
        <v>21705</v>
      </c>
      <c r="W56" s="171">
        <v>1853</v>
      </c>
      <c r="X56" s="166">
        <v>0.3869283775318438</v>
      </c>
    </row>
    <row r="57" spans="1:24" ht="12.75">
      <c r="A57" s="2" t="s">
        <v>96</v>
      </c>
      <c r="B57" s="44" t="s">
        <v>471</v>
      </c>
      <c r="C57" s="1" t="s">
        <v>97</v>
      </c>
      <c r="D57" s="1" t="s">
        <v>36</v>
      </c>
      <c r="E57" s="1" t="s">
        <v>7</v>
      </c>
      <c r="F57" s="100">
        <f>VLOOKUP($A57,'REPORT1 16 &amp; Under ALL'!$A$4:$W$259,6,FALSE)+VLOOKUP($A57,'REPORT4 60+ ALL'!$A$4:$U$259,6,FALSE)</f>
        <v>12987</v>
      </c>
      <c r="G57" s="100">
        <f>VLOOKUP($A57,'REPORT1 16 &amp; Under ALL'!$A$4:$W$259,7,FALSE)+VLOOKUP($A57,'REPORT4 60+ ALL'!$A$4:$U$259,7,FALSE)</f>
        <v>10065</v>
      </c>
      <c r="H57" s="100">
        <f>VLOOKUP($A57,'REPORT1 16 &amp; Under ALL'!$A$4:$W$259,8,FALSE)+VLOOKUP($A57,'REPORT4 60+ ALL'!$A$4:$U$259,8,FALSE)</f>
        <v>8451</v>
      </c>
      <c r="I57" s="100">
        <f>VLOOKUP($A57,'REPORT1 16 &amp; Under ALL'!$A$4:$W$259,9,FALSE)+VLOOKUP($A57,'REPORT4 60+ ALL'!$A$4:$U$259,9,FALSE)</f>
        <v>11957</v>
      </c>
      <c r="J57" s="100">
        <f>VLOOKUP($A57,'REPORT1 16 &amp; Under ALL'!$A$4:$W$259,10,FALSE)+VLOOKUP($A57,'REPORT4 60+ ALL'!$A$4:$U$259,10,FALSE)</f>
        <v>16870</v>
      </c>
      <c r="K57" s="100">
        <f>VLOOKUP($A57,'REPORT1 16 &amp; Under ALL'!$A$4:$W$259,11,FALSE)+VLOOKUP($A57,'REPORT4 60+ ALL'!$A$4:$U$259,11,FALSE)</f>
        <v>9773</v>
      </c>
      <c r="L57" s="100">
        <f>VLOOKUP($A57,'REPORT1 16 &amp; Under ALL'!$A$4:$W$259,12,FALSE)+VLOOKUP($A57,'REPORT4 60+ ALL'!$A$4:$U$259,12,FALSE)</f>
        <v>10911</v>
      </c>
      <c r="M57" s="100">
        <f>VLOOKUP($A57,'REPORT1 16 &amp; Under ALL'!$A$4:$W$259,13,FALSE)+VLOOKUP($A57,'REPORT4 60+ ALL'!$A$4:$U$259,13,FALSE)</f>
        <v>7690</v>
      </c>
      <c r="N57" s="100">
        <f>VLOOKUP($A57,'REPORT1 16 &amp; Under ALL'!$A$4:$W$259,14,FALSE)+VLOOKUP($A57,'REPORT4 60+ ALL'!$A$4:$U$259,14,FALSE)</f>
        <v>5057</v>
      </c>
      <c r="O57" s="100">
        <f>VLOOKUP($A57,'REPORT1 16 &amp; Under ALL'!$A$4:$W$259,15,FALSE)+VLOOKUP($A57,'REPORT4 60+ ALL'!$A$4:$U$259,15,FALSE)</f>
        <v>5528</v>
      </c>
      <c r="P57" s="100">
        <f>VLOOKUP($A57,'REPORT1 16 &amp; Under ALL'!$A$4:$W$259,16,FALSE)+VLOOKUP($A57,'REPORT4 60+ ALL'!$A$4:$U$259,16,FALSE)</f>
        <v>8346</v>
      </c>
      <c r="Q57" s="100">
        <f>VLOOKUP($A57,'REPORT1 16 &amp; Under ALL'!$A$4:$W$259,17,FALSE)+VLOOKUP($A57,'REPORT4 60+ ALL'!$A$4:$U$259,17,FALSE)</f>
        <v>9150</v>
      </c>
      <c r="R57" s="100">
        <f>VLOOKUP($A57,'REPORT1 16 &amp; Under ALL'!$A$4:$W$259,18,FALSE)+VLOOKUP($A57,'REPORT4 60+ ALL'!$A$4:$U$259,18,FALSE)</f>
        <v>8158</v>
      </c>
      <c r="S57" s="100">
        <f>VLOOKUP($A57,'REPORT1 16 &amp; Under ALL'!$A$4:$W$259,19,FALSE)+VLOOKUP($A57,'REPORT4 60+ ALL'!$A$4:$U$259,19,FALSE)</f>
        <v>9582</v>
      </c>
      <c r="T57" s="100">
        <f>VLOOKUP($A57,'REPORT1 16 &amp; Under ALL'!$A$4:$W$259,20,FALSE)+VLOOKUP($A57,'REPORT4 60+ ALL'!$A$4:$U$259,20,FALSE)</f>
        <v>11119</v>
      </c>
      <c r="U57" s="100">
        <f>VLOOKUP($A57,'REPORT1 16 &amp; Under ALL'!$A$4:$W$259,21,FALSE)+VLOOKUP($A57,'REPORT4 60+ ALL'!$A$4:$U$259,21,FALSE)</f>
        <v>9717</v>
      </c>
      <c r="V57" s="165">
        <v>155361</v>
      </c>
      <c r="W57" s="171">
        <v>-4884</v>
      </c>
      <c r="X57" s="166">
        <v>-0.11237919926369075</v>
      </c>
    </row>
    <row r="58" spans="1:24" ht="12.75">
      <c r="A58" s="2" t="s">
        <v>98</v>
      </c>
      <c r="B58" s="44" t="s">
        <v>472</v>
      </c>
      <c r="C58" s="1" t="s">
        <v>99</v>
      </c>
      <c r="D58" s="1" t="s">
        <v>25</v>
      </c>
      <c r="E58" s="1" t="s">
        <v>16</v>
      </c>
      <c r="F58" s="100">
        <f>VLOOKUP($A58,'REPORT1 16 &amp; Under ALL'!$A$4:$W$259,6,FALSE)+VLOOKUP($A58,'REPORT4 60+ ALL'!$A$4:$U$259,6,FALSE)</f>
        <v>822</v>
      </c>
      <c r="G58" s="100">
        <f>VLOOKUP($A58,'REPORT1 16 &amp; Under ALL'!$A$4:$W$259,7,FALSE)+VLOOKUP($A58,'REPORT4 60+ ALL'!$A$4:$U$259,7,FALSE)</f>
        <v>894</v>
      </c>
      <c r="H58" s="100">
        <f>VLOOKUP($A58,'REPORT1 16 &amp; Under ALL'!$A$4:$W$259,8,FALSE)+VLOOKUP($A58,'REPORT4 60+ ALL'!$A$4:$U$259,8,FALSE)</f>
        <v>1146</v>
      </c>
      <c r="I58" s="100">
        <f>VLOOKUP($A58,'REPORT1 16 &amp; Under ALL'!$A$4:$W$259,9,FALSE)+VLOOKUP($A58,'REPORT4 60+ ALL'!$A$4:$U$259,9,FALSE)</f>
        <v>1178</v>
      </c>
      <c r="J58" s="100">
        <f>VLOOKUP($A58,'REPORT1 16 &amp; Under ALL'!$A$4:$W$259,10,FALSE)+VLOOKUP($A58,'REPORT4 60+ ALL'!$A$4:$U$259,10,FALSE)</f>
        <v>1022</v>
      </c>
      <c r="K58" s="100">
        <f>VLOOKUP($A58,'REPORT1 16 &amp; Under ALL'!$A$4:$W$259,11,FALSE)+VLOOKUP($A58,'REPORT4 60+ ALL'!$A$4:$U$259,11,FALSE)</f>
        <v>987</v>
      </c>
      <c r="L58" s="100">
        <f>VLOOKUP($A58,'REPORT1 16 &amp; Under ALL'!$A$4:$W$259,12,FALSE)+VLOOKUP($A58,'REPORT4 60+ ALL'!$A$4:$U$259,12,FALSE)</f>
        <v>893</v>
      </c>
      <c r="M58" s="100">
        <f>VLOOKUP($A58,'REPORT1 16 &amp; Under ALL'!$A$4:$W$259,13,FALSE)+VLOOKUP($A58,'REPORT4 60+ ALL'!$A$4:$U$259,13,FALSE)</f>
        <v>930</v>
      </c>
      <c r="N58" s="100">
        <f>VLOOKUP($A58,'REPORT1 16 &amp; Under ALL'!$A$4:$W$259,14,FALSE)+VLOOKUP($A58,'REPORT4 60+ ALL'!$A$4:$U$259,14,FALSE)</f>
        <v>685</v>
      </c>
      <c r="O58" s="100">
        <f>VLOOKUP($A58,'REPORT1 16 &amp; Under ALL'!$A$4:$W$259,15,FALSE)+VLOOKUP($A58,'REPORT4 60+ ALL'!$A$4:$U$259,15,FALSE)</f>
        <v>798</v>
      </c>
      <c r="P58" s="100">
        <f>VLOOKUP($A58,'REPORT1 16 &amp; Under ALL'!$A$4:$W$259,16,FALSE)+VLOOKUP($A58,'REPORT4 60+ ALL'!$A$4:$U$259,16,FALSE)</f>
        <v>912</v>
      </c>
      <c r="Q58" s="100">
        <f>VLOOKUP($A58,'REPORT1 16 &amp; Under ALL'!$A$4:$W$259,17,FALSE)+VLOOKUP($A58,'REPORT4 60+ ALL'!$A$4:$U$259,17,FALSE)</f>
        <v>1108</v>
      </c>
      <c r="R58" s="100">
        <f>VLOOKUP($A58,'REPORT1 16 &amp; Under ALL'!$A$4:$W$259,18,FALSE)+VLOOKUP($A58,'REPORT4 60+ ALL'!$A$4:$U$259,18,FALSE)</f>
        <v>888</v>
      </c>
      <c r="S58" s="100">
        <f>VLOOKUP($A58,'REPORT1 16 &amp; Under ALL'!$A$4:$W$259,19,FALSE)+VLOOKUP($A58,'REPORT4 60+ ALL'!$A$4:$U$259,19,FALSE)</f>
        <v>758</v>
      </c>
      <c r="T58" s="100">
        <f>VLOOKUP($A58,'REPORT1 16 &amp; Under ALL'!$A$4:$W$259,20,FALSE)+VLOOKUP($A58,'REPORT4 60+ ALL'!$A$4:$U$259,20,FALSE)</f>
        <v>869</v>
      </c>
      <c r="U58" s="100">
        <f>VLOOKUP($A58,'REPORT1 16 &amp; Under ALL'!$A$4:$W$259,21,FALSE)+VLOOKUP($A58,'REPORT4 60+ ALL'!$A$4:$U$259,21,FALSE)</f>
        <v>982</v>
      </c>
      <c r="V58" s="165">
        <v>14872</v>
      </c>
      <c r="W58" s="171">
        <v>-543</v>
      </c>
      <c r="X58" s="166">
        <v>-0.13440594059405941</v>
      </c>
    </row>
    <row r="59" spans="1:24" ht="12.75">
      <c r="A59" s="2" t="s">
        <v>750</v>
      </c>
      <c r="B59" s="44" t="s">
        <v>473</v>
      </c>
      <c r="C59" s="1" t="s">
        <v>21</v>
      </c>
      <c r="D59" s="1" t="s">
        <v>22</v>
      </c>
      <c r="E59" s="1" t="s">
        <v>7</v>
      </c>
      <c r="F59" s="100">
        <f>VLOOKUP($A59,'REPORT1 16 &amp; Under ALL'!$A$4:$W$259,6,FALSE)+VLOOKUP($A59,'REPORT4 60+ ALL'!$A$4:$U$259,6,FALSE)</f>
        <v>2967</v>
      </c>
      <c r="G59" s="100">
        <f>VLOOKUP($A59,'REPORT1 16 &amp; Under ALL'!$A$4:$W$259,7,FALSE)+VLOOKUP($A59,'REPORT4 60+ ALL'!$A$4:$U$259,7,FALSE)</f>
        <v>2805</v>
      </c>
      <c r="H59" s="100">
        <f>VLOOKUP($A59,'REPORT1 16 &amp; Under ALL'!$A$4:$W$259,8,FALSE)+VLOOKUP($A59,'REPORT4 60+ ALL'!$A$4:$U$259,8,FALSE)</f>
        <v>5497</v>
      </c>
      <c r="I59" s="100">
        <f>VLOOKUP($A59,'REPORT1 16 &amp; Under ALL'!$A$4:$W$259,9,FALSE)+VLOOKUP($A59,'REPORT4 60+ ALL'!$A$4:$U$259,9,FALSE)</f>
        <v>7957</v>
      </c>
      <c r="J59" s="100">
        <f>VLOOKUP($A59,'REPORT1 16 &amp; Under ALL'!$A$4:$W$259,10,FALSE)+VLOOKUP($A59,'REPORT4 60+ ALL'!$A$4:$U$259,10,FALSE)</f>
        <v>10890</v>
      </c>
      <c r="K59" s="100">
        <f>VLOOKUP($A59,'REPORT1 16 &amp; Under ALL'!$A$4:$W$259,11,FALSE)+VLOOKUP($A59,'REPORT4 60+ ALL'!$A$4:$U$259,11,FALSE)</f>
        <v>6444</v>
      </c>
      <c r="L59" s="100">
        <f>VLOOKUP($A59,'REPORT1 16 &amp; Under ALL'!$A$4:$W$259,12,FALSE)+VLOOKUP($A59,'REPORT4 60+ ALL'!$A$4:$U$259,12,FALSE)</f>
        <v>7085</v>
      </c>
      <c r="M59" s="100">
        <f>VLOOKUP($A59,'REPORT1 16 &amp; Under ALL'!$A$4:$W$259,13,FALSE)+VLOOKUP($A59,'REPORT4 60+ ALL'!$A$4:$U$259,13,FALSE)</f>
        <v>5647</v>
      </c>
      <c r="N59" s="100">
        <f>VLOOKUP($A59,'REPORT1 16 &amp; Under ALL'!$A$4:$W$259,14,FALSE)+VLOOKUP($A59,'REPORT4 60+ ALL'!$A$4:$U$259,14,FALSE)</f>
        <v>3453</v>
      </c>
      <c r="O59" s="100">
        <f>VLOOKUP($A59,'REPORT1 16 &amp; Under ALL'!$A$4:$W$259,15,FALSE)+VLOOKUP($A59,'REPORT4 60+ ALL'!$A$4:$U$259,15,FALSE)</f>
        <v>4576</v>
      </c>
      <c r="P59" s="100">
        <f>VLOOKUP($A59,'REPORT1 16 &amp; Under ALL'!$A$4:$W$259,16,FALSE)+VLOOKUP($A59,'REPORT4 60+ ALL'!$A$4:$U$259,16,FALSE)</f>
        <v>6469</v>
      </c>
      <c r="Q59" s="100">
        <f>VLOOKUP($A59,'REPORT1 16 &amp; Under ALL'!$A$4:$W$259,17,FALSE)+VLOOKUP($A59,'REPORT4 60+ ALL'!$A$4:$U$259,17,FALSE)</f>
        <v>6773</v>
      </c>
      <c r="R59" s="100">
        <f>VLOOKUP($A59,'REPORT1 16 &amp; Under ALL'!$A$4:$W$259,18,FALSE)+VLOOKUP($A59,'REPORT4 60+ ALL'!$A$4:$U$259,18,FALSE)</f>
        <v>5842</v>
      </c>
      <c r="S59" s="100">
        <f>VLOOKUP($A59,'REPORT1 16 &amp; Under ALL'!$A$4:$W$259,19,FALSE)+VLOOKUP($A59,'REPORT4 60+ ALL'!$A$4:$U$259,19,FALSE)</f>
        <v>6060</v>
      </c>
      <c r="T59" s="100">
        <f>VLOOKUP($A59,'REPORT1 16 &amp; Under ALL'!$A$4:$W$259,20,FALSE)+VLOOKUP($A59,'REPORT4 60+ ALL'!$A$4:$U$259,20,FALSE)</f>
        <v>5598</v>
      </c>
      <c r="U59" s="100">
        <f>VLOOKUP($A59,'REPORT1 16 &amp; Under ALL'!$A$4:$W$259,21,FALSE)+VLOOKUP($A59,'REPORT4 60+ ALL'!$A$4:$U$259,21,FALSE)</f>
        <v>7467</v>
      </c>
      <c r="V59" s="165">
        <v>95530</v>
      </c>
      <c r="W59" s="171" t="s">
        <v>756</v>
      </c>
      <c r="X59" s="166" t="s">
        <v>756</v>
      </c>
    </row>
    <row r="60" spans="1:24" ht="12.75">
      <c r="A60" s="2" t="s">
        <v>100</v>
      </c>
      <c r="B60" s="44" t="s">
        <v>474</v>
      </c>
      <c r="C60" s="1" t="s">
        <v>101</v>
      </c>
      <c r="D60" s="1" t="s">
        <v>102</v>
      </c>
      <c r="E60" s="1" t="s">
        <v>16</v>
      </c>
      <c r="F60" s="100">
        <f>VLOOKUP($A60,'REPORT1 16 &amp; Under ALL'!$A$4:$W$259,6,FALSE)+VLOOKUP($A60,'REPORT4 60+ ALL'!$A$4:$U$259,6,FALSE)</f>
        <v>1369</v>
      </c>
      <c r="G60" s="100">
        <f>VLOOKUP($A60,'REPORT1 16 &amp; Under ALL'!$A$4:$W$259,7,FALSE)+VLOOKUP($A60,'REPORT4 60+ ALL'!$A$4:$U$259,7,FALSE)</f>
        <v>1493</v>
      </c>
      <c r="H60" s="100">
        <f>VLOOKUP($A60,'REPORT1 16 &amp; Under ALL'!$A$4:$W$259,8,FALSE)+VLOOKUP($A60,'REPORT4 60+ ALL'!$A$4:$U$259,8,FALSE)</f>
        <v>2080</v>
      </c>
      <c r="I60" s="100">
        <f>VLOOKUP($A60,'REPORT1 16 &amp; Under ALL'!$A$4:$W$259,9,FALSE)+VLOOKUP($A60,'REPORT4 60+ ALL'!$A$4:$U$259,9,FALSE)</f>
        <v>2171</v>
      </c>
      <c r="J60" s="100">
        <f>VLOOKUP($A60,'REPORT1 16 &amp; Under ALL'!$A$4:$W$259,10,FALSE)+VLOOKUP($A60,'REPORT4 60+ ALL'!$A$4:$U$259,10,FALSE)</f>
        <v>1335</v>
      </c>
      <c r="K60" s="100">
        <f>VLOOKUP($A60,'REPORT1 16 &amp; Under ALL'!$A$4:$W$259,11,FALSE)+VLOOKUP($A60,'REPORT4 60+ ALL'!$A$4:$U$259,11,FALSE)</f>
        <v>1906</v>
      </c>
      <c r="L60" s="100">
        <f>VLOOKUP($A60,'REPORT1 16 &amp; Under ALL'!$A$4:$W$259,12,FALSE)+VLOOKUP($A60,'REPORT4 60+ ALL'!$A$4:$U$259,12,FALSE)</f>
        <v>1885</v>
      </c>
      <c r="M60" s="100">
        <f>VLOOKUP($A60,'REPORT1 16 &amp; Under ALL'!$A$4:$W$259,13,FALSE)+VLOOKUP($A60,'REPORT4 60+ ALL'!$A$4:$U$259,13,FALSE)</f>
        <v>1495</v>
      </c>
      <c r="N60" s="100">
        <f>VLOOKUP($A60,'REPORT1 16 &amp; Under ALL'!$A$4:$W$259,14,FALSE)+VLOOKUP($A60,'REPORT4 60+ ALL'!$A$4:$U$259,14,FALSE)</f>
        <v>1364</v>
      </c>
      <c r="O60" s="100">
        <f>VLOOKUP($A60,'REPORT1 16 &amp; Under ALL'!$A$4:$W$259,15,FALSE)+VLOOKUP($A60,'REPORT4 60+ ALL'!$A$4:$U$259,15,FALSE)</f>
        <v>1537</v>
      </c>
      <c r="P60" s="100">
        <f>VLOOKUP($A60,'REPORT1 16 &amp; Under ALL'!$A$4:$W$259,16,FALSE)+VLOOKUP($A60,'REPORT4 60+ ALL'!$A$4:$U$259,16,FALSE)</f>
        <v>1788</v>
      </c>
      <c r="Q60" s="100">
        <f>VLOOKUP($A60,'REPORT1 16 &amp; Under ALL'!$A$4:$W$259,17,FALSE)+VLOOKUP($A60,'REPORT4 60+ ALL'!$A$4:$U$259,17,FALSE)</f>
        <v>2071</v>
      </c>
      <c r="R60" s="100">
        <f>VLOOKUP($A60,'REPORT1 16 &amp; Under ALL'!$A$4:$W$259,18,FALSE)+VLOOKUP($A60,'REPORT4 60+ ALL'!$A$4:$U$259,18,FALSE)</f>
        <v>1734</v>
      </c>
      <c r="S60" s="100">
        <f>VLOOKUP($A60,'REPORT1 16 &amp; Under ALL'!$A$4:$W$259,19,FALSE)+VLOOKUP($A60,'REPORT4 60+ ALL'!$A$4:$U$259,19,FALSE)</f>
        <v>1793</v>
      </c>
      <c r="T60" s="100">
        <f>VLOOKUP($A60,'REPORT1 16 &amp; Under ALL'!$A$4:$W$259,20,FALSE)+VLOOKUP($A60,'REPORT4 60+ ALL'!$A$4:$U$259,20,FALSE)</f>
        <v>1973</v>
      </c>
      <c r="U60" s="100">
        <f>VLOOKUP($A60,'REPORT1 16 &amp; Under ALL'!$A$4:$W$259,21,FALSE)+VLOOKUP($A60,'REPORT4 60+ ALL'!$A$4:$U$259,21,FALSE)</f>
        <v>2022</v>
      </c>
      <c r="V60" s="165">
        <v>28016</v>
      </c>
      <c r="W60" s="171">
        <v>409</v>
      </c>
      <c r="X60" s="166">
        <v>0.05750035146914101</v>
      </c>
    </row>
    <row r="61" spans="1:24" ht="12.75">
      <c r="A61" s="2" t="s">
        <v>103</v>
      </c>
      <c r="B61" s="44" t="s">
        <v>475</v>
      </c>
      <c r="C61" s="1" t="s">
        <v>91</v>
      </c>
      <c r="D61" s="1" t="s">
        <v>10</v>
      </c>
      <c r="E61" s="1" t="s">
        <v>7</v>
      </c>
      <c r="F61" s="100">
        <f>VLOOKUP($A61,'REPORT1 16 &amp; Under ALL'!$A$4:$W$259,6,FALSE)+VLOOKUP($A61,'REPORT4 60+ ALL'!$A$4:$U$259,6,FALSE)</f>
        <v>3913</v>
      </c>
      <c r="G61" s="100">
        <f>VLOOKUP($A61,'REPORT1 16 &amp; Under ALL'!$A$4:$W$259,7,FALSE)+VLOOKUP($A61,'REPORT4 60+ ALL'!$A$4:$U$259,7,FALSE)</f>
        <v>3793</v>
      </c>
      <c r="H61" s="100">
        <f>VLOOKUP($A61,'REPORT1 16 &amp; Under ALL'!$A$4:$W$259,8,FALSE)+VLOOKUP($A61,'REPORT4 60+ ALL'!$A$4:$U$259,8,FALSE)</f>
        <v>3787</v>
      </c>
      <c r="I61" s="100">
        <f>VLOOKUP($A61,'REPORT1 16 &amp; Under ALL'!$A$4:$W$259,9,FALSE)+VLOOKUP($A61,'REPORT4 60+ ALL'!$A$4:$U$259,9,FALSE)</f>
        <v>4252</v>
      </c>
      <c r="J61" s="100">
        <f>VLOOKUP($A61,'REPORT1 16 &amp; Under ALL'!$A$4:$W$259,10,FALSE)+VLOOKUP($A61,'REPORT4 60+ ALL'!$A$4:$U$259,10,FALSE)</f>
        <v>5766</v>
      </c>
      <c r="K61" s="100">
        <f>VLOOKUP($A61,'REPORT1 16 &amp; Under ALL'!$A$4:$W$259,11,FALSE)+VLOOKUP($A61,'REPORT4 60+ ALL'!$A$4:$U$259,11,FALSE)</f>
        <v>4434</v>
      </c>
      <c r="L61" s="100">
        <f>VLOOKUP($A61,'REPORT1 16 &amp; Under ALL'!$A$4:$W$259,12,FALSE)+VLOOKUP($A61,'REPORT4 60+ ALL'!$A$4:$U$259,12,FALSE)</f>
        <v>3869</v>
      </c>
      <c r="M61" s="100">
        <f>VLOOKUP($A61,'REPORT1 16 &amp; Under ALL'!$A$4:$W$259,13,FALSE)+VLOOKUP($A61,'REPORT4 60+ ALL'!$A$4:$U$259,13,FALSE)</f>
        <v>3721</v>
      </c>
      <c r="N61" s="100">
        <f>VLOOKUP($A61,'REPORT1 16 &amp; Under ALL'!$A$4:$W$259,14,FALSE)+VLOOKUP($A61,'REPORT4 60+ ALL'!$A$4:$U$259,14,FALSE)</f>
        <v>2352</v>
      </c>
      <c r="O61" s="100">
        <f>VLOOKUP($A61,'REPORT1 16 &amp; Under ALL'!$A$4:$W$259,15,FALSE)+VLOOKUP($A61,'REPORT4 60+ ALL'!$A$4:$U$259,15,FALSE)</f>
        <v>3402</v>
      </c>
      <c r="P61" s="100">
        <f>VLOOKUP($A61,'REPORT1 16 &amp; Under ALL'!$A$4:$W$259,16,FALSE)+VLOOKUP($A61,'REPORT4 60+ ALL'!$A$4:$U$259,16,FALSE)</f>
        <v>4475</v>
      </c>
      <c r="Q61" s="100">
        <f>VLOOKUP($A61,'REPORT1 16 &amp; Under ALL'!$A$4:$W$259,17,FALSE)+VLOOKUP($A61,'REPORT4 60+ ALL'!$A$4:$U$259,17,FALSE)</f>
        <v>4166</v>
      </c>
      <c r="R61" s="100">
        <f>VLOOKUP($A61,'REPORT1 16 &amp; Under ALL'!$A$4:$W$259,18,FALSE)+VLOOKUP($A61,'REPORT4 60+ ALL'!$A$4:$U$259,18,FALSE)</f>
        <v>4120</v>
      </c>
      <c r="S61" s="100">
        <f>VLOOKUP($A61,'REPORT1 16 &amp; Under ALL'!$A$4:$W$259,19,FALSE)+VLOOKUP($A61,'REPORT4 60+ ALL'!$A$4:$U$259,19,FALSE)</f>
        <v>3361</v>
      </c>
      <c r="T61" s="100">
        <f>VLOOKUP($A61,'REPORT1 16 &amp; Under ALL'!$A$4:$W$259,20,FALSE)+VLOOKUP($A61,'REPORT4 60+ ALL'!$A$4:$U$259,20,FALSE)</f>
        <v>3371</v>
      </c>
      <c r="U61" s="100">
        <f>VLOOKUP($A61,'REPORT1 16 &amp; Under ALL'!$A$4:$W$259,21,FALSE)+VLOOKUP($A61,'REPORT4 60+ ALL'!$A$4:$U$259,21,FALSE)</f>
        <v>4543</v>
      </c>
      <c r="V61" s="165">
        <v>63325</v>
      </c>
      <c r="W61" s="171">
        <v>-350</v>
      </c>
      <c r="X61" s="166">
        <v>-0.022229279136233723</v>
      </c>
    </row>
    <row r="62" spans="1:24" ht="12.75">
      <c r="A62" s="2" t="s">
        <v>104</v>
      </c>
      <c r="B62" s="44" t="s">
        <v>476</v>
      </c>
      <c r="C62" s="1" t="s">
        <v>105</v>
      </c>
      <c r="D62" s="1" t="s">
        <v>10</v>
      </c>
      <c r="E62" s="1" t="s">
        <v>7</v>
      </c>
      <c r="F62" s="100">
        <f>VLOOKUP($A62,'REPORT1 16 &amp; Under ALL'!$A$4:$W$259,6,FALSE)+VLOOKUP($A62,'REPORT4 60+ ALL'!$A$4:$U$259,6,FALSE)</f>
        <v>9265</v>
      </c>
      <c r="G62" s="100">
        <f>VLOOKUP($A62,'REPORT1 16 &amp; Under ALL'!$A$4:$W$259,7,FALSE)+VLOOKUP($A62,'REPORT4 60+ ALL'!$A$4:$U$259,7,FALSE)</f>
        <v>11441</v>
      </c>
      <c r="H62" s="100">
        <f>VLOOKUP($A62,'REPORT1 16 &amp; Under ALL'!$A$4:$W$259,8,FALSE)+VLOOKUP($A62,'REPORT4 60+ ALL'!$A$4:$U$259,8,FALSE)</f>
        <v>10035</v>
      </c>
      <c r="I62" s="100">
        <f>VLOOKUP($A62,'REPORT1 16 &amp; Under ALL'!$A$4:$W$259,9,FALSE)+VLOOKUP($A62,'REPORT4 60+ ALL'!$A$4:$U$259,9,FALSE)</f>
        <v>10389</v>
      </c>
      <c r="J62" s="100">
        <f>VLOOKUP($A62,'REPORT1 16 &amp; Under ALL'!$A$4:$W$259,10,FALSE)+VLOOKUP($A62,'REPORT4 60+ ALL'!$A$4:$U$259,10,FALSE)</f>
        <v>15463</v>
      </c>
      <c r="K62" s="100">
        <f>VLOOKUP($A62,'REPORT1 16 &amp; Under ALL'!$A$4:$W$259,11,FALSE)+VLOOKUP($A62,'REPORT4 60+ ALL'!$A$4:$U$259,11,FALSE)</f>
        <v>10111</v>
      </c>
      <c r="L62" s="100">
        <f>VLOOKUP($A62,'REPORT1 16 &amp; Under ALL'!$A$4:$W$259,12,FALSE)+VLOOKUP($A62,'REPORT4 60+ ALL'!$A$4:$U$259,12,FALSE)</f>
        <v>9160</v>
      </c>
      <c r="M62" s="100">
        <f>VLOOKUP($A62,'REPORT1 16 &amp; Under ALL'!$A$4:$W$259,13,FALSE)+VLOOKUP($A62,'REPORT4 60+ ALL'!$A$4:$U$259,13,FALSE)</f>
        <v>7648</v>
      </c>
      <c r="N62" s="100">
        <f>VLOOKUP($A62,'REPORT1 16 &amp; Under ALL'!$A$4:$W$259,14,FALSE)+VLOOKUP($A62,'REPORT4 60+ ALL'!$A$4:$U$259,14,FALSE)</f>
        <v>5263</v>
      </c>
      <c r="O62" s="100">
        <f>VLOOKUP($A62,'REPORT1 16 &amp; Under ALL'!$A$4:$W$259,15,FALSE)+VLOOKUP($A62,'REPORT4 60+ ALL'!$A$4:$U$259,15,FALSE)</f>
        <v>6955</v>
      </c>
      <c r="P62" s="100">
        <f>VLOOKUP($A62,'REPORT1 16 &amp; Under ALL'!$A$4:$W$259,16,FALSE)+VLOOKUP($A62,'REPORT4 60+ ALL'!$A$4:$U$259,16,FALSE)</f>
        <v>10048</v>
      </c>
      <c r="Q62" s="100">
        <f>VLOOKUP($A62,'REPORT1 16 &amp; Under ALL'!$A$4:$W$259,17,FALSE)+VLOOKUP($A62,'REPORT4 60+ ALL'!$A$4:$U$259,17,FALSE)</f>
        <v>9115</v>
      </c>
      <c r="R62" s="100">
        <f>VLOOKUP($A62,'REPORT1 16 &amp; Under ALL'!$A$4:$W$259,18,FALSE)+VLOOKUP($A62,'REPORT4 60+ ALL'!$A$4:$U$259,18,FALSE)</f>
        <v>11012</v>
      </c>
      <c r="S62" s="100">
        <f>VLOOKUP($A62,'REPORT1 16 &amp; Under ALL'!$A$4:$W$259,19,FALSE)+VLOOKUP($A62,'REPORT4 60+ ALL'!$A$4:$U$259,19,FALSE)</f>
        <v>9803</v>
      </c>
      <c r="T62" s="100">
        <f>VLOOKUP($A62,'REPORT1 16 &amp; Under ALL'!$A$4:$W$259,20,FALSE)+VLOOKUP($A62,'REPORT4 60+ ALL'!$A$4:$U$259,20,FALSE)</f>
        <v>10672</v>
      </c>
      <c r="U62" s="100">
        <f>VLOOKUP($A62,'REPORT1 16 &amp; Under ALL'!$A$4:$W$259,21,FALSE)+VLOOKUP($A62,'REPORT4 60+ ALL'!$A$4:$U$259,21,FALSE)</f>
        <v>10174</v>
      </c>
      <c r="V62" s="165">
        <v>156554</v>
      </c>
      <c r="W62" s="171">
        <v>531</v>
      </c>
      <c r="X62" s="166">
        <v>0.012910284463894967</v>
      </c>
    </row>
    <row r="63" spans="1:24" ht="12.75">
      <c r="A63" s="2" t="s">
        <v>106</v>
      </c>
      <c r="B63" s="44" t="s">
        <v>477</v>
      </c>
      <c r="C63" s="1" t="s">
        <v>9</v>
      </c>
      <c r="D63" s="1" t="s">
        <v>10</v>
      </c>
      <c r="E63" s="1" t="s">
        <v>7</v>
      </c>
      <c r="F63" s="100">
        <f>VLOOKUP($A63,'REPORT1 16 &amp; Under ALL'!$A$4:$W$259,6,FALSE)+VLOOKUP($A63,'REPORT4 60+ ALL'!$A$4:$U$259,6,FALSE)</f>
        <v>3723</v>
      </c>
      <c r="G63" s="100">
        <f>VLOOKUP($A63,'REPORT1 16 &amp; Under ALL'!$A$4:$W$259,7,FALSE)+VLOOKUP($A63,'REPORT4 60+ ALL'!$A$4:$U$259,7,FALSE)</f>
        <v>4055</v>
      </c>
      <c r="H63" s="100">
        <f>VLOOKUP($A63,'REPORT1 16 &amp; Under ALL'!$A$4:$W$259,8,FALSE)+VLOOKUP($A63,'REPORT4 60+ ALL'!$A$4:$U$259,8,FALSE)</f>
        <v>4723</v>
      </c>
      <c r="I63" s="100">
        <f>VLOOKUP($A63,'REPORT1 16 &amp; Under ALL'!$A$4:$W$259,9,FALSE)+VLOOKUP($A63,'REPORT4 60+ ALL'!$A$4:$U$259,9,FALSE)</f>
        <v>5443</v>
      </c>
      <c r="J63" s="100">
        <f>VLOOKUP($A63,'REPORT1 16 &amp; Under ALL'!$A$4:$W$259,10,FALSE)+VLOOKUP($A63,'REPORT4 60+ ALL'!$A$4:$U$259,10,FALSE)</f>
        <v>5430</v>
      </c>
      <c r="K63" s="100">
        <f>VLOOKUP($A63,'REPORT1 16 &amp; Under ALL'!$A$4:$W$259,11,FALSE)+VLOOKUP($A63,'REPORT4 60+ ALL'!$A$4:$U$259,11,FALSE)</f>
        <v>3586</v>
      </c>
      <c r="L63" s="100">
        <f>VLOOKUP($A63,'REPORT1 16 &amp; Under ALL'!$A$4:$W$259,12,FALSE)+VLOOKUP($A63,'REPORT4 60+ ALL'!$A$4:$U$259,12,FALSE)</f>
        <v>4270</v>
      </c>
      <c r="M63" s="100">
        <f>VLOOKUP($A63,'REPORT1 16 &amp; Under ALL'!$A$4:$W$259,13,FALSE)+VLOOKUP($A63,'REPORT4 60+ ALL'!$A$4:$U$259,13,FALSE)</f>
        <v>4099</v>
      </c>
      <c r="N63" s="100">
        <f>VLOOKUP($A63,'REPORT1 16 &amp; Under ALL'!$A$4:$W$259,14,FALSE)+VLOOKUP($A63,'REPORT4 60+ ALL'!$A$4:$U$259,14,FALSE)</f>
        <v>2982</v>
      </c>
      <c r="O63" s="100">
        <f>VLOOKUP($A63,'REPORT1 16 &amp; Under ALL'!$A$4:$W$259,15,FALSE)+VLOOKUP($A63,'REPORT4 60+ ALL'!$A$4:$U$259,15,FALSE)</f>
        <v>3046</v>
      </c>
      <c r="P63" s="100">
        <f>VLOOKUP($A63,'REPORT1 16 &amp; Under ALL'!$A$4:$W$259,16,FALSE)+VLOOKUP($A63,'REPORT4 60+ ALL'!$A$4:$U$259,16,FALSE)</f>
        <v>4485</v>
      </c>
      <c r="Q63" s="100">
        <f>VLOOKUP($A63,'REPORT1 16 &amp; Under ALL'!$A$4:$W$259,17,FALSE)+VLOOKUP($A63,'REPORT4 60+ ALL'!$A$4:$U$259,17,FALSE)</f>
        <v>4526</v>
      </c>
      <c r="R63" s="100">
        <f>VLOOKUP($A63,'REPORT1 16 &amp; Under ALL'!$A$4:$W$259,18,FALSE)+VLOOKUP($A63,'REPORT4 60+ ALL'!$A$4:$U$259,18,FALSE)</f>
        <v>4502</v>
      </c>
      <c r="S63" s="100">
        <f>VLOOKUP($A63,'REPORT1 16 &amp; Under ALL'!$A$4:$W$259,19,FALSE)+VLOOKUP($A63,'REPORT4 60+ ALL'!$A$4:$U$259,19,FALSE)</f>
        <v>4380</v>
      </c>
      <c r="T63" s="100">
        <f>VLOOKUP($A63,'REPORT1 16 &amp; Under ALL'!$A$4:$W$259,20,FALSE)+VLOOKUP($A63,'REPORT4 60+ ALL'!$A$4:$U$259,20,FALSE)</f>
        <v>4410</v>
      </c>
      <c r="U63" s="100">
        <f>VLOOKUP($A63,'REPORT1 16 &amp; Under ALL'!$A$4:$W$259,21,FALSE)+VLOOKUP($A63,'REPORT4 60+ ALL'!$A$4:$U$259,21,FALSE)</f>
        <v>2532</v>
      </c>
      <c r="V63" s="165">
        <v>66192</v>
      </c>
      <c r="W63" s="171">
        <v>-2120</v>
      </c>
      <c r="X63" s="166">
        <v>-0.1181453410610789</v>
      </c>
    </row>
    <row r="64" spans="1:24" ht="12.75">
      <c r="A64" s="2" t="s">
        <v>107</v>
      </c>
      <c r="B64" s="44" t="s">
        <v>478</v>
      </c>
      <c r="C64" s="1" t="s">
        <v>108</v>
      </c>
      <c r="D64" s="1" t="s">
        <v>25</v>
      </c>
      <c r="E64" s="1" t="s">
        <v>7</v>
      </c>
      <c r="F64" s="100">
        <f>VLOOKUP($A64,'REPORT1 16 &amp; Under ALL'!$A$4:$W$259,6,FALSE)+VLOOKUP($A64,'REPORT4 60+ ALL'!$A$4:$U$259,6,FALSE)</f>
        <v>35468</v>
      </c>
      <c r="G64" s="100">
        <f>VLOOKUP($A64,'REPORT1 16 &amp; Under ALL'!$A$4:$W$259,7,FALSE)+VLOOKUP($A64,'REPORT4 60+ ALL'!$A$4:$U$259,7,FALSE)</f>
        <v>30240</v>
      </c>
      <c r="H64" s="100">
        <f>VLOOKUP($A64,'REPORT1 16 &amp; Under ALL'!$A$4:$W$259,8,FALSE)+VLOOKUP($A64,'REPORT4 60+ ALL'!$A$4:$U$259,8,FALSE)</f>
        <v>26219</v>
      </c>
      <c r="I64" s="100">
        <f>VLOOKUP($A64,'REPORT1 16 &amp; Under ALL'!$A$4:$W$259,9,FALSE)+VLOOKUP($A64,'REPORT4 60+ ALL'!$A$4:$U$259,9,FALSE)</f>
        <v>46760</v>
      </c>
      <c r="J64" s="100">
        <f>VLOOKUP($A64,'REPORT1 16 &amp; Under ALL'!$A$4:$W$259,10,FALSE)+VLOOKUP($A64,'REPORT4 60+ ALL'!$A$4:$U$259,10,FALSE)</f>
        <v>60736</v>
      </c>
      <c r="K64" s="100">
        <f>VLOOKUP($A64,'REPORT1 16 &amp; Under ALL'!$A$4:$W$259,11,FALSE)+VLOOKUP($A64,'REPORT4 60+ ALL'!$A$4:$U$259,11,FALSE)</f>
        <v>26281</v>
      </c>
      <c r="L64" s="100">
        <f>VLOOKUP($A64,'REPORT1 16 &amp; Under ALL'!$A$4:$W$259,12,FALSE)+VLOOKUP($A64,'REPORT4 60+ ALL'!$A$4:$U$259,12,FALSE)</f>
        <v>25275</v>
      </c>
      <c r="M64" s="100">
        <f>VLOOKUP($A64,'REPORT1 16 &amp; Under ALL'!$A$4:$W$259,13,FALSE)+VLOOKUP($A64,'REPORT4 60+ ALL'!$A$4:$U$259,13,FALSE)</f>
        <v>19753</v>
      </c>
      <c r="N64" s="100">
        <f>VLOOKUP($A64,'REPORT1 16 &amp; Under ALL'!$A$4:$W$259,14,FALSE)+VLOOKUP($A64,'REPORT4 60+ ALL'!$A$4:$U$259,14,FALSE)</f>
        <v>22317</v>
      </c>
      <c r="O64" s="100">
        <f>VLOOKUP($A64,'REPORT1 16 &amp; Under ALL'!$A$4:$W$259,15,FALSE)+VLOOKUP($A64,'REPORT4 60+ ALL'!$A$4:$U$259,15,FALSE)</f>
        <v>22505</v>
      </c>
      <c r="P64" s="100">
        <f>VLOOKUP($A64,'REPORT1 16 &amp; Under ALL'!$A$4:$W$259,16,FALSE)+VLOOKUP($A64,'REPORT4 60+ ALL'!$A$4:$U$259,16,FALSE)</f>
        <v>32309</v>
      </c>
      <c r="Q64" s="100">
        <f>VLOOKUP($A64,'REPORT1 16 &amp; Under ALL'!$A$4:$W$259,17,FALSE)+VLOOKUP($A64,'REPORT4 60+ ALL'!$A$4:$U$259,17,FALSE)</f>
        <v>31416</v>
      </c>
      <c r="R64" s="100">
        <f>VLOOKUP($A64,'REPORT1 16 &amp; Under ALL'!$A$4:$W$259,18,FALSE)+VLOOKUP($A64,'REPORT4 60+ ALL'!$A$4:$U$259,18,FALSE)</f>
        <v>34788</v>
      </c>
      <c r="S64" s="100">
        <f>VLOOKUP($A64,'REPORT1 16 &amp; Under ALL'!$A$4:$W$259,19,FALSE)+VLOOKUP($A64,'REPORT4 60+ ALL'!$A$4:$U$259,19,FALSE)</f>
        <v>27725</v>
      </c>
      <c r="T64" s="100">
        <f>VLOOKUP($A64,'REPORT1 16 &amp; Under ALL'!$A$4:$W$259,20,FALSE)+VLOOKUP($A64,'REPORT4 60+ ALL'!$A$4:$U$259,20,FALSE)</f>
        <v>23740</v>
      </c>
      <c r="U64" s="100">
        <f>VLOOKUP($A64,'REPORT1 16 &amp; Under ALL'!$A$4:$W$259,21,FALSE)+VLOOKUP($A64,'REPORT4 60+ ALL'!$A$4:$U$259,21,FALSE)</f>
        <v>39746</v>
      </c>
      <c r="V64" s="165">
        <v>505278</v>
      </c>
      <c r="W64" s="171">
        <v>-12688</v>
      </c>
      <c r="X64" s="166">
        <v>-0.09148658489981036</v>
      </c>
    </row>
    <row r="65" spans="1:24" ht="12.75">
      <c r="A65" s="2" t="s">
        <v>109</v>
      </c>
      <c r="B65" s="44" t="s">
        <v>479</v>
      </c>
      <c r="C65" s="1" t="s">
        <v>74</v>
      </c>
      <c r="D65" s="1" t="s">
        <v>15</v>
      </c>
      <c r="E65" s="1" t="s">
        <v>16</v>
      </c>
      <c r="F65" s="100">
        <f>VLOOKUP($A65,'REPORT1 16 &amp; Under ALL'!$A$4:$W$259,6,FALSE)+VLOOKUP($A65,'REPORT4 60+ ALL'!$A$4:$U$259,6,FALSE)</f>
        <v>1197</v>
      </c>
      <c r="G65" s="100">
        <f>VLOOKUP($A65,'REPORT1 16 &amp; Under ALL'!$A$4:$W$259,7,FALSE)+VLOOKUP($A65,'REPORT4 60+ ALL'!$A$4:$U$259,7,FALSE)</f>
        <v>1546</v>
      </c>
      <c r="H65" s="100">
        <f>VLOOKUP($A65,'REPORT1 16 &amp; Under ALL'!$A$4:$W$259,8,FALSE)+VLOOKUP($A65,'REPORT4 60+ ALL'!$A$4:$U$259,8,FALSE)</f>
        <v>1759</v>
      </c>
      <c r="I65" s="100">
        <f>VLOOKUP($A65,'REPORT1 16 &amp; Under ALL'!$A$4:$W$259,9,FALSE)+VLOOKUP($A65,'REPORT4 60+ ALL'!$A$4:$U$259,9,FALSE)</f>
        <v>1802</v>
      </c>
      <c r="J65" s="100">
        <f>VLOOKUP($A65,'REPORT1 16 &amp; Under ALL'!$A$4:$W$259,10,FALSE)+VLOOKUP($A65,'REPORT4 60+ ALL'!$A$4:$U$259,10,FALSE)</f>
        <v>1833</v>
      </c>
      <c r="K65" s="100">
        <f>VLOOKUP($A65,'REPORT1 16 &amp; Under ALL'!$A$4:$W$259,11,FALSE)+VLOOKUP($A65,'REPORT4 60+ ALL'!$A$4:$U$259,11,FALSE)</f>
        <v>1718</v>
      </c>
      <c r="L65" s="100">
        <f>VLOOKUP($A65,'REPORT1 16 &amp; Under ALL'!$A$4:$W$259,12,FALSE)+VLOOKUP($A65,'REPORT4 60+ ALL'!$A$4:$U$259,12,FALSE)</f>
        <v>1798</v>
      </c>
      <c r="M65" s="100">
        <f>VLOOKUP($A65,'REPORT1 16 &amp; Under ALL'!$A$4:$W$259,13,FALSE)+VLOOKUP($A65,'REPORT4 60+ ALL'!$A$4:$U$259,13,FALSE)</f>
        <v>1727</v>
      </c>
      <c r="N65" s="100">
        <f>VLOOKUP($A65,'REPORT1 16 &amp; Under ALL'!$A$4:$W$259,14,FALSE)+VLOOKUP($A65,'REPORT4 60+ ALL'!$A$4:$U$259,14,FALSE)</f>
        <v>1121</v>
      </c>
      <c r="O65" s="100">
        <f>VLOOKUP($A65,'REPORT1 16 &amp; Under ALL'!$A$4:$W$259,15,FALSE)+VLOOKUP($A65,'REPORT4 60+ ALL'!$A$4:$U$259,15,FALSE)</f>
        <v>1312</v>
      </c>
      <c r="P65" s="100">
        <f>VLOOKUP($A65,'REPORT1 16 &amp; Under ALL'!$A$4:$W$259,16,FALSE)+VLOOKUP($A65,'REPORT4 60+ ALL'!$A$4:$U$259,16,FALSE)</f>
        <v>1360</v>
      </c>
      <c r="Q65" s="100">
        <f>VLOOKUP($A65,'REPORT1 16 &amp; Under ALL'!$A$4:$W$259,17,FALSE)+VLOOKUP($A65,'REPORT4 60+ ALL'!$A$4:$U$259,17,FALSE)</f>
        <v>1971</v>
      </c>
      <c r="R65" s="100">
        <f>VLOOKUP($A65,'REPORT1 16 &amp; Under ALL'!$A$4:$W$259,18,FALSE)+VLOOKUP($A65,'REPORT4 60+ ALL'!$A$4:$U$259,18,FALSE)</f>
        <v>1776</v>
      </c>
      <c r="S65" s="100">
        <f>VLOOKUP($A65,'REPORT1 16 &amp; Under ALL'!$A$4:$W$259,19,FALSE)+VLOOKUP($A65,'REPORT4 60+ ALL'!$A$4:$U$259,19,FALSE)</f>
        <v>1794</v>
      </c>
      <c r="T65" s="100">
        <f>VLOOKUP($A65,'REPORT1 16 &amp; Under ALL'!$A$4:$W$259,20,FALSE)+VLOOKUP($A65,'REPORT4 60+ ALL'!$A$4:$U$259,20,FALSE)</f>
        <v>1891</v>
      </c>
      <c r="U65" s="100">
        <f>VLOOKUP($A65,'REPORT1 16 &amp; Under ALL'!$A$4:$W$259,21,FALSE)+VLOOKUP($A65,'REPORT4 60+ ALL'!$A$4:$U$259,21,FALSE)</f>
        <v>1795</v>
      </c>
      <c r="V65" s="165">
        <v>26400</v>
      </c>
      <c r="W65" s="171">
        <v>952</v>
      </c>
      <c r="X65" s="166">
        <v>0.15101522842639595</v>
      </c>
    </row>
    <row r="66" spans="1:24" ht="12.75">
      <c r="A66" s="2" t="s">
        <v>110</v>
      </c>
      <c r="B66" s="44" t="s">
        <v>480</v>
      </c>
      <c r="C66" s="1" t="s">
        <v>111</v>
      </c>
      <c r="D66" s="1" t="s">
        <v>36</v>
      </c>
      <c r="E66" s="1" t="s">
        <v>7</v>
      </c>
      <c r="F66" s="100">
        <f>VLOOKUP($A66,'REPORT1 16 &amp; Under ALL'!$A$4:$W$259,6,FALSE)+VLOOKUP($A66,'REPORT4 60+ ALL'!$A$4:$U$259,6,FALSE)</f>
        <v>10348</v>
      </c>
      <c r="G66" s="100">
        <f>VLOOKUP($A66,'REPORT1 16 &amp; Under ALL'!$A$4:$W$259,7,FALSE)+VLOOKUP($A66,'REPORT4 60+ ALL'!$A$4:$U$259,7,FALSE)</f>
        <v>10610</v>
      </c>
      <c r="H66" s="100">
        <f>VLOOKUP($A66,'REPORT1 16 &amp; Under ALL'!$A$4:$W$259,8,FALSE)+VLOOKUP($A66,'REPORT4 60+ ALL'!$A$4:$U$259,8,FALSE)</f>
        <v>11023</v>
      </c>
      <c r="I66" s="100">
        <f>VLOOKUP($A66,'REPORT1 16 &amp; Under ALL'!$A$4:$W$259,9,FALSE)+VLOOKUP($A66,'REPORT4 60+ ALL'!$A$4:$U$259,9,FALSE)</f>
        <v>14499</v>
      </c>
      <c r="J66" s="100">
        <f>VLOOKUP($A66,'REPORT1 16 &amp; Under ALL'!$A$4:$W$259,10,FALSE)+VLOOKUP($A66,'REPORT4 60+ ALL'!$A$4:$U$259,10,FALSE)</f>
        <v>17131</v>
      </c>
      <c r="K66" s="100">
        <f>VLOOKUP($A66,'REPORT1 16 &amp; Under ALL'!$A$4:$W$259,11,FALSE)+VLOOKUP($A66,'REPORT4 60+ ALL'!$A$4:$U$259,11,FALSE)</f>
        <v>7597</v>
      </c>
      <c r="L66" s="100">
        <f>VLOOKUP($A66,'REPORT1 16 &amp; Under ALL'!$A$4:$W$259,12,FALSE)+VLOOKUP($A66,'REPORT4 60+ ALL'!$A$4:$U$259,12,FALSE)</f>
        <v>6864</v>
      </c>
      <c r="M66" s="100">
        <f>VLOOKUP($A66,'REPORT1 16 &amp; Under ALL'!$A$4:$W$259,13,FALSE)+VLOOKUP($A66,'REPORT4 60+ ALL'!$A$4:$U$259,13,FALSE)</f>
        <v>5741</v>
      </c>
      <c r="N66" s="100">
        <f>VLOOKUP($A66,'REPORT1 16 &amp; Under ALL'!$A$4:$W$259,14,FALSE)+VLOOKUP($A66,'REPORT4 60+ ALL'!$A$4:$U$259,14,FALSE)</f>
        <v>2856</v>
      </c>
      <c r="O66" s="100">
        <f>VLOOKUP($A66,'REPORT1 16 &amp; Under ALL'!$A$4:$W$259,15,FALSE)+VLOOKUP($A66,'REPORT4 60+ ALL'!$A$4:$U$259,15,FALSE)</f>
        <v>4483</v>
      </c>
      <c r="P66" s="100">
        <f>VLOOKUP($A66,'REPORT1 16 &amp; Under ALL'!$A$4:$W$259,16,FALSE)+VLOOKUP($A66,'REPORT4 60+ ALL'!$A$4:$U$259,16,FALSE)</f>
        <v>6616</v>
      </c>
      <c r="Q66" s="100">
        <f>VLOOKUP($A66,'REPORT1 16 &amp; Under ALL'!$A$4:$W$259,17,FALSE)+VLOOKUP($A66,'REPORT4 60+ ALL'!$A$4:$U$259,17,FALSE)</f>
        <v>6803</v>
      </c>
      <c r="R66" s="100">
        <f>VLOOKUP($A66,'REPORT1 16 &amp; Under ALL'!$A$4:$W$259,18,FALSE)+VLOOKUP($A66,'REPORT4 60+ ALL'!$A$4:$U$259,18,FALSE)</f>
        <v>7597</v>
      </c>
      <c r="S66" s="100">
        <f>VLOOKUP($A66,'REPORT1 16 &amp; Under ALL'!$A$4:$W$259,19,FALSE)+VLOOKUP($A66,'REPORT4 60+ ALL'!$A$4:$U$259,19,FALSE)</f>
        <v>6751</v>
      </c>
      <c r="T66" s="100">
        <f>VLOOKUP($A66,'REPORT1 16 &amp; Under ALL'!$A$4:$W$259,20,FALSE)+VLOOKUP($A66,'REPORT4 60+ ALL'!$A$4:$U$259,20,FALSE)</f>
        <v>7155</v>
      </c>
      <c r="U66" s="100">
        <f>VLOOKUP($A66,'REPORT1 16 &amp; Under ALL'!$A$4:$W$259,21,FALSE)+VLOOKUP($A66,'REPORT4 60+ ALL'!$A$4:$U$259,21,FALSE)</f>
        <v>7640</v>
      </c>
      <c r="V66" s="165">
        <v>133714</v>
      </c>
      <c r="W66" s="171">
        <v>-17337</v>
      </c>
      <c r="X66" s="166">
        <v>-0.37299913941480206</v>
      </c>
    </row>
    <row r="67" spans="1:24" ht="12.75">
      <c r="A67" s="2" t="s">
        <v>112</v>
      </c>
      <c r="B67" s="44" t="s">
        <v>415</v>
      </c>
      <c r="C67" s="1" t="s">
        <v>113</v>
      </c>
      <c r="D67" s="1" t="s">
        <v>102</v>
      </c>
      <c r="E67" s="1" t="s">
        <v>7</v>
      </c>
      <c r="F67" s="100">
        <f>VLOOKUP($A67,'REPORT1 16 &amp; Under ALL'!$A$4:$W$259,6,FALSE)+VLOOKUP($A67,'REPORT4 60+ ALL'!$A$4:$U$259,6,FALSE)</f>
        <v>23504</v>
      </c>
      <c r="G67" s="100">
        <f>VLOOKUP($A67,'REPORT1 16 &amp; Under ALL'!$A$4:$W$259,7,FALSE)+VLOOKUP($A67,'REPORT4 60+ ALL'!$A$4:$U$259,7,FALSE)</f>
        <v>25349</v>
      </c>
      <c r="H67" s="100">
        <f>VLOOKUP($A67,'REPORT1 16 &amp; Under ALL'!$A$4:$W$259,8,FALSE)+VLOOKUP($A67,'REPORT4 60+ ALL'!$A$4:$U$259,8,FALSE)</f>
        <v>26728</v>
      </c>
      <c r="I67" s="100">
        <f>VLOOKUP($A67,'REPORT1 16 &amp; Under ALL'!$A$4:$W$259,9,FALSE)+VLOOKUP($A67,'REPORT4 60+ ALL'!$A$4:$U$259,9,FALSE)</f>
        <v>33530</v>
      </c>
      <c r="J67" s="100">
        <f>VLOOKUP($A67,'REPORT1 16 &amp; Under ALL'!$A$4:$W$259,10,FALSE)+VLOOKUP($A67,'REPORT4 60+ ALL'!$A$4:$U$259,10,FALSE)</f>
        <v>39067</v>
      </c>
      <c r="K67" s="100">
        <f>VLOOKUP($A67,'REPORT1 16 &amp; Under ALL'!$A$4:$W$259,11,FALSE)+VLOOKUP($A67,'REPORT4 60+ ALL'!$A$4:$U$259,11,FALSE)</f>
        <v>24475</v>
      </c>
      <c r="L67" s="100">
        <f>VLOOKUP($A67,'REPORT1 16 &amp; Under ALL'!$A$4:$W$259,12,FALSE)+VLOOKUP($A67,'REPORT4 60+ ALL'!$A$4:$U$259,12,FALSE)</f>
        <v>20692</v>
      </c>
      <c r="M67" s="100">
        <f>VLOOKUP($A67,'REPORT1 16 &amp; Under ALL'!$A$4:$W$259,13,FALSE)+VLOOKUP($A67,'REPORT4 60+ ALL'!$A$4:$U$259,13,FALSE)</f>
        <v>17580</v>
      </c>
      <c r="N67" s="100">
        <f>VLOOKUP($A67,'REPORT1 16 &amp; Under ALL'!$A$4:$W$259,14,FALSE)+VLOOKUP($A67,'REPORT4 60+ ALL'!$A$4:$U$259,14,FALSE)</f>
        <v>10738</v>
      </c>
      <c r="O67" s="100">
        <f>VLOOKUP($A67,'REPORT1 16 &amp; Under ALL'!$A$4:$W$259,15,FALSE)+VLOOKUP($A67,'REPORT4 60+ ALL'!$A$4:$U$259,15,FALSE)</f>
        <v>14441</v>
      </c>
      <c r="P67" s="100">
        <f>VLOOKUP($A67,'REPORT1 16 &amp; Under ALL'!$A$4:$W$259,16,FALSE)+VLOOKUP($A67,'REPORT4 60+ ALL'!$A$4:$U$259,16,FALSE)</f>
        <v>16870</v>
      </c>
      <c r="Q67" s="100">
        <f>VLOOKUP($A67,'REPORT1 16 &amp; Under ALL'!$A$4:$W$259,17,FALSE)+VLOOKUP($A67,'REPORT4 60+ ALL'!$A$4:$U$259,17,FALSE)</f>
        <v>24287</v>
      </c>
      <c r="R67" s="100">
        <f>VLOOKUP($A67,'REPORT1 16 &amp; Under ALL'!$A$4:$W$259,18,FALSE)+VLOOKUP($A67,'REPORT4 60+ ALL'!$A$4:$U$259,18,FALSE)</f>
        <v>24855</v>
      </c>
      <c r="S67" s="100">
        <f>VLOOKUP($A67,'REPORT1 16 &amp; Under ALL'!$A$4:$W$259,19,FALSE)+VLOOKUP($A67,'REPORT4 60+ ALL'!$A$4:$U$259,19,FALSE)</f>
        <v>21274</v>
      </c>
      <c r="T67" s="100">
        <f>VLOOKUP($A67,'REPORT1 16 &amp; Under ALL'!$A$4:$W$259,20,FALSE)+VLOOKUP($A67,'REPORT4 60+ ALL'!$A$4:$U$259,20,FALSE)</f>
        <v>22077</v>
      </c>
      <c r="U67" s="100">
        <f>VLOOKUP($A67,'REPORT1 16 &amp; Under ALL'!$A$4:$W$259,21,FALSE)+VLOOKUP($A67,'REPORT4 60+ ALL'!$A$4:$U$259,21,FALSE)</f>
        <v>22068</v>
      </c>
      <c r="V67" s="165">
        <v>367535</v>
      </c>
      <c r="W67" s="171">
        <v>-18837</v>
      </c>
      <c r="X67" s="166">
        <v>-0.17264070533676715</v>
      </c>
    </row>
    <row r="68" spans="1:24" ht="12.75">
      <c r="A68" s="2" t="s">
        <v>114</v>
      </c>
      <c r="B68" s="44" t="s">
        <v>481</v>
      </c>
      <c r="C68" s="1" t="s">
        <v>21</v>
      </c>
      <c r="D68" s="1" t="s">
        <v>22</v>
      </c>
      <c r="E68" s="1" t="s">
        <v>7</v>
      </c>
      <c r="F68" s="100">
        <f>VLOOKUP($A68,'REPORT1 16 &amp; Under ALL'!$A$4:$W$259,6,FALSE)+VLOOKUP($A68,'REPORT4 60+ ALL'!$A$4:$U$259,6,FALSE)</f>
        <v>1438</v>
      </c>
      <c r="G68" s="100">
        <f>VLOOKUP($A68,'REPORT1 16 &amp; Under ALL'!$A$4:$W$259,7,FALSE)+VLOOKUP($A68,'REPORT4 60+ ALL'!$A$4:$U$259,7,FALSE)</f>
        <v>1988</v>
      </c>
      <c r="H68" s="100">
        <f>VLOOKUP($A68,'REPORT1 16 &amp; Under ALL'!$A$4:$W$259,8,FALSE)+VLOOKUP($A68,'REPORT4 60+ ALL'!$A$4:$U$259,8,FALSE)</f>
        <v>3214</v>
      </c>
      <c r="I68" s="100">
        <f>VLOOKUP($A68,'REPORT1 16 &amp; Under ALL'!$A$4:$W$259,9,FALSE)+VLOOKUP($A68,'REPORT4 60+ ALL'!$A$4:$U$259,9,FALSE)</f>
        <v>5229</v>
      </c>
      <c r="J68" s="100">
        <f>VLOOKUP($A68,'REPORT1 16 &amp; Under ALL'!$A$4:$W$259,10,FALSE)+VLOOKUP($A68,'REPORT4 60+ ALL'!$A$4:$U$259,10,FALSE)</f>
        <v>6921</v>
      </c>
      <c r="K68" s="100">
        <f>VLOOKUP($A68,'REPORT1 16 &amp; Under ALL'!$A$4:$W$259,11,FALSE)+VLOOKUP($A68,'REPORT4 60+ ALL'!$A$4:$U$259,11,FALSE)</f>
        <v>3861</v>
      </c>
      <c r="L68" s="100">
        <f>VLOOKUP($A68,'REPORT1 16 &amp; Under ALL'!$A$4:$W$259,12,FALSE)+VLOOKUP($A68,'REPORT4 60+ ALL'!$A$4:$U$259,12,FALSE)</f>
        <v>3830</v>
      </c>
      <c r="M68" s="100">
        <f>VLOOKUP($A68,'REPORT1 16 &amp; Under ALL'!$A$4:$W$259,13,FALSE)+VLOOKUP($A68,'REPORT4 60+ ALL'!$A$4:$U$259,13,FALSE)</f>
        <v>4067</v>
      </c>
      <c r="N68" s="100">
        <f>VLOOKUP($A68,'REPORT1 16 &amp; Under ALL'!$A$4:$W$259,14,FALSE)+VLOOKUP($A68,'REPORT4 60+ ALL'!$A$4:$U$259,14,FALSE)</f>
        <v>1694</v>
      </c>
      <c r="O68" s="100">
        <f>VLOOKUP($A68,'REPORT1 16 &amp; Under ALL'!$A$4:$W$259,15,FALSE)+VLOOKUP($A68,'REPORT4 60+ ALL'!$A$4:$U$259,15,FALSE)</f>
        <v>3845</v>
      </c>
      <c r="P68" s="100">
        <f>VLOOKUP($A68,'REPORT1 16 &amp; Under ALL'!$A$4:$W$259,16,FALSE)+VLOOKUP($A68,'REPORT4 60+ ALL'!$A$4:$U$259,16,FALSE)</f>
        <v>10790</v>
      </c>
      <c r="Q68" s="100">
        <f>VLOOKUP($A68,'REPORT1 16 &amp; Under ALL'!$A$4:$W$259,17,FALSE)+VLOOKUP($A68,'REPORT4 60+ ALL'!$A$4:$U$259,17,FALSE)</f>
        <v>10915</v>
      </c>
      <c r="R68" s="100">
        <f>VLOOKUP($A68,'REPORT1 16 &amp; Under ALL'!$A$4:$W$259,18,FALSE)+VLOOKUP($A68,'REPORT4 60+ ALL'!$A$4:$U$259,18,FALSE)</f>
        <v>10175</v>
      </c>
      <c r="S68" s="100">
        <f>VLOOKUP($A68,'REPORT1 16 &amp; Under ALL'!$A$4:$W$259,19,FALSE)+VLOOKUP($A68,'REPORT4 60+ ALL'!$A$4:$U$259,19,FALSE)</f>
        <v>8907</v>
      </c>
      <c r="T68" s="100">
        <f>VLOOKUP($A68,'REPORT1 16 &amp; Under ALL'!$A$4:$W$259,20,FALSE)+VLOOKUP($A68,'REPORT4 60+ ALL'!$A$4:$U$259,20,FALSE)</f>
        <v>11056</v>
      </c>
      <c r="U68" s="100">
        <f>VLOOKUP($A68,'REPORT1 16 &amp; Under ALL'!$A$4:$W$259,21,FALSE)+VLOOKUP($A68,'REPORT4 60+ ALL'!$A$4:$U$259,21,FALSE)</f>
        <v>14121</v>
      </c>
      <c r="V68" s="165">
        <f>SUM(F68:U68)</f>
        <v>102051</v>
      </c>
      <c r="W68" s="172">
        <v>32390</v>
      </c>
      <c r="X68" s="173">
        <v>2.728957789198753</v>
      </c>
    </row>
    <row r="69" spans="1:24" ht="12.75">
      <c r="A69" s="2" t="s">
        <v>115</v>
      </c>
      <c r="B69" s="44" t="s">
        <v>482</v>
      </c>
      <c r="C69" s="1" t="s">
        <v>69</v>
      </c>
      <c r="D69" s="1" t="s">
        <v>19</v>
      </c>
      <c r="E69" s="1" t="s">
        <v>7</v>
      </c>
      <c r="F69" s="100">
        <f>VLOOKUP($A69,'REPORT1 16 &amp; Under ALL'!$A$4:$W$259,6,FALSE)+VLOOKUP($A69,'REPORT4 60+ ALL'!$A$4:$U$259,6,FALSE)</f>
        <v>2242</v>
      </c>
      <c r="G69" s="100">
        <f>VLOOKUP($A69,'REPORT1 16 &amp; Under ALL'!$A$4:$W$259,7,FALSE)+VLOOKUP($A69,'REPORT4 60+ ALL'!$A$4:$U$259,7,FALSE)</f>
        <v>2907</v>
      </c>
      <c r="H69" s="100">
        <f>VLOOKUP($A69,'REPORT1 16 &amp; Under ALL'!$A$4:$W$259,8,FALSE)+VLOOKUP($A69,'REPORT4 60+ ALL'!$A$4:$U$259,8,FALSE)</f>
        <v>2913</v>
      </c>
      <c r="I69" s="100">
        <f>VLOOKUP($A69,'REPORT1 16 &amp; Under ALL'!$A$4:$W$259,9,FALSE)+VLOOKUP($A69,'REPORT4 60+ ALL'!$A$4:$U$259,9,FALSE)</f>
        <v>3995</v>
      </c>
      <c r="J69" s="100">
        <f>VLOOKUP($A69,'REPORT1 16 &amp; Under ALL'!$A$4:$W$259,10,FALSE)+VLOOKUP($A69,'REPORT4 60+ ALL'!$A$4:$U$259,10,FALSE)</f>
        <v>3849</v>
      </c>
      <c r="K69" s="100">
        <f>VLOOKUP($A69,'REPORT1 16 &amp; Under ALL'!$A$4:$W$259,11,FALSE)+VLOOKUP($A69,'REPORT4 60+ ALL'!$A$4:$U$259,11,FALSE)</f>
        <v>1916</v>
      </c>
      <c r="L69" s="100">
        <f>VLOOKUP($A69,'REPORT1 16 &amp; Under ALL'!$A$4:$W$259,12,FALSE)+VLOOKUP($A69,'REPORT4 60+ ALL'!$A$4:$U$259,12,FALSE)</f>
        <v>3061</v>
      </c>
      <c r="M69" s="100">
        <f>VLOOKUP($A69,'REPORT1 16 &amp; Under ALL'!$A$4:$W$259,13,FALSE)+VLOOKUP($A69,'REPORT4 60+ ALL'!$A$4:$U$259,13,FALSE)</f>
        <v>1936</v>
      </c>
      <c r="N69" s="100">
        <f>VLOOKUP($A69,'REPORT1 16 &amp; Under ALL'!$A$4:$W$259,14,FALSE)+VLOOKUP($A69,'REPORT4 60+ ALL'!$A$4:$U$259,14,FALSE)</f>
        <v>1145</v>
      </c>
      <c r="O69" s="100">
        <f>VLOOKUP($A69,'REPORT1 16 &amp; Under ALL'!$A$4:$W$259,15,FALSE)+VLOOKUP($A69,'REPORT4 60+ ALL'!$A$4:$U$259,15,FALSE)</f>
        <v>812</v>
      </c>
      <c r="P69" s="100">
        <f>VLOOKUP($A69,'REPORT1 16 &amp; Under ALL'!$A$4:$W$259,16,FALSE)+VLOOKUP($A69,'REPORT4 60+ ALL'!$A$4:$U$259,16,FALSE)</f>
        <v>2136</v>
      </c>
      <c r="Q69" s="100">
        <f>VLOOKUP($A69,'REPORT1 16 &amp; Under ALL'!$A$4:$W$259,17,FALSE)+VLOOKUP($A69,'REPORT4 60+ ALL'!$A$4:$U$259,17,FALSE)</f>
        <v>1486</v>
      </c>
      <c r="R69" s="100">
        <f>VLOOKUP($A69,'REPORT1 16 &amp; Under ALL'!$A$4:$W$259,18,FALSE)+VLOOKUP($A69,'REPORT4 60+ ALL'!$A$4:$U$259,18,FALSE)</f>
        <v>2892</v>
      </c>
      <c r="S69" s="100">
        <f>VLOOKUP($A69,'REPORT1 16 &amp; Under ALL'!$A$4:$W$259,19,FALSE)+VLOOKUP($A69,'REPORT4 60+ ALL'!$A$4:$U$259,19,FALSE)</f>
        <v>2216</v>
      </c>
      <c r="T69" s="100">
        <f>VLOOKUP($A69,'REPORT1 16 &amp; Under ALL'!$A$4:$W$259,20,FALSE)+VLOOKUP($A69,'REPORT4 60+ ALL'!$A$4:$U$259,20,FALSE)</f>
        <v>2805</v>
      </c>
      <c r="U69" s="100">
        <f>VLOOKUP($A69,'REPORT1 16 &amp; Under ALL'!$A$4:$W$259,21,FALSE)+VLOOKUP($A69,'REPORT4 60+ ALL'!$A$4:$U$259,21,FALSE)</f>
        <v>2829</v>
      </c>
      <c r="V69" s="165">
        <v>39140</v>
      </c>
      <c r="W69" s="171">
        <v>-1315</v>
      </c>
      <c r="X69" s="166">
        <v>-0.1090652732852285</v>
      </c>
    </row>
    <row r="70" spans="1:24" ht="12.75">
      <c r="A70" s="2" t="s">
        <v>368</v>
      </c>
      <c r="B70" s="44" t="s">
        <v>483</v>
      </c>
      <c r="C70" s="1" t="s">
        <v>116</v>
      </c>
      <c r="D70" s="1" t="s">
        <v>15</v>
      </c>
      <c r="E70" s="1" t="s">
        <v>7</v>
      </c>
      <c r="F70" s="100">
        <f>VLOOKUP($A70,'REPORT1 16 &amp; Under ALL'!$A$4:$W$259,6,FALSE)+VLOOKUP($A70,'REPORT4 60+ ALL'!$A$4:$U$259,6,FALSE)</f>
        <v>1076</v>
      </c>
      <c r="G70" s="100">
        <f>VLOOKUP($A70,'REPORT1 16 &amp; Under ALL'!$A$4:$W$259,7,FALSE)+VLOOKUP($A70,'REPORT4 60+ ALL'!$A$4:$U$259,7,FALSE)</f>
        <v>1090</v>
      </c>
      <c r="H70" s="100">
        <f>VLOOKUP($A70,'REPORT1 16 &amp; Under ALL'!$A$4:$W$259,8,FALSE)+VLOOKUP($A70,'REPORT4 60+ ALL'!$A$4:$U$259,8,FALSE)</f>
        <v>1541</v>
      </c>
      <c r="I70" s="100">
        <f>VLOOKUP($A70,'REPORT1 16 &amp; Under ALL'!$A$4:$W$259,9,FALSE)+VLOOKUP($A70,'REPORT4 60+ ALL'!$A$4:$U$259,9,FALSE)</f>
        <v>1740</v>
      </c>
      <c r="J70" s="100">
        <f>VLOOKUP($A70,'REPORT1 16 &amp; Under ALL'!$A$4:$W$259,10,FALSE)+VLOOKUP($A70,'REPORT4 60+ ALL'!$A$4:$U$259,10,FALSE)</f>
        <v>1753</v>
      </c>
      <c r="K70" s="100">
        <f>VLOOKUP($A70,'REPORT1 16 &amp; Under ALL'!$A$4:$W$259,11,FALSE)+VLOOKUP($A70,'REPORT4 60+ ALL'!$A$4:$U$259,11,FALSE)</f>
        <v>1658</v>
      </c>
      <c r="L70" s="100">
        <f>VLOOKUP($A70,'REPORT1 16 &amp; Under ALL'!$A$4:$W$259,12,FALSE)+VLOOKUP($A70,'REPORT4 60+ ALL'!$A$4:$U$259,12,FALSE)</f>
        <v>2296</v>
      </c>
      <c r="M70" s="100">
        <f>VLOOKUP($A70,'REPORT1 16 &amp; Under ALL'!$A$4:$W$259,13,FALSE)+VLOOKUP($A70,'REPORT4 60+ ALL'!$A$4:$U$259,13,FALSE)</f>
        <v>2057</v>
      </c>
      <c r="N70" s="100">
        <f>VLOOKUP($A70,'REPORT1 16 &amp; Under ALL'!$A$4:$W$259,14,FALSE)+VLOOKUP($A70,'REPORT4 60+ ALL'!$A$4:$U$259,14,FALSE)</f>
        <v>1247</v>
      </c>
      <c r="O70" s="100">
        <f>VLOOKUP($A70,'REPORT1 16 &amp; Under ALL'!$A$4:$W$259,15,FALSE)+VLOOKUP($A70,'REPORT4 60+ ALL'!$A$4:$U$259,15,FALSE)</f>
        <v>1374</v>
      </c>
      <c r="P70" s="100">
        <f>VLOOKUP($A70,'REPORT1 16 &amp; Under ALL'!$A$4:$W$259,16,FALSE)+VLOOKUP($A70,'REPORT4 60+ ALL'!$A$4:$U$259,16,FALSE)</f>
        <v>2392</v>
      </c>
      <c r="Q70" s="100">
        <f>VLOOKUP($A70,'REPORT1 16 &amp; Under ALL'!$A$4:$W$259,17,FALSE)+VLOOKUP($A70,'REPORT4 60+ ALL'!$A$4:$U$259,17,FALSE)</f>
        <v>2569</v>
      </c>
      <c r="R70" s="100">
        <f>VLOOKUP($A70,'REPORT1 16 &amp; Under ALL'!$A$4:$W$259,18,FALSE)+VLOOKUP($A70,'REPORT4 60+ ALL'!$A$4:$U$259,18,FALSE)</f>
        <v>2756</v>
      </c>
      <c r="S70" s="100">
        <f>VLOOKUP($A70,'REPORT1 16 &amp; Under ALL'!$A$4:$W$259,19,FALSE)+VLOOKUP($A70,'REPORT4 60+ ALL'!$A$4:$U$259,19,FALSE)</f>
        <v>2715</v>
      </c>
      <c r="T70" s="100">
        <f>VLOOKUP($A70,'REPORT1 16 &amp; Under ALL'!$A$4:$W$259,20,FALSE)+VLOOKUP($A70,'REPORT4 60+ ALL'!$A$4:$U$259,20,FALSE)</f>
        <v>3047</v>
      </c>
      <c r="U70" s="100">
        <f>VLOOKUP($A70,'REPORT1 16 &amp; Under ALL'!$A$4:$W$259,21,FALSE)+VLOOKUP($A70,'REPORT4 60+ ALL'!$A$4:$U$259,21,FALSE)</f>
        <v>2984</v>
      </c>
      <c r="V70" s="165">
        <v>32295</v>
      </c>
      <c r="W70" s="171" t="s">
        <v>756</v>
      </c>
      <c r="X70" s="166" t="s">
        <v>756</v>
      </c>
    </row>
    <row r="71" spans="1:24" ht="12.75">
      <c r="A71" s="2" t="s">
        <v>117</v>
      </c>
      <c r="B71" s="44" t="s">
        <v>484</v>
      </c>
      <c r="C71" s="1" t="s">
        <v>61</v>
      </c>
      <c r="D71" s="1" t="s">
        <v>19</v>
      </c>
      <c r="E71" s="1" t="s">
        <v>16</v>
      </c>
      <c r="F71" s="100">
        <f>VLOOKUP($A71,'REPORT1 16 &amp; Under ALL'!$A$4:$W$259,6,FALSE)+VLOOKUP($A71,'REPORT4 60+ ALL'!$A$4:$U$259,6,FALSE)</f>
        <v>2313</v>
      </c>
      <c r="G71" s="100">
        <f>VLOOKUP($A71,'REPORT1 16 &amp; Under ALL'!$A$4:$W$259,7,FALSE)+VLOOKUP($A71,'REPORT4 60+ ALL'!$A$4:$U$259,7,FALSE)</f>
        <v>2615</v>
      </c>
      <c r="H71" s="100">
        <f>VLOOKUP($A71,'REPORT1 16 &amp; Under ALL'!$A$4:$W$259,8,FALSE)+VLOOKUP($A71,'REPORT4 60+ ALL'!$A$4:$U$259,8,FALSE)</f>
        <v>2849</v>
      </c>
      <c r="I71" s="100">
        <f>VLOOKUP($A71,'REPORT1 16 &amp; Under ALL'!$A$4:$W$259,9,FALSE)+VLOOKUP($A71,'REPORT4 60+ ALL'!$A$4:$U$259,9,FALSE)</f>
        <v>3074</v>
      </c>
      <c r="J71" s="100">
        <f>VLOOKUP($A71,'REPORT1 16 &amp; Under ALL'!$A$4:$W$259,10,FALSE)+VLOOKUP($A71,'REPORT4 60+ ALL'!$A$4:$U$259,10,FALSE)</f>
        <v>2987</v>
      </c>
      <c r="K71" s="100">
        <f>VLOOKUP($A71,'REPORT1 16 &amp; Under ALL'!$A$4:$W$259,11,FALSE)+VLOOKUP($A71,'REPORT4 60+ ALL'!$A$4:$U$259,11,FALSE)</f>
        <v>2808</v>
      </c>
      <c r="L71" s="100">
        <f>VLOOKUP($A71,'REPORT1 16 &amp; Under ALL'!$A$4:$W$259,12,FALSE)+VLOOKUP($A71,'REPORT4 60+ ALL'!$A$4:$U$259,12,FALSE)</f>
        <v>2913</v>
      </c>
      <c r="M71" s="100">
        <f>VLOOKUP($A71,'REPORT1 16 &amp; Under ALL'!$A$4:$W$259,13,FALSE)+VLOOKUP($A71,'REPORT4 60+ ALL'!$A$4:$U$259,13,FALSE)</f>
        <v>2981</v>
      </c>
      <c r="N71" s="100">
        <f>VLOOKUP($A71,'REPORT1 16 &amp; Under ALL'!$A$4:$W$259,14,FALSE)+VLOOKUP($A71,'REPORT4 60+ ALL'!$A$4:$U$259,14,FALSE)</f>
        <v>1895</v>
      </c>
      <c r="O71" s="100">
        <f>VLOOKUP($A71,'REPORT1 16 &amp; Under ALL'!$A$4:$W$259,15,FALSE)+VLOOKUP($A71,'REPORT4 60+ ALL'!$A$4:$U$259,15,FALSE)</f>
        <v>2376</v>
      </c>
      <c r="P71" s="100">
        <f>VLOOKUP($A71,'REPORT1 16 &amp; Under ALL'!$A$4:$W$259,16,FALSE)+VLOOKUP($A71,'REPORT4 60+ ALL'!$A$4:$U$259,16,FALSE)</f>
        <v>4632</v>
      </c>
      <c r="Q71" s="100">
        <f>VLOOKUP($A71,'REPORT1 16 &amp; Under ALL'!$A$4:$W$259,17,FALSE)+VLOOKUP($A71,'REPORT4 60+ ALL'!$A$4:$U$259,17,FALSE)</f>
        <v>3363</v>
      </c>
      <c r="R71" s="100">
        <f>VLOOKUP($A71,'REPORT1 16 &amp; Under ALL'!$A$4:$W$259,18,FALSE)+VLOOKUP($A71,'REPORT4 60+ ALL'!$A$4:$U$259,18,FALSE)</f>
        <v>2770</v>
      </c>
      <c r="S71" s="100">
        <f>VLOOKUP($A71,'REPORT1 16 &amp; Under ALL'!$A$4:$W$259,19,FALSE)+VLOOKUP($A71,'REPORT4 60+ ALL'!$A$4:$U$259,19,FALSE)</f>
        <v>2584</v>
      </c>
      <c r="T71" s="100">
        <f>VLOOKUP($A71,'REPORT1 16 &amp; Under ALL'!$A$4:$W$259,20,FALSE)+VLOOKUP($A71,'REPORT4 60+ ALL'!$A$4:$U$259,20,FALSE)</f>
        <v>2530</v>
      </c>
      <c r="U71" s="100">
        <f>VLOOKUP($A71,'REPORT1 16 &amp; Under ALL'!$A$4:$W$259,21,FALSE)+VLOOKUP($A71,'REPORT4 60+ ALL'!$A$4:$U$259,21,FALSE)</f>
        <v>2835</v>
      </c>
      <c r="V71" s="165">
        <v>45525</v>
      </c>
      <c r="W71" s="171">
        <v>-132</v>
      </c>
      <c r="X71" s="166">
        <v>-0.012164777439867294</v>
      </c>
    </row>
    <row r="72" spans="1:24" ht="12.75">
      <c r="A72" s="2" t="s">
        <v>118</v>
      </c>
      <c r="B72" s="44" t="s">
        <v>485</v>
      </c>
      <c r="C72" s="1" t="s">
        <v>46</v>
      </c>
      <c r="D72" s="1" t="s">
        <v>10</v>
      </c>
      <c r="E72" s="1" t="s">
        <v>7</v>
      </c>
      <c r="F72" s="100">
        <f>VLOOKUP($A72,'REPORT1 16 &amp; Under ALL'!$A$4:$W$259,6,FALSE)+VLOOKUP($A72,'REPORT4 60+ ALL'!$A$4:$U$259,6,FALSE)</f>
        <v>5021</v>
      </c>
      <c r="G72" s="100">
        <f>VLOOKUP($A72,'REPORT1 16 &amp; Under ALL'!$A$4:$W$259,7,FALSE)+VLOOKUP($A72,'REPORT4 60+ ALL'!$A$4:$U$259,7,FALSE)</f>
        <v>8663</v>
      </c>
      <c r="H72" s="100">
        <f>VLOOKUP($A72,'REPORT1 16 &amp; Under ALL'!$A$4:$W$259,8,FALSE)+VLOOKUP($A72,'REPORT4 60+ ALL'!$A$4:$U$259,8,FALSE)</f>
        <v>5646</v>
      </c>
      <c r="I72" s="100">
        <f>VLOOKUP($A72,'REPORT1 16 &amp; Under ALL'!$A$4:$W$259,9,FALSE)+VLOOKUP($A72,'REPORT4 60+ ALL'!$A$4:$U$259,9,FALSE)</f>
        <v>12229</v>
      </c>
      <c r="J72" s="100">
        <f>VLOOKUP($A72,'REPORT1 16 &amp; Under ALL'!$A$4:$W$259,10,FALSE)+VLOOKUP($A72,'REPORT4 60+ ALL'!$A$4:$U$259,10,FALSE)</f>
        <v>21165</v>
      </c>
      <c r="K72" s="100">
        <f>VLOOKUP($A72,'REPORT1 16 &amp; Under ALL'!$A$4:$W$259,11,FALSE)+VLOOKUP($A72,'REPORT4 60+ ALL'!$A$4:$U$259,11,FALSE)</f>
        <v>28285</v>
      </c>
      <c r="L72" s="100">
        <f>VLOOKUP($A72,'REPORT1 16 &amp; Under ALL'!$A$4:$W$259,12,FALSE)+VLOOKUP($A72,'REPORT4 60+ ALL'!$A$4:$U$259,12,FALSE)</f>
        <v>4482</v>
      </c>
      <c r="M72" s="100">
        <f>VLOOKUP($A72,'REPORT1 16 &amp; Under ALL'!$A$4:$W$259,13,FALSE)+VLOOKUP($A72,'REPORT4 60+ ALL'!$A$4:$U$259,13,FALSE)</f>
        <v>3204</v>
      </c>
      <c r="N72" s="100">
        <f>VLOOKUP($A72,'REPORT1 16 &amp; Under ALL'!$A$4:$W$259,14,FALSE)+VLOOKUP($A72,'REPORT4 60+ ALL'!$A$4:$U$259,14,FALSE)</f>
        <v>1618</v>
      </c>
      <c r="O72" s="100">
        <f>VLOOKUP($A72,'REPORT1 16 &amp; Under ALL'!$A$4:$W$259,15,FALSE)+VLOOKUP($A72,'REPORT4 60+ ALL'!$A$4:$U$259,15,FALSE)</f>
        <v>2001</v>
      </c>
      <c r="P72" s="100">
        <f>VLOOKUP($A72,'REPORT1 16 &amp; Under ALL'!$A$4:$W$259,16,FALSE)+VLOOKUP($A72,'REPORT4 60+ ALL'!$A$4:$U$259,16,FALSE)</f>
        <v>17548</v>
      </c>
      <c r="Q72" s="100">
        <f>VLOOKUP($A72,'REPORT1 16 &amp; Under ALL'!$A$4:$W$259,17,FALSE)+VLOOKUP($A72,'REPORT4 60+ ALL'!$A$4:$U$259,17,FALSE)</f>
        <v>8032</v>
      </c>
      <c r="R72" s="100">
        <f>VLOOKUP($A72,'REPORT1 16 &amp; Under ALL'!$A$4:$W$259,18,FALSE)+VLOOKUP($A72,'REPORT4 60+ ALL'!$A$4:$U$259,18,FALSE)</f>
        <v>9022</v>
      </c>
      <c r="S72" s="100">
        <f>VLOOKUP($A72,'REPORT1 16 &amp; Under ALL'!$A$4:$W$259,19,FALSE)+VLOOKUP($A72,'REPORT4 60+ ALL'!$A$4:$U$259,19,FALSE)</f>
        <v>11431</v>
      </c>
      <c r="T72" s="100">
        <f>VLOOKUP($A72,'REPORT1 16 &amp; Under ALL'!$A$4:$W$259,20,FALSE)+VLOOKUP($A72,'REPORT4 60+ ALL'!$A$4:$U$259,20,FALSE)</f>
        <v>15070</v>
      </c>
      <c r="U72" s="100">
        <f>VLOOKUP($A72,'REPORT1 16 &amp; Under ALL'!$A$4:$W$259,21,FALSE)+VLOOKUP($A72,'REPORT4 60+ ALL'!$A$4:$U$259,21,FALSE)</f>
        <v>27636</v>
      </c>
      <c r="V72" s="165">
        <v>181053</v>
      </c>
      <c r="W72" s="171">
        <v>31600</v>
      </c>
      <c r="X72" s="166">
        <v>1.0012991539655882</v>
      </c>
    </row>
    <row r="73" spans="1:24" ht="12.75">
      <c r="A73" s="2" t="s">
        <v>119</v>
      </c>
      <c r="B73" s="44" t="s">
        <v>486</v>
      </c>
      <c r="C73" s="1" t="s">
        <v>72</v>
      </c>
      <c r="D73" s="1" t="s">
        <v>36</v>
      </c>
      <c r="E73" s="1" t="s">
        <v>7</v>
      </c>
      <c r="F73" s="100">
        <f>VLOOKUP($A73,'REPORT1 16 &amp; Under ALL'!$A$4:$W$259,6,FALSE)+VLOOKUP($A73,'REPORT4 60+ ALL'!$A$4:$U$259,6,FALSE)</f>
        <v>9124</v>
      </c>
      <c r="G73" s="100">
        <f>VLOOKUP($A73,'REPORT1 16 &amp; Under ALL'!$A$4:$W$259,7,FALSE)+VLOOKUP($A73,'REPORT4 60+ ALL'!$A$4:$U$259,7,FALSE)</f>
        <v>8043</v>
      </c>
      <c r="H73" s="100">
        <f>VLOOKUP($A73,'REPORT1 16 &amp; Under ALL'!$A$4:$W$259,8,FALSE)+VLOOKUP($A73,'REPORT4 60+ ALL'!$A$4:$U$259,8,FALSE)</f>
        <v>6885</v>
      </c>
      <c r="I73" s="100">
        <f>VLOOKUP($A73,'REPORT1 16 &amp; Under ALL'!$A$4:$W$259,9,FALSE)+VLOOKUP($A73,'REPORT4 60+ ALL'!$A$4:$U$259,9,FALSE)</f>
        <v>9171</v>
      </c>
      <c r="J73" s="100">
        <f>VLOOKUP($A73,'REPORT1 16 &amp; Under ALL'!$A$4:$W$259,10,FALSE)+VLOOKUP($A73,'REPORT4 60+ ALL'!$A$4:$U$259,10,FALSE)</f>
        <v>9592</v>
      </c>
      <c r="K73" s="100">
        <f>VLOOKUP($A73,'REPORT1 16 &amp; Under ALL'!$A$4:$W$259,11,FALSE)+VLOOKUP($A73,'REPORT4 60+ ALL'!$A$4:$U$259,11,FALSE)</f>
        <v>4905</v>
      </c>
      <c r="L73" s="100">
        <f>VLOOKUP($A73,'REPORT1 16 &amp; Under ALL'!$A$4:$W$259,12,FALSE)+VLOOKUP($A73,'REPORT4 60+ ALL'!$A$4:$U$259,12,FALSE)</f>
        <v>2751</v>
      </c>
      <c r="M73" s="100">
        <f>VLOOKUP($A73,'REPORT1 16 &amp; Under ALL'!$A$4:$W$259,13,FALSE)+VLOOKUP($A73,'REPORT4 60+ ALL'!$A$4:$U$259,13,FALSE)</f>
        <v>1741</v>
      </c>
      <c r="N73" s="100">
        <f>VLOOKUP($A73,'REPORT1 16 &amp; Under ALL'!$A$4:$W$259,14,FALSE)+VLOOKUP($A73,'REPORT4 60+ ALL'!$A$4:$U$259,14,FALSE)</f>
        <v>1243</v>
      </c>
      <c r="O73" s="100">
        <f>VLOOKUP($A73,'REPORT1 16 &amp; Under ALL'!$A$4:$W$259,15,FALSE)+VLOOKUP($A73,'REPORT4 60+ ALL'!$A$4:$U$259,15,FALSE)</f>
        <v>1771</v>
      </c>
      <c r="P73" s="100">
        <f>VLOOKUP($A73,'REPORT1 16 &amp; Under ALL'!$A$4:$W$259,16,FALSE)+VLOOKUP($A73,'REPORT4 60+ ALL'!$A$4:$U$259,16,FALSE)</f>
        <v>2518</v>
      </c>
      <c r="Q73" s="100">
        <f>VLOOKUP($A73,'REPORT1 16 &amp; Under ALL'!$A$4:$W$259,17,FALSE)+VLOOKUP($A73,'REPORT4 60+ ALL'!$A$4:$U$259,17,FALSE)</f>
        <v>2496</v>
      </c>
      <c r="R73" s="100">
        <f>VLOOKUP($A73,'REPORT1 16 &amp; Under ALL'!$A$4:$W$259,18,FALSE)+VLOOKUP($A73,'REPORT4 60+ ALL'!$A$4:$U$259,18,FALSE)</f>
        <v>2474</v>
      </c>
      <c r="S73" s="100">
        <f>VLOOKUP($A73,'REPORT1 16 &amp; Under ALL'!$A$4:$W$259,19,FALSE)+VLOOKUP($A73,'REPORT4 60+ ALL'!$A$4:$U$259,19,FALSE)</f>
        <v>2213</v>
      </c>
      <c r="T73" s="100">
        <f>VLOOKUP($A73,'REPORT1 16 &amp; Under ALL'!$A$4:$W$259,20,FALSE)+VLOOKUP($A73,'REPORT4 60+ ALL'!$A$4:$U$259,20,FALSE)</f>
        <v>2108</v>
      </c>
      <c r="U73" s="100">
        <f>VLOOKUP($A73,'REPORT1 16 &amp; Under ALL'!$A$4:$W$259,21,FALSE)+VLOOKUP($A73,'REPORT4 60+ ALL'!$A$4:$U$259,21,FALSE)</f>
        <v>2303</v>
      </c>
      <c r="V73" s="165">
        <v>69338</v>
      </c>
      <c r="W73" s="171">
        <v>-24125</v>
      </c>
      <c r="X73" s="166">
        <v>-0.7261535683111098</v>
      </c>
    </row>
    <row r="74" spans="1:24" ht="12.75">
      <c r="A74" s="2" t="s">
        <v>120</v>
      </c>
      <c r="B74" s="44" t="s">
        <v>487</v>
      </c>
      <c r="C74" s="1" t="s">
        <v>121</v>
      </c>
      <c r="D74" s="1" t="s">
        <v>15</v>
      </c>
      <c r="E74" s="1" t="s">
        <v>16</v>
      </c>
      <c r="F74" s="100">
        <f>VLOOKUP($A74,'REPORT1 16 &amp; Under ALL'!$A$4:$W$259,6,FALSE)+VLOOKUP($A74,'REPORT4 60+ ALL'!$A$4:$U$259,6,FALSE)</f>
        <v>1290</v>
      </c>
      <c r="G74" s="100">
        <f>VLOOKUP($A74,'REPORT1 16 &amp; Under ALL'!$A$4:$W$259,7,FALSE)+VLOOKUP($A74,'REPORT4 60+ ALL'!$A$4:$U$259,7,FALSE)</f>
        <v>1698</v>
      </c>
      <c r="H74" s="100">
        <f>VLOOKUP($A74,'REPORT1 16 &amp; Under ALL'!$A$4:$W$259,8,FALSE)+VLOOKUP($A74,'REPORT4 60+ ALL'!$A$4:$U$259,8,FALSE)</f>
        <v>1414</v>
      </c>
      <c r="I74" s="100">
        <f>VLOOKUP($A74,'REPORT1 16 &amp; Under ALL'!$A$4:$W$259,9,FALSE)+VLOOKUP($A74,'REPORT4 60+ ALL'!$A$4:$U$259,9,FALSE)</f>
        <v>2434</v>
      </c>
      <c r="J74" s="100">
        <f>VLOOKUP($A74,'REPORT1 16 &amp; Under ALL'!$A$4:$W$259,10,FALSE)+VLOOKUP($A74,'REPORT4 60+ ALL'!$A$4:$U$259,10,FALSE)</f>
        <v>2095</v>
      </c>
      <c r="K74" s="100">
        <f>VLOOKUP($A74,'REPORT1 16 &amp; Under ALL'!$A$4:$W$259,11,FALSE)+VLOOKUP($A74,'REPORT4 60+ ALL'!$A$4:$U$259,11,FALSE)</f>
        <v>1892</v>
      </c>
      <c r="L74" s="100">
        <f>VLOOKUP($A74,'REPORT1 16 &amp; Under ALL'!$A$4:$W$259,12,FALSE)+VLOOKUP($A74,'REPORT4 60+ ALL'!$A$4:$U$259,12,FALSE)</f>
        <v>1954</v>
      </c>
      <c r="M74" s="100">
        <f>VLOOKUP($A74,'REPORT1 16 &amp; Under ALL'!$A$4:$W$259,13,FALSE)+VLOOKUP($A74,'REPORT4 60+ ALL'!$A$4:$U$259,13,FALSE)</f>
        <v>2655</v>
      </c>
      <c r="N74" s="100">
        <f>VLOOKUP($A74,'REPORT1 16 &amp; Under ALL'!$A$4:$W$259,14,FALSE)+VLOOKUP($A74,'REPORT4 60+ ALL'!$A$4:$U$259,14,FALSE)</f>
        <v>1529</v>
      </c>
      <c r="O74" s="100">
        <f>VLOOKUP($A74,'REPORT1 16 &amp; Under ALL'!$A$4:$W$259,15,FALSE)+VLOOKUP($A74,'REPORT4 60+ ALL'!$A$4:$U$259,15,FALSE)</f>
        <v>1969</v>
      </c>
      <c r="P74" s="100">
        <f>VLOOKUP($A74,'REPORT1 16 &amp; Under ALL'!$A$4:$W$259,16,FALSE)+VLOOKUP($A74,'REPORT4 60+ ALL'!$A$4:$U$259,16,FALSE)</f>
        <v>2278</v>
      </c>
      <c r="Q74" s="100">
        <f>VLOOKUP($A74,'REPORT1 16 &amp; Under ALL'!$A$4:$W$259,17,FALSE)+VLOOKUP($A74,'REPORT4 60+ ALL'!$A$4:$U$259,17,FALSE)</f>
        <v>2407</v>
      </c>
      <c r="R74" s="100">
        <f>VLOOKUP($A74,'REPORT1 16 &amp; Under ALL'!$A$4:$W$259,18,FALSE)+VLOOKUP($A74,'REPORT4 60+ ALL'!$A$4:$U$259,18,FALSE)</f>
        <v>2440</v>
      </c>
      <c r="S74" s="100">
        <f>VLOOKUP($A74,'REPORT1 16 &amp; Under ALL'!$A$4:$W$259,19,FALSE)+VLOOKUP($A74,'REPORT4 60+ ALL'!$A$4:$U$259,19,FALSE)</f>
        <v>1561</v>
      </c>
      <c r="T74" s="100">
        <f>VLOOKUP($A74,'REPORT1 16 &amp; Under ALL'!$A$4:$W$259,20,FALSE)+VLOOKUP($A74,'REPORT4 60+ ALL'!$A$4:$U$259,20,FALSE)</f>
        <v>1641</v>
      </c>
      <c r="U74" s="100">
        <f>VLOOKUP($A74,'REPORT1 16 &amp; Under ALL'!$A$4:$W$259,21,FALSE)+VLOOKUP($A74,'REPORT4 60+ ALL'!$A$4:$U$259,21,FALSE)</f>
        <v>1934</v>
      </c>
      <c r="V74" s="165">
        <v>31191</v>
      </c>
      <c r="W74" s="171">
        <v>740</v>
      </c>
      <c r="X74" s="166">
        <v>0.10825043885313049</v>
      </c>
    </row>
    <row r="75" spans="1:24" ht="12.75">
      <c r="A75" s="2" t="s">
        <v>122</v>
      </c>
      <c r="B75" s="44" t="s">
        <v>488</v>
      </c>
      <c r="C75" s="1" t="s">
        <v>116</v>
      </c>
      <c r="D75" s="1" t="s">
        <v>15</v>
      </c>
      <c r="E75" s="1" t="s">
        <v>7</v>
      </c>
      <c r="F75" s="100">
        <f>VLOOKUP($A75,'REPORT1 16 &amp; Under ALL'!$A$4:$W$259,6,FALSE)+VLOOKUP($A75,'REPORT4 60+ ALL'!$A$4:$U$259,6,FALSE)</f>
        <v>2866</v>
      </c>
      <c r="G75" s="100">
        <f>VLOOKUP($A75,'REPORT1 16 &amp; Under ALL'!$A$4:$W$259,7,FALSE)+VLOOKUP($A75,'REPORT4 60+ ALL'!$A$4:$U$259,7,FALSE)</f>
        <v>3677</v>
      </c>
      <c r="H75" s="100">
        <f>VLOOKUP($A75,'REPORT1 16 &amp; Under ALL'!$A$4:$W$259,8,FALSE)+VLOOKUP($A75,'REPORT4 60+ ALL'!$A$4:$U$259,8,FALSE)</f>
        <v>3515</v>
      </c>
      <c r="I75" s="100">
        <f>VLOOKUP($A75,'REPORT1 16 &amp; Under ALL'!$A$4:$W$259,9,FALSE)+VLOOKUP($A75,'REPORT4 60+ ALL'!$A$4:$U$259,9,FALSE)</f>
        <v>4672</v>
      </c>
      <c r="J75" s="100">
        <f>VLOOKUP($A75,'REPORT1 16 &amp; Under ALL'!$A$4:$W$259,10,FALSE)+VLOOKUP($A75,'REPORT4 60+ ALL'!$A$4:$U$259,10,FALSE)</f>
        <v>5662</v>
      </c>
      <c r="K75" s="100">
        <f>VLOOKUP($A75,'REPORT1 16 &amp; Under ALL'!$A$4:$W$259,11,FALSE)+VLOOKUP($A75,'REPORT4 60+ ALL'!$A$4:$U$259,11,FALSE)</f>
        <v>3886</v>
      </c>
      <c r="L75" s="100">
        <f>VLOOKUP($A75,'REPORT1 16 &amp; Under ALL'!$A$4:$W$259,12,FALSE)+VLOOKUP($A75,'REPORT4 60+ ALL'!$A$4:$U$259,12,FALSE)</f>
        <v>3831</v>
      </c>
      <c r="M75" s="100">
        <f>VLOOKUP($A75,'REPORT1 16 &amp; Under ALL'!$A$4:$W$259,13,FALSE)+VLOOKUP($A75,'REPORT4 60+ ALL'!$A$4:$U$259,13,FALSE)</f>
        <v>3384</v>
      </c>
      <c r="N75" s="100">
        <f>VLOOKUP($A75,'REPORT1 16 &amp; Under ALL'!$A$4:$W$259,14,FALSE)+VLOOKUP($A75,'REPORT4 60+ ALL'!$A$4:$U$259,14,FALSE)</f>
        <v>2416</v>
      </c>
      <c r="O75" s="100">
        <f>VLOOKUP($A75,'REPORT1 16 &amp; Under ALL'!$A$4:$W$259,15,FALSE)+VLOOKUP($A75,'REPORT4 60+ ALL'!$A$4:$U$259,15,FALSE)</f>
        <v>2984</v>
      </c>
      <c r="P75" s="100">
        <f>VLOOKUP($A75,'REPORT1 16 &amp; Under ALL'!$A$4:$W$259,16,FALSE)+VLOOKUP($A75,'REPORT4 60+ ALL'!$A$4:$U$259,16,FALSE)</f>
        <v>3972</v>
      </c>
      <c r="Q75" s="100">
        <f>VLOOKUP($A75,'REPORT1 16 &amp; Under ALL'!$A$4:$W$259,17,FALSE)+VLOOKUP($A75,'REPORT4 60+ ALL'!$A$4:$U$259,17,FALSE)</f>
        <v>3727</v>
      </c>
      <c r="R75" s="100">
        <f>VLOOKUP($A75,'REPORT1 16 &amp; Under ALL'!$A$4:$W$259,18,FALSE)+VLOOKUP($A75,'REPORT4 60+ ALL'!$A$4:$U$259,18,FALSE)</f>
        <v>4161</v>
      </c>
      <c r="S75" s="100">
        <f>VLOOKUP($A75,'REPORT1 16 &amp; Under ALL'!$A$4:$W$259,19,FALSE)+VLOOKUP($A75,'REPORT4 60+ ALL'!$A$4:$U$259,19,FALSE)</f>
        <v>3857</v>
      </c>
      <c r="T75" s="100">
        <f>VLOOKUP($A75,'REPORT1 16 &amp; Under ALL'!$A$4:$W$259,20,FALSE)+VLOOKUP($A75,'REPORT4 60+ ALL'!$A$4:$U$259,20,FALSE)</f>
        <v>3981</v>
      </c>
      <c r="U75" s="100">
        <f>VLOOKUP($A75,'REPORT1 16 &amp; Under ALL'!$A$4:$W$259,21,FALSE)+VLOOKUP($A75,'REPORT4 60+ ALL'!$A$4:$U$259,21,FALSE)</f>
        <v>4410</v>
      </c>
      <c r="V75" s="165">
        <v>61001</v>
      </c>
      <c r="W75" s="171">
        <v>1679</v>
      </c>
      <c r="X75" s="166">
        <v>0.11398506449422946</v>
      </c>
    </row>
    <row r="76" spans="1:24" ht="12.75">
      <c r="A76" s="2" t="s">
        <v>749</v>
      </c>
      <c r="B76" s="44" t="s">
        <v>489</v>
      </c>
      <c r="C76" s="1" t="s">
        <v>5</v>
      </c>
      <c r="D76" s="1" t="s">
        <v>6</v>
      </c>
      <c r="E76" s="1" t="s">
        <v>7</v>
      </c>
      <c r="F76" s="100">
        <f>VLOOKUP($A76,'REPORT1 16 &amp; Under ALL'!$A$4:$W$259,6,FALSE)+VLOOKUP($A76,'REPORT4 60+ ALL'!$A$4:$U$259,6,FALSE)</f>
        <v>839</v>
      </c>
      <c r="G76" s="100">
        <f>VLOOKUP($A76,'REPORT1 16 &amp; Under ALL'!$A$4:$W$259,7,FALSE)+VLOOKUP($A76,'REPORT4 60+ ALL'!$A$4:$U$259,7,FALSE)</f>
        <v>3324</v>
      </c>
      <c r="H76" s="100">
        <f>VLOOKUP($A76,'REPORT1 16 &amp; Under ALL'!$A$4:$W$259,8,FALSE)+VLOOKUP($A76,'REPORT4 60+ ALL'!$A$4:$U$259,8,FALSE)</f>
        <v>1246</v>
      </c>
      <c r="I76" s="100">
        <f>VLOOKUP($A76,'REPORT1 16 &amp; Under ALL'!$A$4:$W$259,9,FALSE)+VLOOKUP($A76,'REPORT4 60+ ALL'!$A$4:$U$259,9,FALSE)</f>
        <v>2847</v>
      </c>
      <c r="J76" s="100">
        <f>VLOOKUP($A76,'REPORT1 16 &amp; Under ALL'!$A$4:$W$259,10,FALSE)+VLOOKUP($A76,'REPORT4 60+ ALL'!$A$4:$U$259,10,FALSE)</f>
        <v>6115</v>
      </c>
      <c r="K76" s="100">
        <f>VLOOKUP($A76,'REPORT1 16 &amp; Under ALL'!$A$4:$W$259,11,FALSE)+VLOOKUP($A76,'REPORT4 60+ ALL'!$A$4:$U$259,11,FALSE)</f>
        <v>3171</v>
      </c>
      <c r="L76" s="100">
        <f>VLOOKUP($A76,'REPORT1 16 &amp; Under ALL'!$A$4:$W$259,12,FALSE)+VLOOKUP($A76,'REPORT4 60+ ALL'!$A$4:$U$259,12,FALSE)</f>
        <v>3648</v>
      </c>
      <c r="M76" s="100">
        <f>VLOOKUP($A76,'REPORT1 16 &amp; Under ALL'!$A$4:$W$259,13,FALSE)+VLOOKUP($A76,'REPORT4 60+ ALL'!$A$4:$U$259,13,FALSE)</f>
        <v>3071</v>
      </c>
      <c r="N76" s="100">
        <f>VLOOKUP($A76,'REPORT1 16 &amp; Under ALL'!$A$4:$W$259,14,FALSE)+VLOOKUP($A76,'REPORT4 60+ ALL'!$A$4:$U$259,14,FALSE)</f>
        <v>1996</v>
      </c>
      <c r="O76" s="100">
        <f>VLOOKUP($A76,'REPORT1 16 &amp; Under ALL'!$A$4:$W$259,15,FALSE)+VLOOKUP($A76,'REPORT4 60+ ALL'!$A$4:$U$259,15,FALSE)</f>
        <v>2788</v>
      </c>
      <c r="P76" s="100">
        <f>VLOOKUP($A76,'REPORT1 16 &amp; Under ALL'!$A$4:$W$259,16,FALSE)+VLOOKUP($A76,'REPORT4 60+ ALL'!$A$4:$U$259,16,FALSE)</f>
        <v>3900</v>
      </c>
      <c r="Q76" s="100">
        <f>VLOOKUP($A76,'REPORT1 16 &amp; Under ALL'!$A$4:$W$259,17,FALSE)+VLOOKUP($A76,'REPORT4 60+ ALL'!$A$4:$U$259,17,FALSE)</f>
        <v>3491</v>
      </c>
      <c r="R76" s="100">
        <f>VLOOKUP($A76,'REPORT1 16 &amp; Under ALL'!$A$4:$W$259,18,FALSE)+VLOOKUP($A76,'REPORT4 60+ ALL'!$A$4:$U$259,18,FALSE)</f>
        <v>3391</v>
      </c>
      <c r="S76" s="100">
        <f>VLOOKUP($A76,'REPORT1 16 &amp; Under ALL'!$A$4:$W$259,19,FALSE)+VLOOKUP($A76,'REPORT4 60+ ALL'!$A$4:$U$259,19,FALSE)</f>
        <v>2604</v>
      </c>
      <c r="T76" s="100">
        <f>VLOOKUP($A76,'REPORT1 16 &amp; Under ALL'!$A$4:$W$259,20,FALSE)+VLOOKUP($A76,'REPORT4 60+ ALL'!$A$4:$U$259,20,FALSE)</f>
        <v>1937</v>
      </c>
      <c r="U76" s="100">
        <f>VLOOKUP($A76,'REPORT1 16 &amp; Under ALL'!$A$4:$W$259,21,FALSE)+VLOOKUP($A76,'REPORT4 60+ ALL'!$A$4:$U$259,21,FALSE)</f>
        <v>3432</v>
      </c>
      <c r="V76" s="165">
        <v>47800</v>
      </c>
      <c r="W76" s="171" t="s">
        <v>756</v>
      </c>
      <c r="X76" s="166" t="s">
        <v>756</v>
      </c>
    </row>
    <row r="77" spans="1:24" ht="12.75">
      <c r="A77" s="2" t="s">
        <v>123</v>
      </c>
      <c r="B77" s="44" t="s">
        <v>490</v>
      </c>
      <c r="C77" s="1" t="s">
        <v>124</v>
      </c>
      <c r="D77" s="1" t="s">
        <v>15</v>
      </c>
      <c r="E77" s="1" t="s">
        <v>7</v>
      </c>
      <c r="F77" s="100">
        <f>VLOOKUP($A77,'REPORT1 16 &amp; Under ALL'!$A$4:$W$259,6,FALSE)+VLOOKUP($A77,'REPORT4 60+ ALL'!$A$4:$U$259,6,FALSE)</f>
        <v>2915</v>
      </c>
      <c r="G77" s="100">
        <f>VLOOKUP($A77,'REPORT1 16 &amp; Under ALL'!$A$4:$W$259,7,FALSE)+VLOOKUP($A77,'REPORT4 60+ ALL'!$A$4:$U$259,7,FALSE)</f>
        <v>1945</v>
      </c>
      <c r="H77" s="100">
        <f>VLOOKUP($A77,'REPORT1 16 &amp; Under ALL'!$A$4:$W$259,8,FALSE)+VLOOKUP($A77,'REPORT4 60+ ALL'!$A$4:$U$259,8,FALSE)</f>
        <v>2578</v>
      </c>
      <c r="I77" s="100">
        <f>VLOOKUP($A77,'REPORT1 16 &amp; Under ALL'!$A$4:$W$259,9,FALSE)+VLOOKUP($A77,'REPORT4 60+ ALL'!$A$4:$U$259,9,FALSE)</f>
        <v>3175</v>
      </c>
      <c r="J77" s="100">
        <f>VLOOKUP($A77,'REPORT1 16 &amp; Under ALL'!$A$4:$W$259,10,FALSE)+VLOOKUP($A77,'REPORT4 60+ ALL'!$A$4:$U$259,10,FALSE)</f>
        <v>3849</v>
      </c>
      <c r="K77" s="100">
        <f>VLOOKUP($A77,'REPORT1 16 &amp; Under ALL'!$A$4:$W$259,11,FALSE)+VLOOKUP($A77,'REPORT4 60+ ALL'!$A$4:$U$259,11,FALSE)</f>
        <v>2603</v>
      </c>
      <c r="L77" s="100">
        <f>VLOOKUP($A77,'REPORT1 16 &amp; Under ALL'!$A$4:$W$259,12,FALSE)+VLOOKUP($A77,'REPORT4 60+ ALL'!$A$4:$U$259,12,FALSE)</f>
        <v>2996</v>
      </c>
      <c r="M77" s="100">
        <f>VLOOKUP($A77,'REPORT1 16 &amp; Under ALL'!$A$4:$W$259,13,FALSE)+VLOOKUP($A77,'REPORT4 60+ ALL'!$A$4:$U$259,13,FALSE)</f>
        <v>2149</v>
      </c>
      <c r="N77" s="100">
        <f>VLOOKUP($A77,'REPORT1 16 &amp; Under ALL'!$A$4:$W$259,14,FALSE)+VLOOKUP($A77,'REPORT4 60+ ALL'!$A$4:$U$259,14,FALSE)</f>
        <v>1489</v>
      </c>
      <c r="O77" s="100">
        <f>VLOOKUP($A77,'REPORT1 16 &amp; Under ALL'!$A$4:$W$259,15,FALSE)+VLOOKUP($A77,'REPORT4 60+ ALL'!$A$4:$U$259,15,FALSE)</f>
        <v>2066</v>
      </c>
      <c r="P77" s="100">
        <f>VLOOKUP($A77,'REPORT1 16 &amp; Under ALL'!$A$4:$W$259,16,FALSE)+VLOOKUP($A77,'REPORT4 60+ ALL'!$A$4:$U$259,16,FALSE)</f>
        <v>2913</v>
      </c>
      <c r="Q77" s="100">
        <f>VLOOKUP($A77,'REPORT1 16 &amp; Under ALL'!$A$4:$W$259,17,FALSE)+VLOOKUP($A77,'REPORT4 60+ ALL'!$A$4:$U$259,17,FALSE)</f>
        <v>3770</v>
      </c>
      <c r="R77" s="100">
        <f>VLOOKUP($A77,'REPORT1 16 &amp; Under ALL'!$A$4:$W$259,18,FALSE)+VLOOKUP($A77,'REPORT4 60+ ALL'!$A$4:$U$259,18,FALSE)</f>
        <v>3893</v>
      </c>
      <c r="S77" s="100">
        <f>VLOOKUP($A77,'REPORT1 16 &amp; Under ALL'!$A$4:$W$259,19,FALSE)+VLOOKUP($A77,'REPORT4 60+ ALL'!$A$4:$U$259,19,FALSE)</f>
        <v>3081</v>
      </c>
      <c r="T77" s="100">
        <f>VLOOKUP($A77,'REPORT1 16 &amp; Under ALL'!$A$4:$W$259,20,FALSE)+VLOOKUP($A77,'REPORT4 60+ ALL'!$A$4:$U$259,20,FALSE)</f>
        <v>3275</v>
      </c>
      <c r="U77" s="100">
        <f>VLOOKUP($A77,'REPORT1 16 &amp; Under ALL'!$A$4:$W$259,21,FALSE)+VLOOKUP($A77,'REPORT4 60+ ALL'!$A$4:$U$259,21,FALSE)</f>
        <v>3457</v>
      </c>
      <c r="V77" s="165">
        <v>46154</v>
      </c>
      <c r="W77" s="171">
        <v>3093</v>
      </c>
      <c r="X77" s="166">
        <v>0.29143503250730235</v>
      </c>
    </row>
    <row r="78" spans="1:24" ht="12.75">
      <c r="A78" s="2" t="s">
        <v>125</v>
      </c>
      <c r="B78" s="44" t="s">
        <v>491</v>
      </c>
      <c r="C78" s="1" t="s">
        <v>21</v>
      </c>
      <c r="D78" s="1" t="s">
        <v>22</v>
      </c>
      <c r="E78" s="1" t="s">
        <v>7</v>
      </c>
      <c r="F78" s="100">
        <f>VLOOKUP($A78,'REPORT1 16 &amp; Under ALL'!$A$4:$W$259,6,FALSE)+VLOOKUP($A78,'REPORT4 60+ ALL'!$A$4:$U$259,6,FALSE)</f>
        <v>9130</v>
      </c>
      <c r="G78" s="100">
        <f>VLOOKUP($A78,'REPORT1 16 &amp; Under ALL'!$A$4:$W$259,7,FALSE)+VLOOKUP($A78,'REPORT4 60+ ALL'!$A$4:$U$259,7,FALSE)</f>
        <v>8775</v>
      </c>
      <c r="H78" s="100">
        <f>VLOOKUP($A78,'REPORT1 16 &amp; Under ALL'!$A$4:$W$259,8,FALSE)+VLOOKUP($A78,'REPORT4 60+ ALL'!$A$4:$U$259,8,FALSE)</f>
        <v>10063</v>
      </c>
      <c r="I78" s="100">
        <f>VLOOKUP($A78,'REPORT1 16 &amp; Under ALL'!$A$4:$W$259,9,FALSE)+VLOOKUP($A78,'REPORT4 60+ ALL'!$A$4:$U$259,9,FALSE)</f>
        <v>10621</v>
      </c>
      <c r="J78" s="100">
        <f>VLOOKUP($A78,'REPORT1 16 &amp; Under ALL'!$A$4:$W$259,10,FALSE)+VLOOKUP($A78,'REPORT4 60+ ALL'!$A$4:$U$259,10,FALSE)</f>
        <v>14960</v>
      </c>
      <c r="K78" s="100">
        <f>VLOOKUP($A78,'REPORT1 16 &amp; Under ALL'!$A$4:$W$259,11,FALSE)+VLOOKUP($A78,'REPORT4 60+ ALL'!$A$4:$U$259,11,FALSE)</f>
        <v>9771</v>
      </c>
      <c r="L78" s="100">
        <f>VLOOKUP($A78,'REPORT1 16 &amp; Under ALL'!$A$4:$W$259,12,FALSE)+VLOOKUP($A78,'REPORT4 60+ ALL'!$A$4:$U$259,12,FALSE)</f>
        <v>9095</v>
      </c>
      <c r="M78" s="100">
        <f>VLOOKUP($A78,'REPORT1 16 &amp; Under ALL'!$A$4:$W$259,13,FALSE)+VLOOKUP($A78,'REPORT4 60+ ALL'!$A$4:$U$259,13,FALSE)</f>
        <v>7264</v>
      </c>
      <c r="N78" s="100">
        <f>VLOOKUP($A78,'REPORT1 16 &amp; Under ALL'!$A$4:$W$259,14,FALSE)+VLOOKUP($A78,'REPORT4 60+ ALL'!$A$4:$U$259,14,FALSE)</f>
        <v>3752</v>
      </c>
      <c r="O78" s="100">
        <f>VLOOKUP($A78,'REPORT1 16 &amp; Under ALL'!$A$4:$W$259,15,FALSE)+VLOOKUP($A78,'REPORT4 60+ ALL'!$A$4:$U$259,15,FALSE)</f>
        <v>5448</v>
      </c>
      <c r="P78" s="100">
        <f>VLOOKUP($A78,'REPORT1 16 &amp; Under ALL'!$A$4:$W$259,16,FALSE)+VLOOKUP($A78,'REPORT4 60+ ALL'!$A$4:$U$259,16,FALSE)</f>
        <v>7698</v>
      </c>
      <c r="Q78" s="100">
        <f>VLOOKUP($A78,'REPORT1 16 &amp; Under ALL'!$A$4:$W$259,17,FALSE)+VLOOKUP($A78,'REPORT4 60+ ALL'!$A$4:$U$259,17,FALSE)</f>
        <v>7981</v>
      </c>
      <c r="R78" s="100">
        <f>VLOOKUP($A78,'REPORT1 16 &amp; Under ALL'!$A$4:$W$259,18,FALSE)+VLOOKUP($A78,'REPORT4 60+ ALL'!$A$4:$U$259,18,FALSE)</f>
        <v>10719</v>
      </c>
      <c r="S78" s="100">
        <f>VLOOKUP($A78,'REPORT1 16 &amp; Under ALL'!$A$4:$W$259,19,FALSE)+VLOOKUP($A78,'REPORT4 60+ ALL'!$A$4:$U$259,19,FALSE)</f>
        <v>9205</v>
      </c>
      <c r="T78" s="100">
        <f>VLOOKUP($A78,'REPORT1 16 &amp; Under ALL'!$A$4:$W$259,20,FALSE)+VLOOKUP($A78,'REPORT4 60+ ALL'!$A$4:$U$259,20,FALSE)</f>
        <v>10033</v>
      </c>
      <c r="U78" s="100">
        <f>VLOOKUP($A78,'REPORT1 16 &amp; Under ALL'!$A$4:$W$259,21,FALSE)+VLOOKUP($A78,'REPORT4 60+ ALL'!$A$4:$U$259,21,FALSE)</f>
        <v>9428</v>
      </c>
      <c r="V78" s="165">
        <v>143943</v>
      </c>
      <c r="W78" s="171">
        <v>796</v>
      </c>
      <c r="X78" s="166">
        <v>0.020627640001036566</v>
      </c>
    </row>
    <row r="79" spans="1:24" ht="12.75">
      <c r="A79" s="2" t="s">
        <v>126</v>
      </c>
      <c r="B79" s="44" t="s">
        <v>492</v>
      </c>
      <c r="C79" s="1" t="s">
        <v>50</v>
      </c>
      <c r="D79" s="1" t="s">
        <v>19</v>
      </c>
      <c r="E79" s="1" t="s">
        <v>16</v>
      </c>
      <c r="F79" s="100">
        <f>VLOOKUP($A79,'REPORT1 16 &amp; Under ALL'!$A$4:$W$259,6,FALSE)+VLOOKUP($A79,'REPORT4 60+ ALL'!$A$4:$U$259,6,FALSE)</f>
        <v>1952</v>
      </c>
      <c r="G79" s="100">
        <f>VLOOKUP($A79,'REPORT1 16 &amp; Under ALL'!$A$4:$W$259,7,FALSE)+VLOOKUP($A79,'REPORT4 60+ ALL'!$A$4:$U$259,7,FALSE)</f>
        <v>2266</v>
      </c>
      <c r="H79" s="100">
        <f>VLOOKUP($A79,'REPORT1 16 &amp; Under ALL'!$A$4:$W$259,8,FALSE)+VLOOKUP($A79,'REPORT4 60+ ALL'!$A$4:$U$259,8,FALSE)</f>
        <v>2560</v>
      </c>
      <c r="I79" s="100">
        <f>VLOOKUP($A79,'REPORT1 16 &amp; Under ALL'!$A$4:$W$259,9,FALSE)+VLOOKUP($A79,'REPORT4 60+ ALL'!$A$4:$U$259,9,FALSE)</f>
        <v>3009</v>
      </c>
      <c r="J79" s="100">
        <f>VLOOKUP($A79,'REPORT1 16 &amp; Under ALL'!$A$4:$W$259,10,FALSE)+VLOOKUP($A79,'REPORT4 60+ ALL'!$A$4:$U$259,10,FALSE)</f>
        <v>2650</v>
      </c>
      <c r="K79" s="100">
        <f>VLOOKUP($A79,'REPORT1 16 &amp; Under ALL'!$A$4:$W$259,11,FALSE)+VLOOKUP($A79,'REPORT4 60+ ALL'!$A$4:$U$259,11,FALSE)</f>
        <v>2531</v>
      </c>
      <c r="L79" s="100">
        <f>VLOOKUP($A79,'REPORT1 16 &amp; Under ALL'!$A$4:$W$259,12,FALSE)+VLOOKUP($A79,'REPORT4 60+ ALL'!$A$4:$U$259,12,FALSE)</f>
        <v>2901</v>
      </c>
      <c r="M79" s="100">
        <f>VLOOKUP($A79,'REPORT1 16 &amp; Under ALL'!$A$4:$W$259,13,FALSE)+VLOOKUP($A79,'REPORT4 60+ ALL'!$A$4:$U$259,13,FALSE)</f>
        <v>3073</v>
      </c>
      <c r="N79" s="100">
        <f>VLOOKUP($A79,'REPORT1 16 &amp; Under ALL'!$A$4:$W$259,14,FALSE)+VLOOKUP($A79,'REPORT4 60+ ALL'!$A$4:$U$259,14,FALSE)</f>
        <v>1703</v>
      </c>
      <c r="O79" s="100">
        <f>VLOOKUP($A79,'REPORT1 16 &amp; Under ALL'!$A$4:$W$259,15,FALSE)+VLOOKUP($A79,'REPORT4 60+ ALL'!$A$4:$U$259,15,FALSE)</f>
        <v>4626</v>
      </c>
      <c r="P79" s="100">
        <f>VLOOKUP($A79,'REPORT1 16 &amp; Under ALL'!$A$4:$W$259,16,FALSE)+VLOOKUP($A79,'REPORT4 60+ ALL'!$A$4:$U$259,16,FALSE)</f>
        <v>6859</v>
      </c>
      <c r="Q79" s="100">
        <f>VLOOKUP($A79,'REPORT1 16 &amp; Under ALL'!$A$4:$W$259,17,FALSE)+VLOOKUP($A79,'REPORT4 60+ ALL'!$A$4:$U$259,17,FALSE)</f>
        <v>4443</v>
      </c>
      <c r="R79" s="100">
        <f>VLOOKUP($A79,'REPORT1 16 &amp; Under ALL'!$A$4:$W$259,18,FALSE)+VLOOKUP($A79,'REPORT4 60+ ALL'!$A$4:$U$259,18,FALSE)</f>
        <v>2786</v>
      </c>
      <c r="S79" s="100">
        <f>VLOOKUP($A79,'REPORT1 16 &amp; Under ALL'!$A$4:$W$259,19,FALSE)+VLOOKUP($A79,'REPORT4 60+ ALL'!$A$4:$U$259,19,FALSE)</f>
        <v>3547</v>
      </c>
      <c r="T79" s="100">
        <f>VLOOKUP($A79,'REPORT1 16 &amp; Under ALL'!$A$4:$W$259,20,FALSE)+VLOOKUP($A79,'REPORT4 60+ ALL'!$A$4:$U$259,20,FALSE)</f>
        <v>3317</v>
      </c>
      <c r="U79" s="100">
        <f>VLOOKUP($A79,'REPORT1 16 &amp; Under ALL'!$A$4:$W$259,21,FALSE)+VLOOKUP($A79,'REPORT4 60+ ALL'!$A$4:$U$259,21,FALSE)</f>
        <v>3387</v>
      </c>
      <c r="V79" s="165">
        <v>51610</v>
      </c>
      <c r="W79" s="171">
        <v>3250</v>
      </c>
      <c r="X79" s="166">
        <v>0.33207315827117606</v>
      </c>
    </row>
    <row r="80" spans="1:24" ht="12.75">
      <c r="A80" s="2" t="s">
        <v>127</v>
      </c>
      <c r="B80" s="44" t="s">
        <v>493</v>
      </c>
      <c r="C80" s="1" t="s">
        <v>9</v>
      </c>
      <c r="D80" s="1" t="s">
        <v>10</v>
      </c>
      <c r="E80" s="1" t="s">
        <v>7</v>
      </c>
      <c r="F80" s="100">
        <f>VLOOKUP($A80,'REPORT1 16 &amp; Under ALL'!$A$4:$W$259,6,FALSE)+VLOOKUP($A80,'REPORT4 60+ ALL'!$A$4:$U$259,6,FALSE)</f>
        <v>9668</v>
      </c>
      <c r="G80" s="100">
        <f>VLOOKUP($A80,'REPORT1 16 &amp; Under ALL'!$A$4:$W$259,7,FALSE)+VLOOKUP($A80,'REPORT4 60+ ALL'!$A$4:$U$259,7,FALSE)</f>
        <v>10774</v>
      </c>
      <c r="H80" s="100">
        <f>VLOOKUP($A80,'REPORT1 16 &amp; Under ALL'!$A$4:$W$259,8,FALSE)+VLOOKUP($A80,'REPORT4 60+ ALL'!$A$4:$U$259,8,FALSE)</f>
        <v>9658</v>
      </c>
      <c r="I80" s="100">
        <f>VLOOKUP($A80,'REPORT1 16 &amp; Under ALL'!$A$4:$W$259,9,FALSE)+VLOOKUP($A80,'REPORT4 60+ ALL'!$A$4:$U$259,9,FALSE)</f>
        <v>12691</v>
      </c>
      <c r="J80" s="100">
        <f>VLOOKUP($A80,'REPORT1 16 &amp; Under ALL'!$A$4:$W$259,10,FALSE)+VLOOKUP($A80,'REPORT4 60+ ALL'!$A$4:$U$259,10,FALSE)</f>
        <v>15149</v>
      </c>
      <c r="K80" s="100">
        <f>VLOOKUP($A80,'REPORT1 16 &amp; Under ALL'!$A$4:$W$259,11,FALSE)+VLOOKUP($A80,'REPORT4 60+ ALL'!$A$4:$U$259,11,FALSE)</f>
        <v>10280</v>
      </c>
      <c r="L80" s="100">
        <f>VLOOKUP($A80,'REPORT1 16 &amp; Under ALL'!$A$4:$W$259,12,FALSE)+VLOOKUP($A80,'REPORT4 60+ ALL'!$A$4:$U$259,12,FALSE)</f>
        <v>8899</v>
      </c>
      <c r="M80" s="100">
        <f>VLOOKUP($A80,'REPORT1 16 &amp; Under ALL'!$A$4:$W$259,13,FALSE)+VLOOKUP($A80,'REPORT4 60+ ALL'!$A$4:$U$259,13,FALSE)</f>
        <v>6858</v>
      </c>
      <c r="N80" s="100">
        <f>VLOOKUP($A80,'REPORT1 16 &amp; Under ALL'!$A$4:$W$259,14,FALSE)+VLOOKUP($A80,'REPORT4 60+ ALL'!$A$4:$U$259,14,FALSE)</f>
        <v>2765</v>
      </c>
      <c r="O80" s="100">
        <f>VLOOKUP($A80,'REPORT1 16 &amp; Under ALL'!$A$4:$W$259,15,FALSE)+VLOOKUP($A80,'REPORT4 60+ ALL'!$A$4:$U$259,15,FALSE)</f>
        <v>5799</v>
      </c>
      <c r="P80" s="100">
        <f>VLOOKUP($A80,'REPORT1 16 &amp; Under ALL'!$A$4:$W$259,16,FALSE)+VLOOKUP($A80,'REPORT4 60+ ALL'!$A$4:$U$259,16,FALSE)</f>
        <v>9022</v>
      </c>
      <c r="Q80" s="100">
        <f>VLOOKUP($A80,'REPORT1 16 &amp; Under ALL'!$A$4:$W$259,17,FALSE)+VLOOKUP($A80,'REPORT4 60+ ALL'!$A$4:$U$259,17,FALSE)</f>
        <v>7591</v>
      </c>
      <c r="R80" s="100">
        <f>VLOOKUP($A80,'REPORT1 16 &amp; Under ALL'!$A$4:$W$259,18,FALSE)+VLOOKUP($A80,'REPORT4 60+ ALL'!$A$4:$U$259,18,FALSE)</f>
        <v>7640</v>
      </c>
      <c r="S80" s="100">
        <f>VLOOKUP($A80,'REPORT1 16 &amp; Under ALL'!$A$4:$W$259,19,FALSE)+VLOOKUP($A80,'REPORT4 60+ ALL'!$A$4:$U$259,19,FALSE)</f>
        <v>6718</v>
      </c>
      <c r="T80" s="100">
        <f>VLOOKUP($A80,'REPORT1 16 &amp; Under ALL'!$A$4:$W$259,20,FALSE)+VLOOKUP($A80,'REPORT4 60+ ALL'!$A$4:$U$259,20,FALSE)</f>
        <v>8717</v>
      </c>
      <c r="U80" s="100">
        <f>VLOOKUP($A80,'REPORT1 16 &amp; Under ALL'!$A$4:$W$259,21,FALSE)+VLOOKUP($A80,'REPORT4 60+ ALL'!$A$4:$U$259,21,FALSE)</f>
        <v>8364</v>
      </c>
      <c r="V80" s="165">
        <v>140593</v>
      </c>
      <c r="W80" s="171">
        <v>-11352</v>
      </c>
      <c r="X80" s="166">
        <v>-0.2652894300203314</v>
      </c>
    </row>
    <row r="81" spans="1:24" ht="12.75">
      <c r="A81" s="2" t="s">
        <v>128</v>
      </c>
      <c r="B81" s="44" t="s">
        <v>494</v>
      </c>
      <c r="C81" s="1" t="s">
        <v>129</v>
      </c>
      <c r="D81" s="1" t="s">
        <v>30</v>
      </c>
      <c r="E81" s="1" t="s">
        <v>16</v>
      </c>
      <c r="F81" s="100">
        <f>VLOOKUP($A81,'REPORT1 16 &amp; Under ALL'!$A$4:$W$259,6,FALSE)+VLOOKUP($A81,'REPORT4 60+ ALL'!$A$4:$U$259,6,FALSE)</f>
        <v>1638</v>
      </c>
      <c r="G81" s="100">
        <f>VLOOKUP($A81,'REPORT1 16 &amp; Under ALL'!$A$4:$W$259,7,FALSE)+VLOOKUP($A81,'REPORT4 60+ ALL'!$A$4:$U$259,7,FALSE)</f>
        <v>1914</v>
      </c>
      <c r="H81" s="100">
        <f>VLOOKUP($A81,'REPORT1 16 &amp; Under ALL'!$A$4:$W$259,8,FALSE)+VLOOKUP($A81,'REPORT4 60+ ALL'!$A$4:$U$259,8,FALSE)</f>
        <v>2253</v>
      </c>
      <c r="I81" s="100">
        <f>VLOOKUP($A81,'REPORT1 16 &amp; Under ALL'!$A$4:$W$259,9,FALSE)+VLOOKUP($A81,'REPORT4 60+ ALL'!$A$4:$U$259,9,FALSE)</f>
        <v>2132</v>
      </c>
      <c r="J81" s="100">
        <f>VLOOKUP($A81,'REPORT1 16 &amp; Under ALL'!$A$4:$W$259,10,FALSE)+VLOOKUP($A81,'REPORT4 60+ ALL'!$A$4:$U$259,10,FALSE)</f>
        <v>1509</v>
      </c>
      <c r="K81" s="100">
        <f>VLOOKUP($A81,'REPORT1 16 &amp; Under ALL'!$A$4:$W$259,11,FALSE)+VLOOKUP($A81,'REPORT4 60+ ALL'!$A$4:$U$259,11,FALSE)</f>
        <v>1948</v>
      </c>
      <c r="L81" s="100">
        <f>VLOOKUP($A81,'REPORT1 16 &amp; Under ALL'!$A$4:$W$259,12,FALSE)+VLOOKUP($A81,'REPORT4 60+ ALL'!$A$4:$U$259,12,FALSE)</f>
        <v>1929</v>
      </c>
      <c r="M81" s="100">
        <f>VLOOKUP($A81,'REPORT1 16 &amp; Under ALL'!$A$4:$W$259,13,FALSE)+VLOOKUP($A81,'REPORT4 60+ ALL'!$A$4:$U$259,13,FALSE)</f>
        <v>2216</v>
      </c>
      <c r="N81" s="100">
        <f>VLOOKUP($A81,'REPORT1 16 &amp; Under ALL'!$A$4:$W$259,14,FALSE)+VLOOKUP($A81,'REPORT4 60+ ALL'!$A$4:$U$259,14,FALSE)</f>
        <v>1490</v>
      </c>
      <c r="O81" s="100">
        <f>VLOOKUP($A81,'REPORT1 16 &amp; Under ALL'!$A$4:$W$259,15,FALSE)+VLOOKUP($A81,'REPORT4 60+ ALL'!$A$4:$U$259,15,FALSE)</f>
        <v>1630</v>
      </c>
      <c r="P81" s="100">
        <f>VLOOKUP($A81,'REPORT1 16 &amp; Under ALL'!$A$4:$W$259,16,FALSE)+VLOOKUP($A81,'REPORT4 60+ ALL'!$A$4:$U$259,16,FALSE)</f>
        <v>1735</v>
      </c>
      <c r="Q81" s="100">
        <f>VLOOKUP($A81,'REPORT1 16 &amp; Under ALL'!$A$4:$W$259,17,FALSE)+VLOOKUP($A81,'REPORT4 60+ ALL'!$A$4:$U$259,17,FALSE)</f>
        <v>2005</v>
      </c>
      <c r="R81" s="100">
        <f>VLOOKUP($A81,'REPORT1 16 &amp; Under ALL'!$A$4:$W$259,18,FALSE)+VLOOKUP($A81,'REPORT4 60+ ALL'!$A$4:$U$259,18,FALSE)</f>
        <v>1582</v>
      </c>
      <c r="S81" s="100">
        <f>VLOOKUP($A81,'REPORT1 16 &amp; Under ALL'!$A$4:$W$259,19,FALSE)+VLOOKUP($A81,'REPORT4 60+ ALL'!$A$4:$U$259,19,FALSE)</f>
        <v>1567</v>
      </c>
      <c r="T81" s="100">
        <f>VLOOKUP($A81,'REPORT1 16 &amp; Under ALL'!$A$4:$W$259,20,FALSE)+VLOOKUP($A81,'REPORT4 60+ ALL'!$A$4:$U$259,20,FALSE)</f>
        <v>1484</v>
      </c>
      <c r="U81" s="100">
        <f>VLOOKUP($A81,'REPORT1 16 &amp; Under ALL'!$A$4:$W$259,21,FALSE)+VLOOKUP($A81,'REPORT4 60+ ALL'!$A$4:$U$259,21,FALSE)</f>
        <v>1793</v>
      </c>
      <c r="V81" s="165">
        <v>28825</v>
      </c>
      <c r="W81" s="171">
        <v>-1511</v>
      </c>
      <c r="X81" s="166">
        <v>-0.19037419679979842</v>
      </c>
    </row>
    <row r="82" spans="1:24" ht="12.75">
      <c r="A82" s="2" t="s">
        <v>130</v>
      </c>
      <c r="B82" s="44" t="s">
        <v>495</v>
      </c>
      <c r="C82" s="1" t="s">
        <v>69</v>
      </c>
      <c r="D82" s="1" t="s">
        <v>19</v>
      </c>
      <c r="E82" s="1" t="s">
        <v>7</v>
      </c>
      <c r="F82" s="100">
        <f>VLOOKUP($A82,'REPORT1 16 &amp; Under ALL'!$A$4:$W$259,6,FALSE)+VLOOKUP($A82,'REPORT4 60+ ALL'!$A$4:$U$259,6,FALSE)</f>
        <v>4277</v>
      </c>
      <c r="G82" s="100">
        <f>VLOOKUP($A82,'REPORT1 16 &amp; Under ALL'!$A$4:$W$259,7,FALSE)+VLOOKUP($A82,'REPORT4 60+ ALL'!$A$4:$U$259,7,FALSE)</f>
        <v>4222</v>
      </c>
      <c r="H82" s="100">
        <f>VLOOKUP($A82,'REPORT1 16 &amp; Under ALL'!$A$4:$W$259,8,FALSE)+VLOOKUP($A82,'REPORT4 60+ ALL'!$A$4:$U$259,8,FALSE)</f>
        <v>4033</v>
      </c>
      <c r="I82" s="100">
        <f>VLOOKUP($A82,'REPORT1 16 &amp; Under ALL'!$A$4:$W$259,9,FALSE)+VLOOKUP($A82,'REPORT4 60+ ALL'!$A$4:$U$259,9,FALSE)</f>
        <v>4747</v>
      </c>
      <c r="J82" s="100">
        <f>VLOOKUP($A82,'REPORT1 16 &amp; Under ALL'!$A$4:$W$259,10,FALSE)+VLOOKUP($A82,'REPORT4 60+ ALL'!$A$4:$U$259,10,FALSE)</f>
        <v>5720</v>
      </c>
      <c r="K82" s="100">
        <f>VLOOKUP($A82,'REPORT1 16 &amp; Under ALL'!$A$4:$W$259,11,FALSE)+VLOOKUP($A82,'REPORT4 60+ ALL'!$A$4:$U$259,11,FALSE)</f>
        <v>2819</v>
      </c>
      <c r="L82" s="100">
        <f>VLOOKUP($A82,'REPORT1 16 &amp; Under ALL'!$A$4:$W$259,12,FALSE)+VLOOKUP($A82,'REPORT4 60+ ALL'!$A$4:$U$259,12,FALSE)</f>
        <v>2541</v>
      </c>
      <c r="M82" s="100">
        <f>VLOOKUP($A82,'REPORT1 16 &amp; Under ALL'!$A$4:$W$259,13,FALSE)+VLOOKUP($A82,'REPORT4 60+ ALL'!$A$4:$U$259,13,FALSE)</f>
        <v>2754</v>
      </c>
      <c r="N82" s="100">
        <f>VLOOKUP($A82,'REPORT1 16 &amp; Under ALL'!$A$4:$W$259,14,FALSE)+VLOOKUP($A82,'REPORT4 60+ ALL'!$A$4:$U$259,14,FALSE)</f>
        <v>1505</v>
      </c>
      <c r="O82" s="100">
        <f>VLOOKUP($A82,'REPORT1 16 &amp; Under ALL'!$A$4:$W$259,15,FALSE)+VLOOKUP($A82,'REPORT4 60+ ALL'!$A$4:$U$259,15,FALSE)</f>
        <v>2387</v>
      </c>
      <c r="P82" s="100">
        <f>VLOOKUP($A82,'REPORT1 16 &amp; Under ALL'!$A$4:$W$259,16,FALSE)+VLOOKUP($A82,'REPORT4 60+ ALL'!$A$4:$U$259,16,FALSE)</f>
        <v>3225</v>
      </c>
      <c r="Q82" s="100">
        <f>VLOOKUP($A82,'REPORT1 16 &amp; Under ALL'!$A$4:$W$259,17,FALSE)+VLOOKUP($A82,'REPORT4 60+ ALL'!$A$4:$U$259,17,FALSE)</f>
        <v>3338</v>
      </c>
      <c r="R82" s="100">
        <f>VLOOKUP($A82,'REPORT1 16 &amp; Under ALL'!$A$4:$W$259,18,FALSE)+VLOOKUP($A82,'REPORT4 60+ ALL'!$A$4:$U$259,18,FALSE)</f>
        <v>3280</v>
      </c>
      <c r="S82" s="100">
        <f>VLOOKUP($A82,'REPORT1 16 &amp; Under ALL'!$A$4:$W$259,19,FALSE)+VLOOKUP($A82,'REPORT4 60+ ALL'!$A$4:$U$259,19,FALSE)</f>
        <v>3522</v>
      </c>
      <c r="T82" s="100">
        <f>VLOOKUP($A82,'REPORT1 16 &amp; Under ALL'!$A$4:$W$259,20,FALSE)+VLOOKUP($A82,'REPORT4 60+ ALL'!$A$4:$U$259,20,FALSE)</f>
        <v>4050</v>
      </c>
      <c r="U82" s="100">
        <f>VLOOKUP($A82,'REPORT1 16 &amp; Under ALL'!$A$4:$W$259,21,FALSE)+VLOOKUP($A82,'REPORT4 60+ ALL'!$A$4:$U$259,21,FALSE)</f>
        <v>5114</v>
      </c>
      <c r="V82" s="165">
        <v>57534</v>
      </c>
      <c r="W82" s="171">
        <v>-1313</v>
      </c>
      <c r="X82" s="166">
        <v>-0.07598819376121303</v>
      </c>
    </row>
    <row r="83" spans="1:24" ht="12.75">
      <c r="A83" s="2" t="s">
        <v>131</v>
      </c>
      <c r="B83" s="44" t="s">
        <v>496</v>
      </c>
      <c r="C83" s="1" t="s">
        <v>18</v>
      </c>
      <c r="D83" s="1" t="s">
        <v>19</v>
      </c>
      <c r="E83" s="1" t="s">
        <v>7</v>
      </c>
      <c r="F83" s="100">
        <f>VLOOKUP($A83,'REPORT1 16 &amp; Under ALL'!$A$4:$W$259,6,FALSE)+VLOOKUP($A83,'REPORT4 60+ ALL'!$A$4:$U$259,6,FALSE)</f>
        <v>4637</v>
      </c>
      <c r="G83" s="100">
        <f>VLOOKUP($A83,'REPORT1 16 &amp; Under ALL'!$A$4:$W$259,7,FALSE)+VLOOKUP($A83,'REPORT4 60+ ALL'!$A$4:$U$259,7,FALSE)</f>
        <v>4402</v>
      </c>
      <c r="H83" s="100">
        <f>VLOOKUP($A83,'REPORT1 16 &amp; Under ALL'!$A$4:$W$259,8,FALSE)+VLOOKUP($A83,'REPORT4 60+ ALL'!$A$4:$U$259,8,FALSE)</f>
        <v>4544</v>
      </c>
      <c r="I83" s="100">
        <f>VLOOKUP($A83,'REPORT1 16 &amp; Under ALL'!$A$4:$W$259,9,FALSE)+VLOOKUP($A83,'REPORT4 60+ ALL'!$A$4:$U$259,9,FALSE)</f>
        <v>7276</v>
      </c>
      <c r="J83" s="100">
        <f>VLOOKUP($A83,'REPORT1 16 &amp; Under ALL'!$A$4:$W$259,10,FALSE)+VLOOKUP($A83,'REPORT4 60+ ALL'!$A$4:$U$259,10,FALSE)</f>
        <v>8626</v>
      </c>
      <c r="K83" s="100">
        <f>VLOOKUP($A83,'REPORT1 16 &amp; Under ALL'!$A$4:$W$259,11,FALSE)+VLOOKUP($A83,'REPORT4 60+ ALL'!$A$4:$U$259,11,FALSE)</f>
        <v>5201</v>
      </c>
      <c r="L83" s="100">
        <f>VLOOKUP($A83,'REPORT1 16 &amp; Under ALL'!$A$4:$W$259,12,FALSE)+VLOOKUP($A83,'REPORT4 60+ ALL'!$A$4:$U$259,12,FALSE)</f>
        <v>4716</v>
      </c>
      <c r="M83" s="100">
        <f>VLOOKUP($A83,'REPORT1 16 &amp; Under ALL'!$A$4:$W$259,13,FALSE)+VLOOKUP($A83,'REPORT4 60+ ALL'!$A$4:$U$259,13,FALSE)</f>
        <v>3764</v>
      </c>
      <c r="N83" s="100">
        <f>VLOOKUP($A83,'REPORT1 16 &amp; Under ALL'!$A$4:$W$259,14,FALSE)+VLOOKUP($A83,'REPORT4 60+ ALL'!$A$4:$U$259,14,FALSE)</f>
        <v>2595</v>
      </c>
      <c r="O83" s="100">
        <f>VLOOKUP($A83,'REPORT1 16 &amp; Under ALL'!$A$4:$W$259,15,FALSE)+VLOOKUP($A83,'REPORT4 60+ ALL'!$A$4:$U$259,15,FALSE)</f>
        <v>4174</v>
      </c>
      <c r="P83" s="100">
        <f>VLOOKUP($A83,'REPORT1 16 &amp; Under ALL'!$A$4:$W$259,16,FALSE)+VLOOKUP($A83,'REPORT4 60+ ALL'!$A$4:$U$259,16,FALSE)</f>
        <v>5132</v>
      </c>
      <c r="Q83" s="100">
        <f>VLOOKUP($A83,'REPORT1 16 &amp; Under ALL'!$A$4:$W$259,17,FALSE)+VLOOKUP($A83,'REPORT4 60+ ALL'!$A$4:$U$259,17,FALSE)</f>
        <v>4660</v>
      </c>
      <c r="R83" s="100">
        <f>VLOOKUP($A83,'REPORT1 16 &amp; Under ALL'!$A$4:$W$259,18,FALSE)+VLOOKUP($A83,'REPORT4 60+ ALL'!$A$4:$U$259,18,FALSE)</f>
        <v>4537</v>
      </c>
      <c r="S83" s="100">
        <f>VLOOKUP($A83,'REPORT1 16 &amp; Under ALL'!$A$4:$W$259,19,FALSE)+VLOOKUP($A83,'REPORT4 60+ ALL'!$A$4:$U$259,19,FALSE)</f>
        <v>4438</v>
      </c>
      <c r="T83" s="100">
        <f>VLOOKUP($A83,'REPORT1 16 &amp; Under ALL'!$A$4:$W$259,20,FALSE)+VLOOKUP($A83,'REPORT4 60+ ALL'!$A$4:$U$259,20,FALSE)</f>
        <v>5086</v>
      </c>
      <c r="U83" s="100">
        <f>VLOOKUP($A83,'REPORT1 16 &amp; Under ALL'!$A$4:$W$259,21,FALSE)+VLOOKUP($A83,'REPORT4 60+ ALL'!$A$4:$U$259,21,FALSE)</f>
        <v>6164</v>
      </c>
      <c r="V83" s="165">
        <v>79952</v>
      </c>
      <c r="W83" s="171">
        <v>-634</v>
      </c>
      <c r="X83" s="166">
        <v>-0.030394553909583392</v>
      </c>
    </row>
    <row r="84" spans="1:24" ht="12.75">
      <c r="A84" s="2" t="s">
        <v>132</v>
      </c>
      <c r="B84" s="44" t="s">
        <v>497</v>
      </c>
      <c r="C84" s="1" t="s">
        <v>63</v>
      </c>
      <c r="D84" s="1" t="s">
        <v>6</v>
      </c>
      <c r="E84" s="1" t="s">
        <v>7</v>
      </c>
      <c r="F84" s="100">
        <f>VLOOKUP($A84,'REPORT1 16 &amp; Under ALL'!$A$4:$W$259,6,FALSE)+VLOOKUP($A84,'REPORT4 60+ ALL'!$A$4:$U$259,6,FALSE)</f>
        <v>382</v>
      </c>
      <c r="G84" s="100">
        <f>VLOOKUP($A84,'REPORT1 16 &amp; Under ALL'!$A$4:$W$259,7,FALSE)+VLOOKUP($A84,'REPORT4 60+ ALL'!$A$4:$U$259,7,FALSE)</f>
        <v>318</v>
      </c>
      <c r="H84" s="100">
        <f>VLOOKUP($A84,'REPORT1 16 &amp; Under ALL'!$A$4:$W$259,8,FALSE)+VLOOKUP($A84,'REPORT4 60+ ALL'!$A$4:$U$259,8,FALSE)</f>
        <v>260</v>
      </c>
      <c r="I84" s="100">
        <f>VLOOKUP($A84,'REPORT1 16 &amp; Under ALL'!$A$4:$W$259,9,FALSE)+VLOOKUP($A84,'REPORT4 60+ ALL'!$A$4:$U$259,9,FALSE)</f>
        <v>632</v>
      </c>
      <c r="J84" s="100">
        <f>VLOOKUP($A84,'REPORT1 16 &amp; Under ALL'!$A$4:$W$259,10,FALSE)+VLOOKUP($A84,'REPORT4 60+ ALL'!$A$4:$U$259,10,FALSE)</f>
        <v>873</v>
      </c>
      <c r="K84" s="100">
        <f>VLOOKUP($A84,'REPORT1 16 &amp; Under ALL'!$A$4:$W$259,11,FALSE)+VLOOKUP($A84,'REPORT4 60+ ALL'!$A$4:$U$259,11,FALSE)</f>
        <v>396</v>
      </c>
      <c r="L84" s="100">
        <f>VLOOKUP($A84,'REPORT1 16 &amp; Under ALL'!$A$4:$W$259,12,FALSE)+VLOOKUP($A84,'REPORT4 60+ ALL'!$A$4:$U$259,12,FALSE)</f>
        <v>540</v>
      </c>
      <c r="M84" s="100">
        <f>VLOOKUP($A84,'REPORT1 16 &amp; Under ALL'!$A$4:$W$259,13,FALSE)+VLOOKUP($A84,'REPORT4 60+ ALL'!$A$4:$U$259,13,FALSE)</f>
        <v>410</v>
      </c>
      <c r="N84" s="100">
        <f>VLOOKUP($A84,'REPORT1 16 &amp; Under ALL'!$A$4:$W$259,14,FALSE)+VLOOKUP($A84,'REPORT4 60+ ALL'!$A$4:$U$259,14,FALSE)</f>
        <v>257</v>
      </c>
      <c r="O84" s="100">
        <f>VLOOKUP($A84,'REPORT1 16 &amp; Under ALL'!$A$4:$W$259,15,FALSE)+VLOOKUP($A84,'REPORT4 60+ ALL'!$A$4:$U$259,15,FALSE)</f>
        <v>341</v>
      </c>
      <c r="P84" s="100">
        <f>VLOOKUP($A84,'REPORT1 16 &amp; Under ALL'!$A$4:$W$259,16,FALSE)+VLOOKUP($A84,'REPORT4 60+ ALL'!$A$4:$U$259,16,FALSE)</f>
        <v>384</v>
      </c>
      <c r="Q84" s="100">
        <f>VLOOKUP($A84,'REPORT1 16 &amp; Under ALL'!$A$4:$W$259,17,FALSE)+VLOOKUP($A84,'REPORT4 60+ ALL'!$A$4:$U$259,17,FALSE)</f>
        <v>341</v>
      </c>
      <c r="R84" s="100">
        <f>VLOOKUP($A84,'REPORT1 16 &amp; Under ALL'!$A$4:$W$259,18,FALSE)+VLOOKUP($A84,'REPORT4 60+ ALL'!$A$4:$U$259,18,FALSE)</f>
        <v>530</v>
      </c>
      <c r="S84" s="100">
        <f>VLOOKUP($A84,'REPORT1 16 &amp; Under ALL'!$A$4:$W$259,19,FALSE)+VLOOKUP($A84,'REPORT4 60+ ALL'!$A$4:$U$259,19,FALSE)</f>
        <v>415</v>
      </c>
      <c r="T84" s="100">
        <f>VLOOKUP($A84,'REPORT1 16 &amp; Under ALL'!$A$4:$W$259,20,FALSE)+VLOOKUP($A84,'REPORT4 60+ ALL'!$A$4:$U$259,20,FALSE)</f>
        <v>439</v>
      </c>
      <c r="U84" s="100">
        <f>VLOOKUP($A84,'REPORT1 16 &amp; Under ALL'!$A$4:$W$259,21,FALSE)+VLOOKUP($A84,'REPORT4 60+ ALL'!$A$4:$U$259,21,FALSE)</f>
        <v>558</v>
      </c>
      <c r="V84" s="165">
        <v>7076</v>
      </c>
      <c r="W84" s="171">
        <v>350</v>
      </c>
      <c r="X84" s="166">
        <v>0.2198492462311558</v>
      </c>
    </row>
    <row r="85" spans="1:24" ht="12.75">
      <c r="A85" s="2" t="s">
        <v>133</v>
      </c>
      <c r="B85" s="44" t="s">
        <v>498</v>
      </c>
      <c r="C85" s="1" t="s">
        <v>134</v>
      </c>
      <c r="D85" s="1" t="s">
        <v>102</v>
      </c>
      <c r="E85" s="1" t="s">
        <v>7</v>
      </c>
      <c r="F85" s="100">
        <f>VLOOKUP($A85,'REPORT1 16 &amp; Under ALL'!$A$4:$W$259,6,FALSE)+VLOOKUP($A85,'REPORT4 60+ ALL'!$A$4:$U$259,6,FALSE)</f>
        <v>14827</v>
      </c>
      <c r="G85" s="100">
        <f>VLOOKUP($A85,'REPORT1 16 &amp; Under ALL'!$A$4:$W$259,7,FALSE)+VLOOKUP($A85,'REPORT4 60+ ALL'!$A$4:$U$259,7,FALSE)</f>
        <v>12142</v>
      </c>
      <c r="H85" s="100">
        <f>VLOOKUP($A85,'REPORT1 16 &amp; Under ALL'!$A$4:$W$259,8,FALSE)+VLOOKUP($A85,'REPORT4 60+ ALL'!$A$4:$U$259,8,FALSE)</f>
        <v>11531</v>
      </c>
      <c r="I85" s="100">
        <f>VLOOKUP($A85,'REPORT1 16 &amp; Under ALL'!$A$4:$W$259,9,FALSE)+VLOOKUP($A85,'REPORT4 60+ ALL'!$A$4:$U$259,9,FALSE)</f>
        <v>16388</v>
      </c>
      <c r="J85" s="100">
        <f>VLOOKUP($A85,'REPORT1 16 &amp; Under ALL'!$A$4:$W$259,10,FALSE)+VLOOKUP($A85,'REPORT4 60+ ALL'!$A$4:$U$259,10,FALSE)</f>
        <v>19616</v>
      </c>
      <c r="K85" s="100">
        <f>VLOOKUP($A85,'REPORT1 16 &amp; Under ALL'!$A$4:$W$259,11,FALSE)+VLOOKUP($A85,'REPORT4 60+ ALL'!$A$4:$U$259,11,FALSE)</f>
        <v>10326</v>
      </c>
      <c r="L85" s="100">
        <f>VLOOKUP($A85,'REPORT1 16 &amp; Under ALL'!$A$4:$W$259,12,FALSE)+VLOOKUP($A85,'REPORT4 60+ ALL'!$A$4:$U$259,12,FALSE)</f>
        <v>9074</v>
      </c>
      <c r="M85" s="100">
        <f>VLOOKUP($A85,'REPORT1 16 &amp; Under ALL'!$A$4:$W$259,13,FALSE)+VLOOKUP($A85,'REPORT4 60+ ALL'!$A$4:$U$259,13,FALSE)</f>
        <v>6372</v>
      </c>
      <c r="N85" s="100">
        <f>VLOOKUP($A85,'REPORT1 16 &amp; Under ALL'!$A$4:$W$259,14,FALSE)+VLOOKUP($A85,'REPORT4 60+ ALL'!$A$4:$U$259,14,FALSE)</f>
        <v>3697</v>
      </c>
      <c r="O85" s="100">
        <f>VLOOKUP($A85,'REPORT1 16 &amp; Under ALL'!$A$4:$W$259,15,FALSE)+VLOOKUP($A85,'REPORT4 60+ ALL'!$A$4:$U$259,15,FALSE)</f>
        <v>5272</v>
      </c>
      <c r="P85" s="100">
        <f>VLOOKUP($A85,'REPORT1 16 &amp; Under ALL'!$A$4:$W$259,16,FALSE)+VLOOKUP($A85,'REPORT4 60+ ALL'!$A$4:$U$259,16,FALSE)</f>
        <v>10209</v>
      </c>
      <c r="Q85" s="100">
        <f>VLOOKUP($A85,'REPORT1 16 &amp; Under ALL'!$A$4:$W$259,17,FALSE)+VLOOKUP($A85,'REPORT4 60+ ALL'!$A$4:$U$259,17,FALSE)</f>
        <v>6922</v>
      </c>
      <c r="R85" s="100">
        <f>VLOOKUP($A85,'REPORT1 16 &amp; Under ALL'!$A$4:$W$259,18,FALSE)+VLOOKUP($A85,'REPORT4 60+ ALL'!$A$4:$U$259,18,FALSE)</f>
        <v>11830</v>
      </c>
      <c r="S85" s="100">
        <f>VLOOKUP($A85,'REPORT1 16 &amp; Under ALL'!$A$4:$W$259,19,FALSE)+VLOOKUP($A85,'REPORT4 60+ ALL'!$A$4:$U$259,19,FALSE)</f>
        <v>10470</v>
      </c>
      <c r="T85" s="100">
        <f>VLOOKUP($A85,'REPORT1 16 &amp; Under ALL'!$A$4:$W$259,20,FALSE)+VLOOKUP($A85,'REPORT4 60+ ALL'!$A$4:$U$259,20,FALSE)</f>
        <v>11138</v>
      </c>
      <c r="U85" s="100">
        <f>VLOOKUP($A85,'REPORT1 16 &amp; Under ALL'!$A$4:$W$259,21,FALSE)+VLOOKUP($A85,'REPORT4 60+ ALL'!$A$4:$U$259,21,FALSE)</f>
        <v>12344</v>
      </c>
      <c r="V85" s="165">
        <v>172158</v>
      </c>
      <c r="W85" s="171">
        <v>-9106</v>
      </c>
      <c r="X85" s="166">
        <v>-0.16590147208861683</v>
      </c>
    </row>
    <row r="86" spans="1:24" ht="12.75">
      <c r="A86" s="2" t="s">
        <v>135</v>
      </c>
      <c r="B86" s="44" t="s">
        <v>499</v>
      </c>
      <c r="C86" s="1" t="s">
        <v>12</v>
      </c>
      <c r="D86" s="1" t="s">
        <v>10</v>
      </c>
      <c r="E86" s="1" t="s">
        <v>16</v>
      </c>
      <c r="F86" s="100">
        <f>VLOOKUP($A86,'REPORT1 16 &amp; Under ALL'!$A$4:$W$259,6,FALSE)+VLOOKUP($A86,'REPORT4 60+ ALL'!$A$4:$U$259,6,FALSE)</f>
        <v>2250</v>
      </c>
      <c r="G86" s="100">
        <f>VLOOKUP($A86,'REPORT1 16 &amp; Under ALL'!$A$4:$W$259,7,FALSE)+VLOOKUP($A86,'REPORT4 60+ ALL'!$A$4:$U$259,7,FALSE)</f>
        <v>2173</v>
      </c>
      <c r="H86" s="100">
        <f>VLOOKUP($A86,'REPORT1 16 &amp; Under ALL'!$A$4:$W$259,8,FALSE)+VLOOKUP($A86,'REPORT4 60+ ALL'!$A$4:$U$259,8,FALSE)</f>
        <v>2379</v>
      </c>
      <c r="I86" s="100">
        <f>VLOOKUP($A86,'REPORT1 16 &amp; Under ALL'!$A$4:$W$259,9,FALSE)+VLOOKUP($A86,'REPORT4 60+ ALL'!$A$4:$U$259,9,FALSE)</f>
        <v>2698</v>
      </c>
      <c r="J86" s="100">
        <f>VLOOKUP($A86,'REPORT1 16 &amp; Under ALL'!$A$4:$W$259,10,FALSE)+VLOOKUP($A86,'REPORT4 60+ ALL'!$A$4:$U$259,10,FALSE)</f>
        <v>2501</v>
      </c>
      <c r="K86" s="100">
        <f>VLOOKUP($A86,'REPORT1 16 &amp; Under ALL'!$A$4:$W$259,11,FALSE)+VLOOKUP($A86,'REPORT4 60+ ALL'!$A$4:$U$259,11,FALSE)</f>
        <v>2398</v>
      </c>
      <c r="L86" s="100">
        <f>VLOOKUP($A86,'REPORT1 16 &amp; Under ALL'!$A$4:$W$259,12,FALSE)+VLOOKUP($A86,'REPORT4 60+ ALL'!$A$4:$U$259,12,FALSE)</f>
        <v>2451</v>
      </c>
      <c r="M86" s="100">
        <f>VLOOKUP($A86,'REPORT1 16 &amp; Under ALL'!$A$4:$W$259,13,FALSE)+VLOOKUP($A86,'REPORT4 60+ ALL'!$A$4:$U$259,13,FALSE)</f>
        <v>2391</v>
      </c>
      <c r="N86" s="100">
        <f>VLOOKUP($A86,'REPORT1 16 &amp; Under ALL'!$A$4:$W$259,14,FALSE)+VLOOKUP($A86,'REPORT4 60+ ALL'!$A$4:$U$259,14,FALSE)</f>
        <v>1740</v>
      </c>
      <c r="O86" s="100">
        <f>VLOOKUP($A86,'REPORT1 16 &amp; Under ALL'!$A$4:$W$259,15,FALSE)+VLOOKUP($A86,'REPORT4 60+ ALL'!$A$4:$U$259,15,FALSE)</f>
        <v>2044</v>
      </c>
      <c r="P86" s="100">
        <f>VLOOKUP($A86,'REPORT1 16 &amp; Under ALL'!$A$4:$W$259,16,FALSE)+VLOOKUP($A86,'REPORT4 60+ ALL'!$A$4:$U$259,16,FALSE)</f>
        <v>2395</v>
      </c>
      <c r="Q86" s="100">
        <f>VLOOKUP($A86,'REPORT1 16 &amp; Under ALL'!$A$4:$W$259,17,FALSE)+VLOOKUP($A86,'REPORT4 60+ ALL'!$A$4:$U$259,17,FALSE)</f>
        <v>2898</v>
      </c>
      <c r="R86" s="100">
        <f>VLOOKUP($A86,'REPORT1 16 &amp; Under ALL'!$A$4:$W$259,18,FALSE)+VLOOKUP($A86,'REPORT4 60+ ALL'!$A$4:$U$259,18,FALSE)</f>
        <v>2719</v>
      </c>
      <c r="S86" s="100">
        <f>VLOOKUP($A86,'REPORT1 16 &amp; Under ALL'!$A$4:$W$259,19,FALSE)+VLOOKUP($A86,'REPORT4 60+ ALL'!$A$4:$U$259,19,FALSE)</f>
        <v>2458</v>
      </c>
      <c r="T86" s="100">
        <f>VLOOKUP($A86,'REPORT1 16 &amp; Under ALL'!$A$4:$W$259,20,FALSE)+VLOOKUP($A86,'REPORT4 60+ ALL'!$A$4:$U$259,20,FALSE)</f>
        <v>2628</v>
      </c>
      <c r="U86" s="100">
        <f>VLOOKUP($A86,'REPORT1 16 &amp; Under ALL'!$A$4:$W$259,21,FALSE)+VLOOKUP($A86,'REPORT4 60+ ALL'!$A$4:$U$259,21,FALSE)</f>
        <v>2908</v>
      </c>
      <c r="V86" s="165">
        <v>39031</v>
      </c>
      <c r="W86" s="171">
        <v>1213</v>
      </c>
      <c r="X86" s="166">
        <v>0.1276842105263158</v>
      </c>
    </row>
    <row r="87" spans="1:24" ht="12.75">
      <c r="A87" s="2" t="s">
        <v>406</v>
      </c>
      <c r="B87" s="44" t="s">
        <v>500</v>
      </c>
      <c r="C87" s="1" t="s">
        <v>95</v>
      </c>
      <c r="D87" s="1" t="s">
        <v>30</v>
      </c>
      <c r="E87" s="1" t="s">
        <v>7</v>
      </c>
      <c r="F87" s="100">
        <f>VLOOKUP($A87,'REPORT1 16 &amp; Under ALL'!$A$4:$W$259,6,FALSE)+VLOOKUP($A87,'REPORT4 60+ ALL'!$A$4:$U$259,6,FALSE)</f>
        <v>1020</v>
      </c>
      <c r="G87" s="100">
        <f>VLOOKUP($A87,'REPORT1 16 &amp; Under ALL'!$A$4:$W$259,7,FALSE)+VLOOKUP($A87,'REPORT4 60+ ALL'!$A$4:$U$259,7,FALSE)</f>
        <v>1404</v>
      </c>
      <c r="H87" s="100">
        <f>VLOOKUP($A87,'REPORT1 16 &amp; Under ALL'!$A$4:$W$259,8,FALSE)+VLOOKUP($A87,'REPORT4 60+ ALL'!$A$4:$U$259,8,FALSE)</f>
        <v>2188</v>
      </c>
      <c r="I87" s="100">
        <f>VLOOKUP($A87,'REPORT1 16 &amp; Under ALL'!$A$4:$W$259,9,FALSE)+VLOOKUP($A87,'REPORT4 60+ ALL'!$A$4:$U$259,9,FALSE)</f>
        <v>6421</v>
      </c>
      <c r="J87" s="100">
        <f>VLOOKUP($A87,'REPORT1 16 &amp; Under ALL'!$A$4:$W$259,10,FALSE)+VLOOKUP($A87,'REPORT4 60+ ALL'!$A$4:$U$259,10,FALSE)</f>
        <v>11725</v>
      </c>
      <c r="K87" s="100">
        <f>VLOOKUP($A87,'REPORT1 16 &amp; Under ALL'!$A$4:$W$259,11,FALSE)+VLOOKUP($A87,'REPORT4 60+ ALL'!$A$4:$U$259,11,FALSE)</f>
        <v>4577</v>
      </c>
      <c r="L87" s="100">
        <f>VLOOKUP($A87,'REPORT1 16 &amp; Under ALL'!$A$4:$W$259,12,FALSE)+VLOOKUP($A87,'REPORT4 60+ ALL'!$A$4:$U$259,12,FALSE)</f>
        <v>5238</v>
      </c>
      <c r="M87" s="100">
        <f>VLOOKUP($A87,'REPORT1 16 &amp; Under ALL'!$A$4:$W$259,13,FALSE)+VLOOKUP($A87,'REPORT4 60+ ALL'!$A$4:$U$259,13,FALSE)</f>
        <v>3713</v>
      </c>
      <c r="N87" s="100">
        <f>VLOOKUP($A87,'REPORT1 16 &amp; Under ALL'!$A$4:$W$259,14,FALSE)+VLOOKUP($A87,'REPORT4 60+ ALL'!$A$4:$U$259,14,FALSE)</f>
        <v>1766</v>
      </c>
      <c r="O87" s="100">
        <f>VLOOKUP($A87,'REPORT1 16 &amp; Under ALL'!$A$4:$W$259,15,FALSE)+VLOOKUP($A87,'REPORT4 60+ ALL'!$A$4:$U$259,15,FALSE)</f>
        <v>3534</v>
      </c>
      <c r="P87" s="100">
        <f>VLOOKUP($A87,'REPORT1 16 &amp; Under ALL'!$A$4:$W$259,16,FALSE)+VLOOKUP($A87,'REPORT4 60+ ALL'!$A$4:$U$259,16,FALSE)</f>
        <v>5121</v>
      </c>
      <c r="Q87" s="100">
        <f>VLOOKUP($A87,'REPORT1 16 &amp; Under ALL'!$A$4:$W$259,17,FALSE)+VLOOKUP($A87,'REPORT4 60+ ALL'!$A$4:$U$259,17,FALSE)</f>
        <v>4222</v>
      </c>
      <c r="R87" s="100">
        <f>VLOOKUP($A87,'REPORT1 16 &amp; Under ALL'!$A$4:$W$259,18,FALSE)+VLOOKUP($A87,'REPORT4 60+ ALL'!$A$4:$U$259,18,FALSE)</f>
        <v>5232</v>
      </c>
      <c r="S87" s="100">
        <f>VLOOKUP($A87,'REPORT1 16 &amp; Under ALL'!$A$4:$W$259,19,FALSE)+VLOOKUP($A87,'REPORT4 60+ ALL'!$A$4:$U$259,19,FALSE)</f>
        <v>3612</v>
      </c>
      <c r="T87" s="100">
        <f>VLOOKUP($A87,'REPORT1 16 &amp; Under ALL'!$A$4:$W$259,20,FALSE)+VLOOKUP($A87,'REPORT4 60+ ALL'!$A$4:$U$259,20,FALSE)</f>
        <v>4016</v>
      </c>
      <c r="U87" s="100">
        <f>VLOOKUP($A87,'REPORT1 16 &amp; Under ALL'!$A$4:$W$259,21,FALSE)+VLOOKUP($A87,'REPORT4 60+ ALL'!$A$4:$U$259,21,FALSE)</f>
        <v>2696</v>
      </c>
      <c r="V87" s="165">
        <v>66485</v>
      </c>
      <c r="W87" s="171" t="s">
        <v>756</v>
      </c>
      <c r="X87" s="166" t="s">
        <v>756</v>
      </c>
    </row>
    <row r="88" spans="1:24" ht="12.75">
      <c r="A88" s="2" t="s">
        <v>136</v>
      </c>
      <c r="B88" s="44" t="s">
        <v>501</v>
      </c>
      <c r="C88" s="1" t="s">
        <v>116</v>
      </c>
      <c r="D88" s="1" t="s">
        <v>15</v>
      </c>
      <c r="E88" s="1" t="s">
        <v>7</v>
      </c>
      <c r="F88" s="100">
        <f>VLOOKUP($A88,'REPORT1 16 &amp; Under ALL'!$A$4:$W$259,6,FALSE)+VLOOKUP($A88,'REPORT4 60+ ALL'!$A$4:$U$259,6,FALSE)</f>
        <v>7675</v>
      </c>
      <c r="G88" s="100">
        <f>VLOOKUP($A88,'REPORT1 16 &amp; Under ALL'!$A$4:$W$259,7,FALSE)+VLOOKUP($A88,'REPORT4 60+ ALL'!$A$4:$U$259,7,FALSE)</f>
        <v>5208</v>
      </c>
      <c r="H88" s="100">
        <f>VLOOKUP($A88,'REPORT1 16 &amp; Under ALL'!$A$4:$W$259,8,FALSE)+VLOOKUP($A88,'REPORT4 60+ ALL'!$A$4:$U$259,8,FALSE)</f>
        <v>3902</v>
      </c>
      <c r="I88" s="100">
        <f>VLOOKUP($A88,'REPORT1 16 &amp; Under ALL'!$A$4:$W$259,9,FALSE)+VLOOKUP($A88,'REPORT4 60+ ALL'!$A$4:$U$259,9,FALSE)</f>
        <v>5699</v>
      </c>
      <c r="J88" s="100">
        <f>VLOOKUP($A88,'REPORT1 16 &amp; Under ALL'!$A$4:$W$259,10,FALSE)+VLOOKUP($A88,'REPORT4 60+ ALL'!$A$4:$U$259,10,FALSE)</f>
        <v>7315</v>
      </c>
      <c r="K88" s="100">
        <f>VLOOKUP($A88,'REPORT1 16 &amp; Under ALL'!$A$4:$W$259,11,FALSE)+VLOOKUP($A88,'REPORT4 60+ ALL'!$A$4:$U$259,11,FALSE)</f>
        <v>3792</v>
      </c>
      <c r="L88" s="100">
        <f>VLOOKUP($A88,'REPORT1 16 &amp; Under ALL'!$A$4:$W$259,12,FALSE)+VLOOKUP($A88,'REPORT4 60+ ALL'!$A$4:$U$259,12,FALSE)</f>
        <v>3441</v>
      </c>
      <c r="M88" s="100">
        <f>VLOOKUP($A88,'REPORT1 16 &amp; Under ALL'!$A$4:$W$259,13,FALSE)+VLOOKUP($A88,'REPORT4 60+ ALL'!$A$4:$U$259,13,FALSE)</f>
        <v>2518</v>
      </c>
      <c r="N88" s="100">
        <f>VLOOKUP($A88,'REPORT1 16 &amp; Under ALL'!$A$4:$W$259,14,FALSE)+VLOOKUP($A88,'REPORT4 60+ ALL'!$A$4:$U$259,14,FALSE)</f>
        <v>2104</v>
      </c>
      <c r="O88" s="100">
        <f>VLOOKUP($A88,'REPORT1 16 &amp; Under ALL'!$A$4:$W$259,15,FALSE)+VLOOKUP($A88,'REPORT4 60+ ALL'!$A$4:$U$259,15,FALSE)</f>
        <v>2419</v>
      </c>
      <c r="P88" s="100">
        <f>VLOOKUP($A88,'REPORT1 16 &amp; Under ALL'!$A$4:$W$259,16,FALSE)+VLOOKUP($A88,'REPORT4 60+ ALL'!$A$4:$U$259,16,FALSE)</f>
        <v>3804</v>
      </c>
      <c r="Q88" s="100">
        <f>VLOOKUP($A88,'REPORT1 16 &amp; Under ALL'!$A$4:$W$259,17,FALSE)+VLOOKUP($A88,'REPORT4 60+ ALL'!$A$4:$U$259,17,FALSE)</f>
        <v>3862</v>
      </c>
      <c r="R88" s="100">
        <f>VLOOKUP($A88,'REPORT1 16 &amp; Under ALL'!$A$4:$W$259,18,FALSE)+VLOOKUP($A88,'REPORT4 60+ ALL'!$A$4:$U$259,18,FALSE)</f>
        <v>4642</v>
      </c>
      <c r="S88" s="100">
        <f>VLOOKUP($A88,'REPORT1 16 &amp; Under ALL'!$A$4:$W$259,19,FALSE)+VLOOKUP($A88,'REPORT4 60+ ALL'!$A$4:$U$259,19,FALSE)</f>
        <v>3881</v>
      </c>
      <c r="T88" s="100">
        <f>VLOOKUP($A88,'REPORT1 16 &amp; Under ALL'!$A$4:$W$259,20,FALSE)+VLOOKUP($A88,'REPORT4 60+ ALL'!$A$4:$U$259,20,FALSE)</f>
        <v>3655</v>
      </c>
      <c r="U88" s="100">
        <f>VLOOKUP($A88,'REPORT1 16 &amp; Under ALL'!$A$4:$W$259,21,FALSE)+VLOOKUP($A88,'REPORT4 60+ ALL'!$A$4:$U$259,21,FALSE)</f>
        <v>4062</v>
      </c>
      <c r="V88" s="165">
        <v>67979</v>
      </c>
      <c r="W88" s="171">
        <v>-6244</v>
      </c>
      <c r="X88" s="166">
        <v>-0.2777085927770859</v>
      </c>
    </row>
    <row r="89" spans="1:24" ht="12.75">
      <c r="A89" s="2" t="s">
        <v>137</v>
      </c>
      <c r="B89" s="44" t="s">
        <v>502</v>
      </c>
      <c r="C89" s="1" t="s">
        <v>74</v>
      </c>
      <c r="D89" s="1" t="s">
        <v>15</v>
      </c>
      <c r="E89" s="1" t="s">
        <v>16</v>
      </c>
      <c r="F89" s="100">
        <f>VLOOKUP($A89,'REPORT1 16 &amp; Under ALL'!$A$4:$W$259,6,FALSE)+VLOOKUP($A89,'REPORT4 60+ ALL'!$A$4:$U$259,6,FALSE)</f>
        <v>1504</v>
      </c>
      <c r="G89" s="100">
        <f>VLOOKUP($A89,'REPORT1 16 &amp; Under ALL'!$A$4:$W$259,7,FALSE)+VLOOKUP($A89,'REPORT4 60+ ALL'!$A$4:$U$259,7,FALSE)</f>
        <v>1840</v>
      </c>
      <c r="H89" s="100">
        <f>VLOOKUP($A89,'REPORT1 16 &amp; Under ALL'!$A$4:$W$259,8,FALSE)+VLOOKUP($A89,'REPORT4 60+ ALL'!$A$4:$U$259,8,FALSE)</f>
        <v>2295</v>
      </c>
      <c r="I89" s="100">
        <f>VLOOKUP($A89,'REPORT1 16 &amp; Under ALL'!$A$4:$W$259,9,FALSE)+VLOOKUP($A89,'REPORT4 60+ ALL'!$A$4:$U$259,9,FALSE)</f>
        <v>2285</v>
      </c>
      <c r="J89" s="100">
        <f>VLOOKUP($A89,'REPORT1 16 &amp; Under ALL'!$A$4:$W$259,10,FALSE)+VLOOKUP($A89,'REPORT4 60+ ALL'!$A$4:$U$259,10,FALSE)</f>
        <v>2188</v>
      </c>
      <c r="K89" s="100">
        <f>VLOOKUP($A89,'REPORT1 16 &amp; Under ALL'!$A$4:$W$259,11,FALSE)+VLOOKUP($A89,'REPORT4 60+ ALL'!$A$4:$U$259,11,FALSE)</f>
        <v>2370</v>
      </c>
      <c r="L89" s="100">
        <f>VLOOKUP($A89,'REPORT1 16 &amp; Under ALL'!$A$4:$W$259,12,FALSE)+VLOOKUP($A89,'REPORT4 60+ ALL'!$A$4:$U$259,12,FALSE)</f>
        <v>2202</v>
      </c>
      <c r="M89" s="100">
        <f>VLOOKUP($A89,'REPORT1 16 &amp; Under ALL'!$A$4:$W$259,13,FALSE)+VLOOKUP($A89,'REPORT4 60+ ALL'!$A$4:$U$259,13,FALSE)</f>
        <v>2259</v>
      </c>
      <c r="N89" s="100">
        <f>VLOOKUP($A89,'REPORT1 16 &amp; Under ALL'!$A$4:$W$259,14,FALSE)+VLOOKUP($A89,'REPORT4 60+ ALL'!$A$4:$U$259,14,FALSE)</f>
        <v>1417</v>
      </c>
      <c r="O89" s="100">
        <f>VLOOKUP($A89,'REPORT1 16 &amp; Under ALL'!$A$4:$W$259,15,FALSE)+VLOOKUP($A89,'REPORT4 60+ ALL'!$A$4:$U$259,15,FALSE)</f>
        <v>1591</v>
      </c>
      <c r="P89" s="100">
        <f>VLOOKUP($A89,'REPORT1 16 &amp; Under ALL'!$A$4:$W$259,16,FALSE)+VLOOKUP($A89,'REPORT4 60+ ALL'!$A$4:$U$259,16,FALSE)</f>
        <v>2051</v>
      </c>
      <c r="Q89" s="100">
        <f>VLOOKUP($A89,'REPORT1 16 &amp; Under ALL'!$A$4:$W$259,17,FALSE)+VLOOKUP($A89,'REPORT4 60+ ALL'!$A$4:$U$259,17,FALSE)</f>
        <v>2625</v>
      </c>
      <c r="R89" s="100">
        <f>VLOOKUP($A89,'REPORT1 16 &amp; Under ALL'!$A$4:$W$259,18,FALSE)+VLOOKUP($A89,'REPORT4 60+ ALL'!$A$4:$U$259,18,FALSE)</f>
        <v>2076</v>
      </c>
      <c r="S89" s="100">
        <f>VLOOKUP($A89,'REPORT1 16 &amp; Under ALL'!$A$4:$W$259,19,FALSE)+VLOOKUP($A89,'REPORT4 60+ ALL'!$A$4:$U$259,19,FALSE)</f>
        <v>2193</v>
      </c>
      <c r="T89" s="100">
        <f>VLOOKUP($A89,'REPORT1 16 &amp; Under ALL'!$A$4:$W$259,20,FALSE)+VLOOKUP($A89,'REPORT4 60+ ALL'!$A$4:$U$259,20,FALSE)</f>
        <v>2470</v>
      </c>
      <c r="U89" s="100">
        <f>VLOOKUP($A89,'REPORT1 16 &amp; Under ALL'!$A$4:$W$259,21,FALSE)+VLOOKUP($A89,'REPORT4 60+ ALL'!$A$4:$U$259,21,FALSE)</f>
        <v>2623</v>
      </c>
      <c r="V89" s="165">
        <v>33989</v>
      </c>
      <c r="W89" s="171">
        <v>1438</v>
      </c>
      <c r="X89" s="166">
        <v>0.18147400302877334</v>
      </c>
    </row>
    <row r="90" spans="1:24" ht="12.75">
      <c r="A90" s="2" t="s">
        <v>138</v>
      </c>
      <c r="B90" s="44" t="s">
        <v>503</v>
      </c>
      <c r="C90" s="1" t="s">
        <v>52</v>
      </c>
      <c r="D90" s="1" t="s">
        <v>19</v>
      </c>
      <c r="E90" s="1" t="s">
        <v>7</v>
      </c>
      <c r="F90" s="100">
        <f>VLOOKUP($A90,'REPORT1 16 &amp; Under ALL'!$A$4:$W$259,6,FALSE)+VLOOKUP($A90,'REPORT4 60+ ALL'!$A$4:$U$259,6,FALSE)</f>
        <v>7393</v>
      </c>
      <c r="G90" s="100">
        <f>VLOOKUP($A90,'REPORT1 16 &amp; Under ALL'!$A$4:$W$259,7,FALSE)+VLOOKUP($A90,'REPORT4 60+ ALL'!$A$4:$U$259,7,FALSE)</f>
        <v>7088</v>
      </c>
      <c r="H90" s="100">
        <f>VLOOKUP($A90,'REPORT1 16 &amp; Under ALL'!$A$4:$W$259,8,FALSE)+VLOOKUP($A90,'REPORT4 60+ ALL'!$A$4:$U$259,8,FALSE)</f>
        <v>7637</v>
      </c>
      <c r="I90" s="100">
        <f>VLOOKUP($A90,'REPORT1 16 &amp; Under ALL'!$A$4:$W$259,9,FALSE)+VLOOKUP($A90,'REPORT4 60+ ALL'!$A$4:$U$259,9,FALSE)</f>
        <v>9892</v>
      </c>
      <c r="J90" s="100">
        <f>VLOOKUP($A90,'REPORT1 16 &amp; Under ALL'!$A$4:$W$259,10,FALSE)+VLOOKUP($A90,'REPORT4 60+ ALL'!$A$4:$U$259,10,FALSE)</f>
        <v>11038</v>
      </c>
      <c r="K90" s="100">
        <f>VLOOKUP($A90,'REPORT1 16 &amp; Under ALL'!$A$4:$W$259,11,FALSE)+VLOOKUP($A90,'REPORT4 60+ ALL'!$A$4:$U$259,11,FALSE)</f>
        <v>5694</v>
      </c>
      <c r="L90" s="100">
        <f>VLOOKUP($A90,'REPORT1 16 &amp; Under ALL'!$A$4:$W$259,12,FALSE)+VLOOKUP($A90,'REPORT4 60+ ALL'!$A$4:$U$259,12,FALSE)</f>
        <v>5611</v>
      </c>
      <c r="M90" s="100">
        <f>VLOOKUP($A90,'REPORT1 16 &amp; Under ALL'!$A$4:$W$259,13,FALSE)+VLOOKUP($A90,'REPORT4 60+ ALL'!$A$4:$U$259,13,FALSE)</f>
        <v>3329</v>
      </c>
      <c r="N90" s="100">
        <f>VLOOKUP($A90,'REPORT1 16 &amp; Under ALL'!$A$4:$W$259,14,FALSE)+VLOOKUP($A90,'REPORT4 60+ ALL'!$A$4:$U$259,14,FALSE)</f>
        <v>1244</v>
      </c>
      <c r="O90" s="100">
        <f>VLOOKUP($A90,'REPORT1 16 &amp; Under ALL'!$A$4:$W$259,15,FALSE)+VLOOKUP($A90,'REPORT4 60+ ALL'!$A$4:$U$259,15,FALSE)</f>
        <v>3101</v>
      </c>
      <c r="P90" s="100">
        <f>VLOOKUP($A90,'REPORT1 16 &amp; Under ALL'!$A$4:$W$259,16,FALSE)+VLOOKUP($A90,'REPORT4 60+ ALL'!$A$4:$U$259,16,FALSE)</f>
        <v>8502</v>
      </c>
      <c r="Q90" s="100">
        <f>VLOOKUP($A90,'REPORT1 16 &amp; Under ALL'!$A$4:$W$259,17,FALSE)+VLOOKUP($A90,'REPORT4 60+ ALL'!$A$4:$U$259,17,FALSE)</f>
        <v>5754</v>
      </c>
      <c r="R90" s="100">
        <f>VLOOKUP($A90,'REPORT1 16 &amp; Under ALL'!$A$4:$W$259,18,FALSE)+VLOOKUP($A90,'REPORT4 60+ ALL'!$A$4:$U$259,18,FALSE)</f>
        <v>6233</v>
      </c>
      <c r="S90" s="100">
        <f>VLOOKUP($A90,'REPORT1 16 &amp; Under ALL'!$A$4:$W$259,19,FALSE)+VLOOKUP($A90,'REPORT4 60+ ALL'!$A$4:$U$259,19,FALSE)</f>
        <v>6067</v>
      </c>
      <c r="T90" s="100">
        <f>VLOOKUP($A90,'REPORT1 16 &amp; Under ALL'!$A$4:$W$259,20,FALSE)+VLOOKUP($A90,'REPORT4 60+ ALL'!$A$4:$U$259,20,FALSE)</f>
        <v>6253</v>
      </c>
      <c r="U90" s="100">
        <f>VLOOKUP($A90,'REPORT1 16 &amp; Under ALL'!$A$4:$W$259,21,FALSE)+VLOOKUP($A90,'REPORT4 60+ ALL'!$A$4:$U$259,21,FALSE)</f>
        <v>7593</v>
      </c>
      <c r="V90" s="165">
        <v>102429</v>
      </c>
      <c r="W90" s="171">
        <v>-5864</v>
      </c>
      <c r="X90" s="166">
        <v>-0.1831927522649172</v>
      </c>
    </row>
    <row r="91" spans="1:24" ht="12.75">
      <c r="A91" s="2" t="s">
        <v>139</v>
      </c>
      <c r="B91" s="44" t="s">
        <v>504</v>
      </c>
      <c r="C91" s="1" t="s">
        <v>21</v>
      </c>
      <c r="D91" s="1" t="s">
        <v>22</v>
      </c>
      <c r="E91" s="1" t="s">
        <v>7</v>
      </c>
      <c r="F91" s="100">
        <f>VLOOKUP($A91,'REPORT1 16 &amp; Under ALL'!$A$4:$W$259,6,FALSE)+VLOOKUP($A91,'REPORT4 60+ ALL'!$A$4:$U$259,6,FALSE)</f>
        <v>3596</v>
      </c>
      <c r="G91" s="100">
        <f>VLOOKUP($A91,'REPORT1 16 &amp; Under ALL'!$A$4:$W$259,7,FALSE)+VLOOKUP($A91,'REPORT4 60+ ALL'!$A$4:$U$259,7,FALSE)</f>
        <v>4965</v>
      </c>
      <c r="H91" s="100">
        <f>VLOOKUP($A91,'REPORT1 16 &amp; Under ALL'!$A$4:$W$259,8,FALSE)+VLOOKUP($A91,'REPORT4 60+ ALL'!$A$4:$U$259,8,FALSE)</f>
        <v>7370</v>
      </c>
      <c r="I91" s="100">
        <f>VLOOKUP($A91,'REPORT1 16 &amp; Under ALL'!$A$4:$W$259,9,FALSE)+VLOOKUP($A91,'REPORT4 60+ ALL'!$A$4:$U$259,9,FALSE)</f>
        <v>7816</v>
      </c>
      <c r="J91" s="100">
        <f>VLOOKUP($A91,'REPORT1 16 &amp; Under ALL'!$A$4:$W$259,10,FALSE)+VLOOKUP($A91,'REPORT4 60+ ALL'!$A$4:$U$259,10,FALSE)</f>
        <v>19948</v>
      </c>
      <c r="K91" s="100">
        <f>VLOOKUP($A91,'REPORT1 16 &amp; Under ALL'!$A$4:$W$259,11,FALSE)+VLOOKUP($A91,'REPORT4 60+ ALL'!$A$4:$U$259,11,FALSE)</f>
        <v>6063</v>
      </c>
      <c r="L91" s="100">
        <f>VLOOKUP($A91,'REPORT1 16 &amp; Under ALL'!$A$4:$W$259,12,FALSE)+VLOOKUP($A91,'REPORT4 60+ ALL'!$A$4:$U$259,12,FALSE)</f>
        <v>5956</v>
      </c>
      <c r="M91" s="100">
        <f>VLOOKUP($A91,'REPORT1 16 &amp; Under ALL'!$A$4:$W$259,13,FALSE)+VLOOKUP($A91,'REPORT4 60+ ALL'!$A$4:$U$259,13,FALSE)</f>
        <v>3665</v>
      </c>
      <c r="N91" s="100">
        <f>VLOOKUP($A91,'REPORT1 16 &amp; Under ALL'!$A$4:$W$259,14,FALSE)+VLOOKUP($A91,'REPORT4 60+ ALL'!$A$4:$U$259,14,FALSE)</f>
        <v>2555</v>
      </c>
      <c r="O91" s="100">
        <f>VLOOKUP($A91,'REPORT1 16 &amp; Under ALL'!$A$4:$W$259,15,FALSE)+VLOOKUP($A91,'REPORT4 60+ ALL'!$A$4:$U$259,15,FALSE)</f>
        <v>3586</v>
      </c>
      <c r="P91" s="100">
        <f>VLOOKUP($A91,'REPORT1 16 &amp; Under ALL'!$A$4:$W$259,16,FALSE)+VLOOKUP($A91,'REPORT4 60+ ALL'!$A$4:$U$259,16,FALSE)</f>
        <v>3637</v>
      </c>
      <c r="Q91" s="100">
        <f>VLOOKUP($A91,'REPORT1 16 &amp; Under ALL'!$A$4:$W$259,17,FALSE)+VLOOKUP($A91,'REPORT4 60+ ALL'!$A$4:$U$259,17,FALSE)</f>
        <v>3603</v>
      </c>
      <c r="R91" s="100">
        <f>VLOOKUP($A91,'REPORT1 16 &amp; Under ALL'!$A$4:$W$259,18,FALSE)+VLOOKUP($A91,'REPORT4 60+ ALL'!$A$4:$U$259,18,FALSE)</f>
        <v>4161</v>
      </c>
      <c r="S91" s="100">
        <f>VLOOKUP($A91,'REPORT1 16 &amp; Under ALL'!$A$4:$W$259,19,FALSE)+VLOOKUP($A91,'REPORT4 60+ ALL'!$A$4:$U$259,19,FALSE)</f>
        <v>3771</v>
      </c>
      <c r="T91" s="100">
        <f>VLOOKUP($A91,'REPORT1 16 &amp; Under ALL'!$A$4:$W$259,20,FALSE)+VLOOKUP($A91,'REPORT4 60+ ALL'!$A$4:$U$259,20,FALSE)</f>
        <v>5069</v>
      </c>
      <c r="U91" s="100">
        <f>VLOOKUP($A91,'REPORT1 16 &amp; Under ALL'!$A$4:$W$259,21,FALSE)+VLOOKUP($A91,'REPORT4 60+ ALL'!$A$4:$U$259,21,FALSE)</f>
        <v>6612</v>
      </c>
      <c r="V91" s="165">
        <v>92373</v>
      </c>
      <c r="W91" s="171">
        <v>-4134</v>
      </c>
      <c r="X91" s="166">
        <v>-0.17408514759759128</v>
      </c>
    </row>
    <row r="92" spans="1:24" ht="12.75">
      <c r="A92" s="2" t="s">
        <v>140</v>
      </c>
      <c r="B92" s="44" t="s">
        <v>505</v>
      </c>
      <c r="C92" s="1" t="s">
        <v>124</v>
      </c>
      <c r="D92" s="1" t="s">
        <v>15</v>
      </c>
      <c r="E92" s="1" t="s">
        <v>16</v>
      </c>
      <c r="F92" s="100">
        <f>VLOOKUP($A92,'REPORT1 16 &amp; Under ALL'!$A$4:$W$259,6,FALSE)+VLOOKUP($A92,'REPORT4 60+ ALL'!$A$4:$U$259,6,FALSE)</f>
        <v>245</v>
      </c>
      <c r="G92" s="100">
        <f>VLOOKUP($A92,'REPORT1 16 &amp; Under ALL'!$A$4:$W$259,7,FALSE)+VLOOKUP($A92,'REPORT4 60+ ALL'!$A$4:$U$259,7,FALSE)</f>
        <v>763</v>
      </c>
      <c r="H92" s="100">
        <f>VLOOKUP($A92,'REPORT1 16 &amp; Under ALL'!$A$4:$W$259,8,FALSE)+VLOOKUP($A92,'REPORT4 60+ ALL'!$A$4:$U$259,8,FALSE)</f>
        <v>852</v>
      </c>
      <c r="I92" s="100">
        <f>VLOOKUP($A92,'REPORT1 16 &amp; Under ALL'!$A$4:$W$259,9,FALSE)+VLOOKUP($A92,'REPORT4 60+ ALL'!$A$4:$U$259,9,FALSE)</f>
        <v>930</v>
      </c>
      <c r="J92" s="100">
        <f>VLOOKUP($A92,'REPORT1 16 &amp; Under ALL'!$A$4:$W$259,10,FALSE)+VLOOKUP($A92,'REPORT4 60+ ALL'!$A$4:$U$259,10,FALSE)</f>
        <v>2120</v>
      </c>
      <c r="K92" s="100">
        <f>VLOOKUP($A92,'REPORT1 16 &amp; Under ALL'!$A$4:$W$259,11,FALSE)+VLOOKUP($A92,'REPORT4 60+ ALL'!$A$4:$U$259,11,FALSE)</f>
        <v>763</v>
      </c>
      <c r="L92" s="100">
        <f>VLOOKUP($A92,'REPORT1 16 &amp; Under ALL'!$A$4:$W$259,12,FALSE)+VLOOKUP($A92,'REPORT4 60+ ALL'!$A$4:$U$259,12,FALSE)</f>
        <v>2180</v>
      </c>
      <c r="M92" s="100">
        <f>VLOOKUP($A92,'REPORT1 16 &amp; Under ALL'!$A$4:$W$259,13,FALSE)+VLOOKUP($A92,'REPORT4 60+ ALL'!$A$4:$U$259,13,FALSE)</f>
        <v>567</v>
      </c>
      <c r="N92" s="100">
        <f>VLOOKUP($A92,'REPORT1 16 &amp; Under ALL'!$A$4:$W$259,14,FALSE)+VLOOKUP($A92,'REPORT4 60+ ALL'!$A$4:$U$259,14,FALSE)</f>
        <v>389</v>
      </c>
      <c r="O92" s="100">
        <f>VLOOKUP($A92,'REPORT1 16 &amp; Under ALL'!$A$4:$W$259,15,FALSE)+VLOOKUP($A92,'REPORT4 60+ ALL'!$A$4:$U$259,15,FALSE)</f>
        <v>455</v>
      </c>
      <c r="P92" s="100">
        <f>VLOOKUP($A92,'REPORT1 16 &amp; Under ALL'!$A$4:$W$259,16,FALSE)+VLOOKUP($A92,'REPORT4 60+ ALL'!$A$4:$U$259,16,FALSE)</f>
        <v>654</v>
      </c>
      <c r="Q92" s="100">
        <f>VLOOKUP($A92,'REPORT1 16 &amp; Under ALL'!$A$4:$W$259,17,FALSE)+VLOOKUP($A92,'REPORT4 60+ ALL'!$A$4:$U$259,17,FALSE)</f>
        <v>615</v>
      </c>
      <c r="R92" s="100">
        <f>VLOOKUP($A92,'REPORT1 16 &amp; Under ALL'!$A$4:$W$259,18,FALSE)+VLOOKUP($A92,'REPORT4 60+ ALL'!$A$4:$U$259,18,FALSE)</f>
        <v>616</v>
      </c>
      <c r="S92" s="100">
        <f>VLOOKUP($A92,'REPORT1 16 &amp; Under ALL'!$A$4:$W$259,19,FALSE)+VLOOKUP($A92,'REPORT4 60+ ALL'!$A$4:$U$259,19,FALSE)</f>
        <v>1418</v>
      </c>
      <c r="T92" s="100">
        <f>VLOOKUP($A92,'REPORT1 16 &amp; Under ALL'!$A$4:$W$259,20,FALSE)+VLOOKUP($A92,'REPORT4 60+ ALL'!$A$4:$U$259,20,FALSE)</f>
        <v>2186</v>
      </c>
      <c r="U92" s="100">
        <f>VLOOKUP($A92,'REPORT1 16 &amp; Under ALL'!$A$4:$W$259,21,FALSE)+VLOOKUP($A92,'REPORT4 60+ ALL'!$A$4:$U$259,21,FALSE)</f>
        <v>1776</v>
      </c>
      <c r="V92" s="165">
        <v>16529</v>
      </c>
      <c r="W92" s="171">
        <v>3206</v>
      </c>
      <c r="X92" s="166">
        <v>1.1491039426523297</v>
      </c>
    </row>
    <row r="93" spans="1:24" ht="12.75">
      <c r="A93" s="2" t="s">
        <v>141</v>
      </c>
      <c r="B93" s="44" t="s">
        <v>506</v>
      </c>
      <c r="C93" s="1" t="s">
        <v>21</v>
      </c>
      <c r="D93" s="1" t="s">
        <v>22</v>
      </c>
      <c r="E93" s="1" t="s">
        <v>7</v>
      </c>
      <c r="F93" s="100">
        <f>VLOOKUP($A93,'REPORT1 16 &amp; Under ALL'!$A$4:$W$259,6,FALSE)+VLOOKUP($A93,'REPORT4 60+ ALL'!$A$4:$U$259,6,FALSE)</f>
        <v>1106</v>
      </c>
      <c r="G93" s="100">
        <f>VLOOKUP($A93,'REPORT1 16 &amp; Under ALL'!$A$4:$W$259,7,FALSE)+VLOOKUP($A93,'REPORT4 60+ ALL'!$A$4:$U$259,7,FALSE)</f>
        <v>2448</v>
      </c>
      <c r="H93" s="100">
        <f>VLOOKUP($A93,'REPORT1 16 &amp; Under ALL'!$A$4:$W$259,8,FALSE)+VLOOKUP($A93,'REPORT4 60+ ALL'!$A$4:$U$259,8,FALSE)</f>
        <v>4603</v>
      </c>
      <c r="I93" s="100">
        <f>VLOOKUP($A93,'REPORT1 16 &amp; Under ALL'!$A$4:$W$259,9,FALSE)+VLOOKUP($A93,'REPORT4 60+ ALL'!$A$4:$U$259,9,FALSE)</f>
        <v>3432</v>
      </c>
      <c r="J93" s="100">
        <f>VLOOKUP($A93,'REPORT1 16 &amp; Under ALL'!$A$4:$W$259,10,FALSE)+VLOOKUP($A93,'REPORT4 60+ ALL'!$A$4:$U$259,10,FALSE)</f>
        <v>9087</v>
      </c>
      <c r="K93" s="100">
        <f>VLOOKUP($A93,'REPORT1 16 &amp; Under ALL'!$A$4:$W$259,11,FALSE)+VLOOKUP($A93,'REPORT4 60+ ALL'!$A$4:$U$259,11,FALSE)</f>
        <v>2368</v>
      </c>
      <c r="L93" s="100">
        <f>VLOOKUP($A93,'REPORT1 16 &amp; Under ALL'!$A$4:$W$259,12,FALSE)+VLOOKUP($A93,'REPORT4 60+ ALL'!$A$4:$U$259,12,FALSE)</f>
        <v>2407</v>
      </c>
      <c r="M93" s="100">
        <f>VLOOKUP($A93,'REPORT1 16 &amp; Under ALL'!$A$4:$W$259,13,FALSE)+VLOOKUP($A93,'REPORT4 60+ ALL'!$A$4:$U$259,13,FALSE)</f>
        <v>1488</v>
      </c>
      <c r="N93" s="100">
        <f>VLOOKUP($A93,'REPORT1 16 &amp; Under ALL'!$A$4:$W$259,14,FALSE)+VLOOKUP($A93,'REPORT4 60+ ALL'!$A$4:$U$259,14,FALSE)</f>
        <v>988</v>
      </c>
      <c r="O93" s="100">
        <f>VLOOKUP($A93,'REPORT1 16 &amp; Under ALL'!$A$4:$W$259,15,FALSE)+VLOOKUP($A93,'REPORT4 60+ ALL'!$A$4:$U$259,15,FALSE)</f>
        <v>1244</v>
      </c>
      <c r="P93" s="100">
        <f>VLOOKUP($A93,'REPORT1 16 &amp; Under ALL'!$A$4:$W$259,16,FALSE)+VLOOKUP($A93,'REPORT4 60+ ALL'!$A$4:$U$259,16,FALSE)</f>
        <v>1397</v>
      </c>
      <c r="Q93" s="100">
        <f>VLOOKUP($A93,'REPORT1 16 &amp; Under ALL'!$A$4:$W$259,17,FALSE)+VLOOKUP($A93,'REPORT4 60+ ALL'!$A$4:$U$259,17,FALSE)</f>
        <v>1983</v>
      </c>
      <c r="R93" s="100">
        <f>VLOOKUP($A93,'REPORT1 16 &amp; Under ALL'!$A$4:$W$259,18,FALSE)+VLOOKUP($A93,'REPORT4 60+ ALL'!$A$4:$U$259,18,FALSE)</f>
        <v>2108</v>
      </c>
      <c r="S93" s="100">
        <f>VLOOKUP($A93,'REPORT1 16 &amp; Under ALL'!$A$4:$W$259,19,FALSE)+VLOOKUP($A93,'REPORT4 60+ ALL'!$A$4:$U$259,19,FALSE)</f>
        <v>1522</v>
      </c>
      <c r="T93" s="100">
        <f>VLOOKUP($A93,'REPORT1 16 &amp; Under ALL'!$A$4:$W$259,20,FALSE)+VLOOKUP($A93,'REPORT4 60+ ALL'!$A$4:$U$259,20,FALSE)</f>
        <v>2476</v>
      </c>
      <c r="U93" s="100">
        <f>VLOOKUP($A93,'REPORT1 16 &amp; Under ALL'!$A$4:$W$259,21,FALSE)+VLOOKUP($A93,'REPORT4 60+ ALL'!$A$4:$U$259,21,FALSE)</f>
        <v>2946</v>
      </c>
      <c r="V93" s="165">
        <v>41603</v>
      </c>
      <c r="W93" s="171">
        <v>-2537</v>
      </c>
      <c r="X93" s="166">
        <v>-0.21891448787643455</v>
      </c>
    </row>
    <row r="94" spans="1:24" ht="12.75">
      <c r="A94" s="2" t="s">
        <v>142</v>
      </c>
      <c r="B94" s="44" t="s">
        <v>507</v>
      </c>
      <c r="C94" s="1" t="s">
        <v>143</v>
      </c>
      <c r="D94" s="1" t="s">
        <v>6</v>
      </c>
      <c r="E94" s="1" t="s">
        <v>7</v>
      </c>
      <c r="F94" s="100">
        <f>VLOOKUP($A94,'REPORT1 16 &amp; Under ALL'!$A$4:$W$259,6,FALSE)+VLOOKUP($A94,'REPORT4 60+ ALL'!$A$4:$U$259,6,FALSE)</f>
        <v>3424</v>
      </c>
      <c r="G94" s="100">
        <f>VLOOKUP($A94,'REPORT1 16 &amp; Under ALL'!$A$4:$W$259,7,FALSE)+VLOOKUP($A94,'REPORT4 60+ ALL'!$A$4:$U$259,7,FALSE)</f>
        <v>4787</v>
      </c>
      <c r="H94" s="100">
        <f>VLOOKUP($A94,'REPORT1 16 &amp; Under ALL'!$A$4:$W$259,8,FALSE)+VLOOKUP($A94,'REPORT4 60+ ALL'!$A$4:$U$259,8,FALSE)</f>
        <v>6031</v>
      </c>
      <c r="I94" s="100">
        <f>VLOOKUP($A94,'REPORT1 16 &amp; Under ALL'!$A$4:$W$259,9,FALSE)+VLOOKUP($A94,'REPORT4 60+ ALL'!$A$4:$U$259,9,FALSE)</f>
        <v>7494</v>
      </c>
      <c r="J94" s="100">
        <f>VLOOKUP($A94,'REPORT1 16 &amp; Under ALL'!$A$4:$W$259,10,FALSE)+VLOOKUP($A94,'REPORT4 60+ ALL'!$A$4:$U$259,10,FALSE)</f>
        <v>8146</v>
      </c>
      <c r="K94" s="100">
        <f>VLOOKUP($A94,'REPORT1 16 &amp; Under ALL'!$A$4:$W$259,11,FALSE)+VLOOKUP($A94,'REPORT4 60+ ALL'!$A$4:$U$259,11,FALSE)</f>
        <v>4255</v>
      </c>
      <c r="L94" s="100">
        <f>VLOOKUP($A94,'REPORT1 16 &amp; Under ALL'!$A$4:$W$259,12,FALSE)+VLOOKUP($A94,'REPORT4 60+ ALL'!$A$4:$U$259,12,FALSE)</f>
        <v>4088</v>
      </c>
      <c r="M94" s="100">
        <f>VLOOKUP($A94,'REPORT1 16 &amp; Under ALL'!$A$4:$W$259,13,FALSE)+VLOOKUP($A94,'REPORT4 60+ ALL'!$A$4:$U$259,13,FALSE)</f>
        <v>3449</v>
      </c>
      <c r="N94" s="100">
        <f>VLOOKUP($A94,'REPORT1 16 &amp; Under ALL'!$A$4:$W$259,14,FALSE)+VLOOKUP($A94,'REPORT4 60+ ALL'!$A$4:$U$259,14,FALSE)</f>
        <v>853</v>
      </c>
      <c r="O94" s="100">
        <f>VLOOKUP($A94,'REPORT1 16 &amp; Under ALL'!$A$4:$W$259,15,FALSE)+VLOOKUP($A94,'REPORT4 60+ ALL'!$A$4:$U$259,15,FALSE)</f>
        <v>2936</v>
      </c>
      <c r="P94" s="100">
        <f>VLOOKUP($A94,'REPORT1 16 &amp; Under ALL'!$A$4:$W$259,16,FALSE)+VLOOKUP($A94,'REPORT4 60+ ALL'!$A$4:$U$259,16,FALSE)</f>
        <v>4822</v>
      </c>
      <c r="Q94" s="100">
        <f>VLOOKUP($A94,'REPORT1 16 &amp; Under ALL'!$A$4:$W$259,17,FALSE)+VLOOKUP($A94,'REPORT4 60+ ALL'!$A$4:$U$259,17,FALSE)</f>
        <v>4032</v>
      </c>
      <c r="R94" s="100">
        <f>VLOOKUP($A94,'REPORT1 16 &amp; Under ALL'!$A$4:$W$259,18,FALSE)+VLOOKUP($A94,'REPORT4 60+ ALL'!$A$4:$U$259,18,FALSE)</f>
        <v>3768</v>
      </c>
      <c r="S94" s="100">
        <f>VLOOKUP($A94,'REPORT1 16 &amp; Under ALL'!$A$4:$W$259,19,FALSE)+VLOOKUP($A94,'REPORT4 60+ ALL'!$A$4:$U$259,19,FALSE)</f>
        <v>3631</v>
      </c>
      <c r="T94" s="100">
        <f>VLOOKUP($A94,'REPORT1 16 &amp; Under ALL'!$A$4:$W$259,20,FALSE)+VLOOKUP($A94,'REPORT4 60+ ALL'!$A$4:$U$259,20,FALSE)</f>
        <v>4694</v>
      </c>
      <c r="U94" s="100">
        <f>VLOOKUP($A94,'REPORT1 16 &amp; Under ALL'!$A$4:$W$259,21,FALSE)+VLOOKUP($A94,'REPORT4 60+ ALL'!$A$4:$U$259,21,FALSE)</f>
        <v>6289</v>
      </c>
      <c r="V94" s="165">
        <v>72699</v>
      </c>
      <c r="W94" s="171">
        <v>-3354</v>
      </c>
      <c r="X94" s="166">
        <v>-0.15430622009569378</v>
      </c>
    </row>
    <row r="95" spans="1:24" ht="12.75">
      <c r="A95" s="2" t="s">
        <v>144</v>
      </c>
      <c r="B95" s="44" t="s">
        <v>508</v>
      </c>
      <c r="C95" s="1" t="s">
        <v>21</v>
      </c>
      <c r="D95" s="1" t="s">
        <v>22</v>
      </c>
      <c r="E95" s="1" t="s">
        <v>16</v>
      </c>
      <c r="F95" s="100">
        <f>VLOOKUP($A95,'REPORT1 16 &amp; Under ALL'!$A$4:$W$259,6,FALSE)+VLOOKUP($A95,'REPORT4 60+ ALL'!$A$4:$U$259,6,FALSE)</f>
        <v>240</v>
      </c>
      <c r="G95" s="100">
        <f>VLOOKUP($A95,'REPORT1 16 &amp; Under ALL'!$A$4:$W$259,7,FALSE)+VLOOKUP($A95,'REPORT4 60+ ALL'!$A$4:$U$259,7,FALSE)</f>
        <v>498</v>
      </c>
      <c r="H95" s="100">
        <f>VLOOKUP($A95,'REPORT1 16 &amp; Under ALL'!$A$4:$W$259,8,FALSE)+VLOOKUP($A95,'REPORT4 60+ ALL'!$A$4:$U$259,8,FALSE)</f>
        <v>553</v>
      </c>
      <c r="I95" s="100">
        <f>VLOOKUP($A95,'REPORT1 16 &amp; Under ALL'!$A$4:$W$259,9,FALSE)+VLOOKUP($A95,'REPORT4 60+ ALL'!$A$4:$U$259,9,FALSE)</f>
        <v>510</v>
      </c>
      <c r="J95" s="100">
        <f>VLOOKUP($A95,'REPORT1 16 &amp; Under ALL'!$A$4:$W$259,10,FALSE)+VLOOKUP($A95,'REPORT4 60+ ALL'!$A$4:$U$259,10,FALSE)</f>
        <v>533</v>
      </c>
      <c r="K95" s="100">
        <f>VLOOKUP($A95,'REPORT1 16 &amp; Under ALL'!$A$4:$W$259,11,FALSE)+VLOOKUP($A95,'REPORT4 60+ ALL'!$A$4:$U$259,11,FALSE)</f>
        <v>589</v>
      </c>
      <c r="L95" s="100">
        <f>VLOOKUP($A95,'REPORT1 16 &amp; Under ALL'!$A$4:$W$259,12,FALSE)+VLOOKUP($A95,'REPORT4 60+ ALL'!$A$4:$U$259,12,FALSE)</f>
        <v>598</v>
      </c>
      <c r="M95" s="100">
        <f>VLOOKUP($A95,'REPORT1 16 &amp; Under ALL'!$A$4:$W$259,13,FALSE)+VLOOKUP($A95,'REPORT4 60+ ALL'!$A$4:$U$259,13,FALSE)</f>
        <v>542</v>
      </c>
      <c r="N95" s="100">
        <f>VLOOKUP($A95,'REPORT1 16 &amp; Under ALL'!$A$4:$W$259,14,FALSE)+VLOOKUP($A95,'REPORT4 60+ ALL'!$A$4:$U$259,14,FALSE)</f>
        <v>400</v>
      </c>
      <c r="O95" s="100">
        <f>VLOOKUP($A95,'REPORT1 16 &amp; Under ALL'!$A$4:$W$259,15,FALSE)+VLOOKUP($A95,'REPORT4 60+ ALL'!$A$4:$U$259,15,FALSE)</f>
        <v>305</v>
      </c>
      <c r="P95" s="100">
        <f>VLOOKUP($A95,'REPORT1 16 &amp; Under ALL'!$A$4:$W$259,16,FALSE)+VLOOKUP($A95,'REPORT4 60+ ALL'!$A$4:$U$259,16,FALSE)</f>
        <v>344</v>
      </c>
      <c r="Q95" s="100">
        <f>VLOOKUP($A95,'REPORT1 16 &amp; Under ALL'!$A$4:$W$259,17,FALSE)+VLOOKUP($A95,'REPORT4 60+ ALL'!$A$4:$U$259,17,FALSE)</f>
        <v>488</v>
      </c>
      <c r="R95" s="100">
        <f>VLOOKUP($A95,'REPORT1 16 &amp; Under ALL'!$A$4:$W$259,18,FALSE)+VLOOKUP($A95,'REPORT4 60+ ALL'!$A$4:$U$259,18,FALSE)</f>
        <v>601</v>
      </c>
      <c r="S95" s="100">
        <f>VLOOKUP($A95,'REPORT1 16 &amp; Under ALL'!$A$4:$W$259,19,FALSE)+VLOOKUP($A95,'REPORT4 60+ ALL'!$A$4:$U$259,19,FALSE)</f>
        <v>632</v>
      </c>
      <c r="T95" s="100">
        <f>VLOOKUP($A95,'REPORT1 16 &amp; Under ALL'!$A$4:$W$259,20,FALSE)+VLOOKUP($A95,'REPORT4 60+ ALL'!$A$4:$U$259,20,FALSE)</f>
        <v>705</v>
      </c>
      <c r="U95" s="100">
        <f>VLOOKUP($A95,'REPORT1 16 &amp; Under ALL'!$A$4:$W$259,21,FALSE)+VLOOKUP($A95,'REPORT4 60+ ALL'!$A$4:$U$259,21,FALSE)</f>
        <v>67</v>
      </c>
      <c r="V95" s="165">
        <v>7605</v>
      </c>
      <c r="W95" s="171">
        <v>204</v>
      </c>
      <c r="X95" s="166">
        <v>0.11327040533037201</v>
      </c>
    </row>
    <row r="96" spans="1:24" ht="12.75">
      <c r="A96" s="2" t="s">
        <v>145</v>
      </c>
      <c r="B96" s="44" t="s">
        <v>509</v>
      </c>
      <c r="C96" s="1" t="s">
        <v>38</v>
      </c>
      <c r="D96" s="1" t="s">
        <v>10</v>
      </c>
      <c r="E96" s="1" t="s">
        <v>7</v>
      </c>
      <c r="F96" s="100">
        <f>VLOOKUP($A96,'REPORT1 16 &amp; Under ALL'!$A$4:$W$259,6,FALSE)+VLOOKUP($A96,'REPORT4 60+ ALL'!$A$4:$U$259,6,FALSE)</f>
        <v>5470</v>
      </c>
      <c r="G96" s="100">
        <f>VLOOKUP($A96,'REPORT1 16 &amp; Under ALL'!$A$4:$W$259,7,FALSE)+VLOOKUP($A96,'REPORT4 60+ ALL'!$A$4:$U$259,7,FALSE)</f>
        <v>6103</v>
      </c>
      <c r="H96" s="100">
        <f>VLOOKUP($A96,'REPORT1 16 &amp; Under ALL'!$A$4:$W$259,8,FALSE)+VLOOKUP($A96,'REPORT4 60+ ALL'!$A$4:$U$259,8,FALSE)</f>
        <v>4765</v>
      </c>
      <c r="I96" s="100">
        <f>VLOOKUP($A96,'REPORT1 16 &amp; Under ALL'!$A$4:$W$259,9,FALSE)+VLOOKUP($A96,'REPORT4 60+ ALL'!$A$4:$U$259,9,FALSE)</f>
        <v>8272</v>
      </c>
      <c r="J96" s="100">
        <f>VLOOKUP($A96,'REPORT1 16 &amp; Under ALL'!$A$4:$W$259,10,FALSE)+VLOOKUP($A96,'REPORT4 60+ ALL'!$A$4:$U$259,10,FALSE)</f>
        <v>12983</v>
      </c>
      <c r="K96" s="100">
        <f>VLOOKUP($A96,'REPORT1 16 &amp; Under ALL'!$A$4:$W$259,11,FALSE)+VLOOKUP($A96,'REPORT4 60+ ALL'!$A$4:$U$259,11,FALSE)</f>
        <v>5209</v>
      </c>
      <c r="L96" s="100">
        <f>VLOOKUP($A96,'REPORT1 16 &amp; Under ALL'!$A$4:$W$259,12,FALSE)+VLOOKUP($A96,'REPORT4 60+ ALL'!$A$4:$U$259,12,FALSE)</f>
        <v>4851</v>
      </c>
      <c r="M96" s="100">
        <f>VLOOKUP($A96,'REPORT1 16 &amp; Under ALL'!$A$4:$W$259,13,FALSE)+VLOOKUP($A96,'REPORT4 60+ ALL'!$A$4:$U$259,13,FALSE)</f>
        <v>7518</v>
      </c>
      <c r="N96" s="100">
        <f>VLOOKUP($A96,'REPORT1 16 &amp; Under ALL'!$A$4:$W$259,14,FALSE)+VLOOKUP($A96,'REPORT4 60+ ALL'!$A$4:$U$259,14,FALSE)</f>
        <v>6846</v>
      </c>
      <c r="O96" s="100">
        <f>VLOOKUP($A96,'REPORT1 16 &amp; Under ALL'!$A$4:$W$259,15,FALSE)+VLOOKUP($A96,'REPORT4 60+ ALL'!$A$4:$U$259,15,FALSE)</f>
        <v>4514</v>
      </c>
      <c r="P96" s="100">
        <f>VLOOKUP($A96,'REPORT1 16 &amp; Under ALL'!$A$4:$W$259,16,FALSE)+VLOOKUP($A96,'REPORT4 60+ ALL'!$A$4:$U$259,16,FALSE)</f>
        <v>4392</v>
      </c>
      <c r="Q96" s="100">
        <f>VLOOKUP($A96,'REPORT1 16 &amp; Under ALL'!$A$4:$W$259,17,FALSE)+VLOOKUP($A96,'REPORT4 60+ ALL'!$A$4:$U$259,17,FALSE)</f>
        <v>5701</v>
      </c>
      <c r="R96" s="100">
        <f>VLOOKUP($A96,'REPORT1 16 &amp; Under ALL'!$A$4:$W$259,18,FALSE)+VLOOKUP($A96,'REPORT4 60+ ALL'!$A$4:$U$259,18,FALSE)</f>
        <v>5758</v>
      </c>
      <c r="S96" s="100">
        <f>VLOOKUP($A96,'REPORT1 16 &amp; Under ALL'!$A$4:$W$259,19,FALSE)+VLOOKUP($A96,'REPORT4 60+ ALL'!$A$4:$U$259,19,FALSE)</f>
        <v>5531</v>
      </c>
      <c r="T96" s="100">
        <f>VLOOKUP($A96,'REPORT1 16 &amp; Under ALL'!$A$4:$W$259,20,FALSE)+VLOOKUP($A96,'REPORT4 60+ ALL'!$A$4:$U$259,20,FALSE)</f>
        <v>5984</v>
      </c>
      <c r="U96" s="100">
        <f>VLOOKUP($A96,'REPORT1 16 &amp; Under ALL'!$A$4:$W$259,21,FALSE)+VLOOKUP($A96,'REPORT4 60+ ALL'!$A$4:$U$259,21,FALSE)</f>
        <v>5274</v>
      </c>
      <c r="V96" s="165">
        <v>99171</v>
      </c>
      <c r="W96" s="171">
        <v>-2063</v>
      </c>
      <c r="X96" s="166">
        <v>-0.08382771231206826</v>
      </c>
    </row>
    <row r="97" spans="1:24" ht="12.75">
      <c r="A97" s="2" t="s">
        <v>146</v>
      </c>
      <c r="B97" s="44" t="s">
        <v>510</v>
      </c>
      <c r="C97" s="1" t="s">
        <v>21</v>
      </c>
      <c r="D97" s="1" t="s">
        <v>22</v>
      </c>
      <c r="E97" s="1" t="s">
        <v>7</v>
      </c>
      <c r="F97" s="100">
        <f>VLOOKUP($A97,'REPORT1 16 &amp; Under ALL'!$A$4:$W$259,6,FALSE)+VLOOKUP($A97,'REPORT4 60+ ALL'!$A$4:$U$259,6,FALSE)</f>
        <v>2550</v>
      </c>
      <c r="G97" s="100">
        <f>VLOOKUP($A97,'REPORT1 16 &amp; Under ALL'!$A$4:$W$259,7,FALSE)+VLOOKUP($A97,'REPORT4 60+ ALL'!$A$4:$U$259,7,FALSE)</f>
        <v>4156</v>
      </c>
      <c r="H97" s="100">
        <f>VLOOKUP($A97,'REPORT1 16 &amp; Under ALL'!$A$4:$W$259,8,FALSE)+VLOOKUP($A97,'REPORT4 60+ ALL'!$A$4:$U$259,8,FALSE)</f>
        <v>4548</v>
      </c>
      <c r="I97" s="100">
        <f>VLOOKUP($A97,'REPORT1 16 &amp; Under ALL'!$A$4:$W$259,9,FALSE)+VLOOKUP($A97,'REPORT4 60+ ALL'!$A$4:$U$259,9,FALSE)</f>
        <v>5949</v>
      </c>
      <c r="J97" s="100">
        <f>VLOOKUP($A97,'REPORT1 16 &amp; Under ALL'!$A$4:$W$259,10,FALSE)+VLOOKUP($A97,'REPORT4 60+ ALL'!$A$4:$U$259,10,FALSE)</f>
        <v>8876</v>
      </c>
      <c r="K97" s="100">
        <f>VLOOKUP($A97,'REPORT1 16 &amp; Under ALL'!$A$4:$W$259,11,FALSE)+VLOOKUP($A97,'REPORT4 60+ ALL'!$A$4:$U$259,11,FALSE)</f>
        <v>5674</v>
      </c>
      <c r="L97" s="100">
        <f>VLOOKUP($A97,'REPORT1 16 &amp; Under ALL'!$A$4:$W$259,12,FALSE)+VLOOKUP($A97,'REPORT4 60+ ALL'!$A$4:$U$259,12,FALSE)</f>
        <v>6119</v>
      </c>
      <c r="M97" s="100">
        <f>VLOOKUP($A97,'REPORT1 16 &amp; Under ALL'!$A$4:$W$259,13,FALSE)+VLOOKUP($A97,'REPORT4 60+ ALL'!$A$4:$U$259,13,FALSE)</f>
        <v>4799</v>
      </c>
      <c r="N97" s="100">
        <f>VLOOKUP($A97,'REPORT1 16 &amp; Under ALL'!$A$4:$W$259,14,FALSE)+VLOOKUP($A97,'REPORT4 60+ ALL'!$A$4:$U$259,14,FALSE)</f>
        <v>3154</v>
      </c>
      <c r="O97" s="100">
        <f>VLOOKUP($A97,'REPORT1 16 &amp; Under ALL'!$A$4:$W$259,15,FALSE)+VLOOKUP($A97,'REPORT4 60+ ALL'!$A$4:$U$259,15,FALSE)</f>
        <v>3910</v>
      </c>
      <c r="P97" s="100">
        <f>VLOOKUP($A97,'REPORT1 16 &amp; Under ALL'!$A$4:$W$259,16,FALSE)+VLOOKUP($A97,'REPORT4 60+ ALL'!$A$4:$U$259,16,FALSE)</f>
        <v>5159</v>
      </c>
      <c r="Q97" s="100">
        <f>VLOOKUP($A97,'REPORT1 16 &amp; Under ALL'!$A$4:$W$259,17,FALSE)+VLOOKUP($A97,'REPORT4 60+ ALL'!$A$4:$U$259,17,FALSE)</f>
        <v>5134</v>
      </c>
      <c r="R97" s="100">
        <f>VLOOKUP($A97,'REPORT1 16 &amp; Under ALL'!$A$4:$W$259,18,FALSE)+VLOOKUP($A97,'REPORT4 60+ ALL'!$A$4:$U$259,18,FALSE)</f>
        <v>6502</v>
      </c>
      <c r="S97" s="100">
        <f>VLOOKUP($A97,'REPORT1 16 &amp; Under ALL'!$A$4:$W$259,19,FALSE)+VLOOKUP($A97,'REPORT4 60+ ALL'!$A$4:$U$259,19,FALSE)</f>
        <v>6710</v>
      </c>
      <c r="T97" s="100">
        <f>VLOOKUP($A97,'REPORT1 16 &amp; Under ALL'!$A$4:$W$259,20,FALSE)+VLOOKUP($A97,'REPORT4 60+ ALL'!$A$4:$U$259,20,FALSE)</f>
        <v>8417</v>
      </c>
      <c r="U97" s="100">
        <f>VLOOKUP($A97,'REPORT1 16 &amp; Under ALL'!$A$4:$W$259,21,FALSE)+VLOOKUP($A97,'REPORT4 60+ ALL'!$A$4:$U$259,21,FALSE)</f>
        <v>7855</v>
      </c>
      <c r="V97" s="165">
        <v>89512</v>
      </c>
      <c r="W97" s="171">
        <v>12281</v>
      </c>
      <c r="X97" s="166">
        <v>0.713887112712899</v>
      </c>
    </row>
    <row r="98" spans="1:24" ht="12.75">
      <c r="A98" s="2" t="s">
        <v>147</v>
      </c>
      <c r="B98" s="44" t="s">
        <v>511</v>
      </c>
      <c r="C98" s="1" t="s">
        <v>21</v>
      </c>
      <c r="D98" s="1" t="s">
        <v>22</v>
      </c>
      <c r="E98" s="1" t="s">
        <v>7</v>
      </c>
      <c r="F98" s="100">
        <f>VLOOKUP($A98,'REPORT1 16 &amp; Under ALL'!$A$4:$W$259,6,FALSE)+VLOOKUP($A98,'REPORT4 60+ ALL'!$A$4:$U$259,6,FALSE)</f>
        <v>10383</v>
      </c>
      <c r="G98" s="100">
        <f>VLOOKUP($A98,'REPORT1 16 &amp; Under ALL'!$A$4:$W$259,7,FALSE)+VLOOKUP($A98,'REPORT4 60+ ALL'!$A$4:$U$259,7,FALSE)</f>
        <v>6715</v>
      </c>
      <c r="H98" s="100">
        <f>VLOOKUP($A98,'REPORT1 16 &amp; Under ALL'!$A$4:$W$259,8,FALSE)+VLOOKUP($A98,'REPORT4 60+ ALL'!$A$4:$U$259,8,FALSE)</f>
        <v>6611</v>
      </c>
      <c r="I98" s="100">
        <f>VLOOKUP($A98,'REPORT1 16 &amp; Under ALL'!$A$4:$W$259,9,FALSE)+VLOOKUP($A98,'REPORT4 60+ ALL'!$A$4:$U$259,9,FALSE)</f>
        <v>6831</v>
      </c>
      <c r="J98" s="100">
        <f>VLOOKUP($A98,'REPORT1 16 &amp; Under ALL'!$A$4:$W$259,10,FALSE)+VLOOKUP($A98,'REPORT4 60+ ALL'!$A$4:$U$259,10,FALSE)</f>
        <v>5924</v>
      </c>
      <c r="K98" s="100">
        <f>VLOOKUP($A98,'REPORT1 16 &amp; Under ALL'!$A$4:$W$259,11,FALSE)+VLOOKUP($A98,'REPORT4 60+ ALL'!$A$4:$U$259,11,FALSE)</f>
        <v>5295</v>
      </c>
      <c r="L98" s="100">
        <f>VLOOKUP($A98,'REPORT1 16 &amp; Under ALL'!$A$4:$W$259,12,FALSE)+VLOOKUP($A98,'REPORT4 60+ ALL'!$A$4:$U$259,12,FALSE)</f>
        <v>5773</v>
      </c>
      <c r="M98" s="100">
        <f>VLOOKUP($A98,'REPORT1 16 &amp; Under ALL'!$A$4:$W$259,13,FALSE)+VLOOKUP($A98,'REPORT4 60+ ALL'!$A$4:$U$259,13,FALSE)</f>
        <v>3644</v>
      </c>
      <c r="N98" s="100">
        <f>VLOOKUP($A98,'REPORT1 16 &amp; Under ALL'!$A$4:$W$259,14,FALSE)+VLOOKUP($A98,'REPORT4 60+ ALL'!$A$4:$U$259,14,FALSE)</f>
        <v>2031</v>
      </c>
      <c r="O98" s="100">
        <f>VLOOKUP($A98,'REPORT1 16 &amp; Under ALL'!$A$4:$W$259,15,FALSE)+VLOOKUP($A98,'REPORT4 60+ ALL'!$A$4:$U$259,15,FALSE)</f>
        <v>1902</v>
      </c>
      <c r="P98" s="100">
        <f>VLOOKUP($A98,'REPORT1 16 &amp; Under ALL'!$A$4:$W$259,16,FALSE)+VLOOKUP($A98,'REPORT4 60+ ALL'!$A$4:$U$259,16,FALSE)</f>
        <v>3322</v>
      </c>
      <c r="Q98" s="100">
        <f>VLOOKUP($A98,'REPORT1 16 &amp; Under ALL'!$A$4:$W$259,17,FALSE)+VLOOKUP($A98,'REPORT4 60+ ALL'!$A$4:$U$259,17,FALSE)</f>
        <v>3203</v>
      </c>
      <c r="R98" s="100">
        <f>VLOOKUP($A98,'REPORT1 16 &amp; Under ALL'!$A$4:$W$259,18,FALSE)+VLOOKUP($A98,'REPORT4 60+ ALL'!$A$4:$U$259,18,FALSE)</f>
        <v>2415</v>
      </c>
      <c r="S98" s="100">
        <f>VLOOKUP($A98,'REPORT1 16 &amp; Under ALL'!$A$4:$W$259,19,FALSE)+VLOOKUP($A98,'REPORT4 60+ ALL'!$A$4:$U$259,19,FALSE)</f>
        <v>3051</v>
      </c>
      <c r="T98" s="100">
        <f>VLOOKUP($A98,'REPORT1 16 &amp; Under ALL'!$A$4:$W$259,20,FALSE)+VLOOKUP($A98,'REPORT4 60+ ALL'!$A$4:$U$259,20,FALSE)</f>
        <v>4514</v>
      </c>
      <c r="U98" s="100">
        <f>VLOOKUP($A98,'REPORT1 16 &amp; Under ALL'!$A$4:$W$259,21,FALSE)+VLOOKUP($A98,'REPORT4 60+ ALL'!$A$4:$U$259,21,FALSE)</f>
        <v>5155</v>
      </c>
      <c r="V98" s="165">
        <v>76769</v>
      </c>
      <c r="W98" s="171">
        <v>-15405</v>
      </c>
      <c r="X98" s="166">
        <v>-0.5044204322200393</v>
      </c>
    </row>
    <row r="99" spans="1:24" ht="12.75">
      <c r="A99" s="2" t="s">
        <v>148</v>
      </c>
      <c r="B99" s="44" t="s">
        <v>512</v>
      </c>
      <c r="C99" s="1" t="s">
        <v>116</v>
      </c>
      <c r="D99" s="1" t="s">
        <v>15</v>
      </c>
      <c r="E99" s="1" t="s">
        <v>7</v>
      </c>
      <c r="F99" s="100">
        <f>VLOOKUP($A99,'REPORT1 16 &amp; Under ALL'!$A$4:$W$259,6,FALSE)+VLOOKUP($A99,'REPORT4 60+ ALL'!$A$4:$U$259,6,FALSE)</f>
        <v>1177</v>
      </c>
      <c r="G99" s="100">
        <f>VLOOKUP($A99,'REPORT1 16 &amp; Under ALL'!$A$4:$W$259,7,FALSE)+VLOOKUP($A99,'REPORT4 60+ ALL'!$A$4:$U$259,7,FALSE)</f>
        <v>2032</v>
      </c>
      <c r="H99" s="100">
        <f>VLOOKUP($A99,'REPORT1 16 &amp; Under ALL'!$A$4:$W$259,8,FALSE)+VLOOKUP($A99,'REPORT4 60+ ALL'!$A$4:$U$259,8,FALSE)</f>
        <v>2078</v>
      </c>
      <c r="I99" s="100">
        <f>VLOOKUP($A99,'REPORT1 16 &amp; Under ALL'!$A$4:$W$259,9,FALSE)+VLOOKUP($A99,'REPORT4 60+ ALL'!$A$4:$U$259,9,FALSE)</f>
        <v>2682</v>
      </c>
      <c r="J99" s="100">
        <f>VLOOKUP($A99,'REPORT1 16 &amp; Under ALL'!$A$4:$W$259,10,FALSE)+VLOOKUP($A99,'REPORT4 60+ ALL'!$A$4:$U$259,10,FALSE)</f>
        <v>3806</v>
      </c>
      <c r="K99" s="100">
        <f>VLOOKUP($A99,'REPORT1 16 &amp; Under ALL'!$A$4:$W$259,11,FALSE)+VLOOKUP($A99,'REPORT4 60+ ALL'!$A$4:$U$259,11,FALSE)</f>
        <v>2674</v>
      </c>
      <c r="L99" s="100">
        <f>VLOOKUP($A99,'REPORT1 16 &amp; Under ALL'!$A$4:$W$259,12,FALSE)+VLOOKUP($A99,'REPORT4 60+ ALL'!$A$4:$U$259,12,FALSE)</f>
        <v>2541</v>
      </c>
      <c r="M99" s="100">
        <f>VLOOKUP($A99,'REPORT1 16 &amp; Under ALL'!$A$4:$W$259,13,FALSE)+VLOOKUP($A99,'REPORT4 60+ ALL'!$A$4:$U$259,13,FALSE)</f>
        <v>2362</v>
      </c>
      <c r="N99" s="100">
        <f>VLOOKUP($A99,'REPORT1 16 &amp; Under ALL'!$A$4:$W$259,14,FALSE)+VLOOKUP($A99,'REPORT4 60+ ALL'!$A$4:$U$259,14,FALSE)</f>
        <v>842</v>
      </c>
      <c r="O99" s="100">
        <f>VLOOKUP($A99,'REPORT1 16 &amp; Under ALL'!$A$4:$W$259,15,FALSE)+VLOOKUP($A99,'REPORT4 60+ ALL'!$A$4:$U$259,15,FALSE)</f>
        <v>2022</v>
      </c>
      <c r="P99" s="100">
        <f>VLOOKUP($A99,'REPORT1 16 &amp; Under ALL'!$A$4:$W$259,16,FALSE)+VLOOKUP($A99,'REPORT4 60+ ALL'!$A$4:$U$259,16,FALSE)</f>
        <v>3168</v>
      </c>
      <c r="Q99" s="100">
        <f>VLOOKUP($A99,'REPORT1 16 &amp; Under ALL'!$A$4:$W$259,17,FALSE)+VLOOKUP($A99,'REPORT4 60+ ALL'!$A$4:$U$259,17,FALSE)</f>
        <v>2642</v>
      </c>
      <c r="R99" s="100">
        <f>VLOOKUP($A99,'REPORT1 16 &amp; Under ALL'!$A$4:$W$259,18,FALSE)+VLOOKUP($A99,'REPORT4 60+ ALL'!$A$4:$U$259,18,FALSE)</f>
        <v>2962</v>
      </c>
      <c r="S99" s="100">
        <f>VLOOKUP($A99,'REPORT1 16 &amp; Under ALL'!$A$4:$W$259,19,FALSE)+VLOOKUP($A99,'REPORT4 60+ ALL'!$A$4:$U$259,19,FALSE)</f>
        <v>2775</v>
      </c>
      <c r="T99" s="100">
        <f>VLOOKUP($A99,'REPORT1 16 &amp; Under ALL'!$A$4:$W$259,20,FALSE)+VLOOKUP($A99,'REPORT4 60+ ALL'!$A$4:$U$259,20,FALSE)</f>
        <v>2541</v>
      </c>
      <c r="U99" s="100">
        <f>VLOOKUP($A99,'REPORT1 16 &amp; Under ALL'!$A$4:$W$259,21,FALSE)+VLOOKUP($A99,'REPORT4 60+ ALL'!$A$4:$U$259,21,FALSE)</f>
        <v>3015</v>
      </c>
      <c r="V99" s="165">
        <v>39319</v>
      </c>
      <c r="W99" s="171">
        <v>3324</v>
      </c>
      <c r="X99" s="166">
        <v>0.41711632576232904</v>
      </c>
    </row>
    <row r="100" spans="1:24" ht="12.75">
      <c r="A100" s="2" t="s">
        <v>149</v>
      </c>
      <c r="B100" s="44" t="s">
        <v>513</v>
      </c>
      <c r="C100" s="1" t="s">
        <v>150</v>
      </c>
      <c r="D100" s="1" t="s">
        <v>102</v>
      </c>
      <c r="E100" s="1" t="s">
        <v>7</v>
      </c>
      <c r="F100" s="100">
        <f>VLOOKUP($A100,'REPORT1 16 &amp; Under ALL'!$A$4:$W$259,6,FALSE)+VLOOKUP($A100,'REPORT4 60+ ALL'!$A$4:$U$259,6,FALSE)</f>
        <v>6597</v>
      </c>
      <c r="G100" s="100">
        <f>VLOOKUP($A100,'REPORT1 16 &amp; Under ALL'!$A$4:$W$259,7,FALSE)+VLOOKUP($A100,'REPORT4 60+ ALL'!$A$4:$U$259,7,FALSE)</f>
        <v>7070</v>
      </c>
      <c r="H100" s="100">
        <f>VLOOKUP($A100,'REPORT1 16 &amp; Under ALL'!$A$4:$W$259,8,FALSE)+VLOOKUP($A100,'REPORT4 60+ ALL'!$A$4:$U$259,8,FALSE)</f>
        <v>7085</v>
      </c>
      <c r="I100" s="100">
        <f>VLOOKUP($A100,'REPORT1 16 &amp; Under ALL'!$A$4:$W$259,9,FALSE)+VLOOKUP($A100,'REPORT4 60+ ALL'!$A$4:$U$259,9,FALSE)</f>
        <v>8049</v>
      </c>
      <c r="J100" s="100">
        <f>VLOOKUP($A100,'REPORT1 16 &amp; Under ALL'!$A$4:$W$259,10,FALSE)+VLOOKUP($A100,'REPORT4 60+ ALL'!$A$4:$U$259,10,FALSE)</f>
        <v>12334</v>
      </c>
      <c r="K100" s="100">
        <f>VLOOKUP($A100,'REPORT1 16 &amp; Under ALL'!$A$4:$W$259,11,FALSE)+VLOOKUP($A100,'REPORT4 60+ ALL'!$A$4:$U$259,11,FALSE)</f>
        <v>8362</v>
      </c>
      <c r="L100" s="100">
        <f>VLOOKUP($A100,'REPORT1 16 &amp; Under ALL'!$A$4:$W$259,12,FALSE)+VLOOKUP($A100,'REPORT4 60+ ALL'!$A$4:$U$259,12,FALSE)</f>
        <v>7251</v>
      </c>
      <c r="M100" s="100">
        <f>VLOOKUP($A100,'REPORT1 16 &amp; Under ALL'!$A$4:$W$259,13,FALSE)+VLOOKUP($A100,'REPORT4 60+ ALL'!$A$4:$U$259,13,FALSE)</f>
        <v>5435</v>
      </c>
      <c r="N100" s="100">
        <f>VLOOKUP($A100,'REPORT1 16 &amp; Under ALL'!$A$4:$W$259,14,FALSE)+VLOOKUP($A100,'REPORT4 60+ ALL'!$A$4:$U$259,14,FALSE)</f>
        <v>3424</v>
      </c>
      <c r="O100" s="100">
        <f>VLOOKUP($A100,'REPORT1 16 &amp; Under ALL'!$A$4:$W$259,15,FALSE)+VLOOKUP($A100,'REPORT4 60+ ALL'!$A$4:$U$259,15,FALSE)</f>
        <v>4431</v>
      </c>
      <c r="P100" s="100">
        <f>VLOOKUP($A100,'REPORT1 16 &amp; Under ALL'!$A$4:$W$259,16,FALSE)+VLOOKUP($A100,'REPORT4 60+ ALL'!$A$4:$U$259,16,FALSE)</f>
        <v>7004</v>
      </c>
      <c r="Q100" s="100">
        <f>VLOOKUP($A100,'REPORT1 16 &amp; Under ALL'!$A$4:$W$259,17,FALSE)+VLOOKUP($A100,'REPORT4 60+ ALL'!$A$4:$U$259,17,FALSE)</f>
        <v>3302</v>
      </c>
      <c r="R100" s="100">
        <f>VLOOKUP($A100,'REPORT1 16 &amp; Under ALL'!$A$4:$W$259,18,FALSE)+VLOOKUP($A100,'REPORT4 60+ ALL'!$A$4:$U$259,18,FALSE)</f>
        <v>6161</v>
      </c>
      <c r="S100" s="100">
        <f>VLOOKUP($A100,'REPORT1 16 &amp; Under ALL'!$A$4:$W$259,19,FALSE)+VLOOKUP($A100,'REPORT4 60+ ALL'!$A$4:$U$259,19,FALSE)</f>
        <v>6224</v>
      </c>
      <c r="T100" s="100">
        <f>VLOOKUP($A100,'REPORT1 16 &amp; Under ALL'!$A$4:$W$259,20,FALSE)+VLOOKUP($A100,'REPORT4 60+ ALL'!$A$4:$U$259,20,FALSE)</f>
        <v>6312</v>
      </c>
      <c r="U100" s="100">
        <f>VLOOKUP($A100,'REPORT1 16 &amp; Under ALL'!$A$4:$W$259,21,FALSE)+VLOOKUP($A100,'REPORT4 60+ ALL'!$A$4:$U$259,21,FALSE)</f>
        <v>6939</v>
      </c>
      <c r="V100" s="165">
        <v>105980</v>
      </c>
      <c r="W100" s="171">
        <v>-3165</v>
      </c>
      <c r="X100" s="166">
        <v>-0.10989201763827645</v>
      </c>
    </row>
    <row r="101" spans="1:24" ht="12.75">
      <c r="A101" s="2" t="s">
        <v>151</v>
      </c>
      <c r="B101" s="44" t="s">
        <v>514</v>
      </c>
      <c r="C101" s="1" t="s">
        <v>121</v>
      </c>
      <c r="D101" s="1" t="s">
        <v>15</v>
      </c>
      <c r="E101" s="1" t="s">
        <v>16</v>
      </c>
      <c r="F101" s="100">
        <f>VLOOKUP($A101,'REPORT1 16 &amp; Under ALL'!$A$4:$W$259,6,FALSE)+VLOOKUP($A101,'REPORT4 60+ ALL'!$A$4:$U$259,6,FALSE)</f>
        <v>924</v>
      </c>
      <c r="G101" s="100">
        <f>VLOOKUP($A101,'REPORT1 16 &amp; Under ALL'!$A$4:$W$259,7,FALSE)+VLOOKUP($A101,'REPORT4 60+ ALL'!$A$4:$U$259,7,FALSE)</f>
        <v>1014</v>
      </c>
      <c r="H101" s="100">
        <f>VLOOKUP($A101,'REPORT1 16 &amp; Under ALL'!$A$4:$W$259,8,FALSE)+VLOOKUP($A101,'REPORT4 60+ ALL'!$A$4:$U$259,8,FALSE)</f>
        <v>1238</v>
      </c>
      <c r="I101" s="100">
        <f>VLOOKUP($A101,'REPORT1 16 &amp; Under ALL'!$A$4:$W$259,9,FALSE)+VLOOKUP($A101,'REPORT4 60+ ALL'!$A$4:$U$259,9,FALSE)</f>
        <v>1456</v>
      </c>
      <c r="J101" s="100">
        <f>VLOOKUP($A101,'REPORT1 16 &amp; Under ALL'!$A$4:$W$259,10,FALSE)+VLOOKUP($A101,'REPORT4 60+ ALL'!$A$4:$U$259,10,FALSE)</f>
        <v>1335</v>
      </c>
      <c r="K101" s="100">
        <f>VLOOKUP($A101,'REPORT1 16 &amp; Under ALL'!$A$4:$W$259,11,FALSE)+VLOOKUP($A101,'REPORT4 60+ ALL'!$A$4:$U$259,11,FALSE)</f>
        <v>1399</v>
      </c>
      <c r="L101" s="100">
        <f>VLOOKUP($A101,'REPORT1 16 &amp; Under ALL'!$A$4:$W$259,12,FALSE)+VLOOKUP($A101,'REPORT4 60+ ALL'!$A$4:$U$259,12,FALSE)</f>
        <v>1384</v>
      </c>
      <c r="M101" s="100">
        <f>VLOOKUP($A101,'REPORT1 16 &amp; Under ALL'!$A$4:$W$259,13,FALSE)+VLOOKUP($A101,'REPORT4 60+ ALL'!$A$4:$U$259,13,FALSE)</f>
        <v>1436</v>
      </c>
      <c r="N101" s="100">
        <f>VLOOKUP($A101,'REPORT1 16 &amp; Under ALL'!$A$4:$W$259,14,FALSE)+VLOOKUP($A101,'REPORT4 60+ ALL'!$A$4:$U$259,14,FALSE)</f>
        <v>994</v>
      </c>
      <c r="O101" s="100">
        <f>VLOOKUP($A101,'REPORT1 16 &amp; Under ALL'!$A$4:$W$259,15,FALSE)+VLOOKUP($A101,'REPORT4 60+ ALL'!$A$4:$U$259,15,FALSE)</f>
        <v>868</v>
      </c>
      <c r="P101" s="100">
        <f>VLOOKUP($A101,'REPORT1 16 &amp; Under ALL'!$A$4:$W$259,16,FALSE)+VLOOKUP($A101,'REPORT4 60+ ALL'!$A$4:$U$259,16,FALSE)</f>
        <v>1050</v>
      </c>
      <c r="Q101" s="100">
        <f>VLOOKUP($A101,'REPORT1 16 &amp; Under ALL'!$A$4:$W$259,17,FALSE)+VLOOKUP($A101,'REPORT4 60+ ALL'!$A$4:$U$259,17,FALSE)</f>
        <v>1401</v>
      </c>
      <c r="R101" s="100">
        <f>VLOOKUP($A101,'REPORT1 16 &amp; Under ALL'!$A$4:$W$259,18,FALSE)+VLOOKUP($A101,'REPORT4 60+ ALL'!$A$4:$U$259,18,FALSE)</f>
        <v>1203</v>
      </c>
      <c r="S101" s="100">
        <f>VLOOKUP($A101,'REPORT1 16 &amp; Under ALL'!$A$4:$W$259,19,FALSE)+VLOOKUP($A101,'REPORT4 60+ ALL'!$A$4:$U$259,19,FALSE)</f>
        <v>1482</v>
      </c>
      <c r="T101" s="100">
        <f>VLOOKUP($A101,'REPORT1 16 &amp; Under ALL'!$A$4:$W$259,20,FALSE)+VLOOKUP($A101,'REPORT4 60+ ALL'!$A$4:$U$259,20,FALSE)</f>
        <v>1579</v>
      </c>
      <c r="U101" s="100">
        <f>VLOOKUP($A101,'REPORT1 16 &amp; Under ALL'!$A$4:$W$259,21,FALSE)+VLOOKUP($A101,'REPORT4 60+ ALL'!$A$4:$U$259,21,FALSE)</f>
        <v>1606</v>
      </c>
      <c r="V101" s="165">
        <v>20369</v>
      </c>
      <c r="W101" s="171">
        <v>1238</v>
      </c>
      <c r="X101" s="166">
        <v>0.26727115716753025</v>
      </c>
    </row>
    <row r="102" spans="1:24" ht="12.75">
      <c r="A102" s="2" t="s">
        <v>152</v>
      </c>
      <c r="B102" s="44" t="s">
        <v>515</v>
      </c>
      <c r="C102" s="1" t="s">
        <v>21</v>
      </c>
      <c r="D102" s="1" t="s">
        <v>22</v>
      </c>
      <c r="E102" s="1" t="s">
        <v>7</v>
      </c>
      <c r="F102" s="100">
        <f>VLOOKUP($A102,'REPORT1 16 &amp; Under ALL'!$A$4:$W$259,6,FALSE)+VLOOKUP($A102,'REPORT4 60+ ALL'!$A$4:$U$259,6,FALSE)</f>
        <v>7496</v>
      </c>
      <c r="G102" s="100">
        <f>VLOOKUP($A102,'REPORT1 16 &amp; Under ALL'!$A$4:$W$259,7,FALSE)+VLOOKUP($A102,'REPORT4 60+ ALL'!$A$4:$U$259,7,FALSE)</f>
        <v>8768</v>
      </c>
      <c r="H102" s="100">
        <f>VLOOKUP($A102,'REPORT1 16 &amp; Under ALL'!$A$4:$W$259,8,FALSE)+VLOOKUP($A102,'REPORT4 60+ ALL'!$A$4:$U$259,8,FALSE)</f>
        <v>9184</v>
      </c>
      <c r="I102" s="100">
        <f>VLOOKUP($A102,'REPORT1 16 &amp; Under ALL'!$A$4:$W$259,9,FALSE)+VLOOKUP($A102,'REPORT4 60+ ALL'!$A$4:$U$259,9,FALSE)</f>
        <v>10740</v>
      </c>
      <c r="J102" s="100">
        <f>VLOOKUP($A102,'REPORT1 16 &amp; Under ALL'!$A$4:$W$259,10,FALSE)+VLOOKUP($A102,'REPORT4 60+ ALL'!$A$4:$U$259,10,FALSE)</f>
        <v>12025</v>
      </c>
      <c r="K102" s="100">
        <f>VLOOKUP($A102,'REPORT1 16 &amp; Under ALL'!$A$4:$W$259,11,FALSE)+VLOOKUP($A102,'REPORT4 60+ ALL'!$A$4:$U$259,11,FALSE)</f>
        <v>9474</v>
      </c>
      <c r="L102" s="100">
        <f>VLOOKUP($A102,'REPORT1 16 &amp; Under ALL'!$A$4:$W$259,12,FALSE)+VLOOKUP($A102,'REPORT4 60+ ALL'!$A$4:$U$259,12,FALSE)</f>
        <v>8791</v>
      </c>
      <c r="M102" s="100">
        <f>VLOOKUP($A102,'REPORT1 16 &amp; Under ALL'!$A$4:$W$259,13,FALSE)+VLOOKUP($A102,'REPORT4 60+ ALL'!$A$4:$U$259,13,FALSE)</f>
        <v>6712</v>
      </c>
      <c r="N102" s="100">
        <f>VLOOKUP($A102,'REPORT1 16 &amp; Under ALL'!$A$4:$W$259,14,FALSE)+VLOOKUP($A102,'REPORT4 60+ ALL'!$A$4:$U$259,14,FALSE)</f>
        <v>4230</v>
      </c>
      <c r="O102" s="100">
        <f>VLOOKUP($A102,'REPORT1 16 &amp; Under ALL'!$A$4:$W$259,15,FALSE)+VLOOKUP($A102,'REPORT4 60+ ALL'!$A$4:$U$259,15,FALSE)</f>
        <v>11230</v>
      </c>
      <c r="P102" s="100">
        <f>VLOOKUP($A102,'REPORT1 16 &amp; Under ALL'!$A$4:$W$259,16,FALSE)+VLOOKUP($A102,'REPORT4 60+ ALL'!$A$4:$U$259,16,FALSE)</f>
        <v>15153</v>
      </c>
      <c r="Q102" s="100">
        <f>VLOOKUP($A102,'REPORT1 16 &amp; Under ALL'!$A$4:$W$259,17,FALSE)+VLOOKUP($A102,'REPORT4 60+ ALL'!$A$4:$U$259,17,FALSE)</f>
        <v>8600</v>
      </c>
      <c r="R102" s="100">
        <f>VLOOKUP($A102,'REPORT1 16 &amp; Under ALL'!$A$4:$W$259,18,FALSE)+VLOOKUP($A102,'REPORT4 60+ ALL'!$A$4:$U$259,18,FALSE)</f>
        <v>7472</v>
      </c>
      <c r="S102" s="100">
        <f>VLOOKUP($A102,'REPORT1 16 &amp; Under ALL'!$A$4:$W$259,19,FALSE)+VLOOKUP($A102,'REPORT4 60+ ALL'!$A$4:$U$259,19,FALSE)</f>
        <v>8205</v>
      </c>
      <c r="T102" s="100">
        <f>VLOOKUP($A102,'REPORT1 16 &amp; Under ALL'!$A$4:$W$259,20,FALSE)+VLOOKUP($A102,'REPORT4 60+ ALL'!$A$4:$U$259,20,FALSE)</f>
        <v>8036</v>
      </c>
      <c r="U102" s="100">
        <f>VLOOKUP($A102,'REPORT1 16 &amp; Under ALL'!$A$4:$W$259,21,FALSE)+VLOOKUP($A102,'REPORT4 60+ ALL'!$A$4:$U$259,21,FALSE)</f>
        <v>9110</v>
      </c>
      <c r="V102" s="165">
        <v>145226</v>
      </c>
      <c r="W102" s="171">
        <v>-3365</v>
      </c>
      <c r="X102" s="166">
        <v>-0.09298662540068531</v>
      </c>
    </row>
    <row r="103" spans="1:24" ht="12.75">
      <c r="A103" s="2" t="s">
        <v>153</v>
      </c>
      <c r="B103" s="44" t="s">
        <v>516</v>
      </c>
      <c r="C103" s="1" t="s">
        <v>154</v>
      </c>
      <c r="D103" s="1" t="s">
        <v>36</v>
      </c>
      <c r="E103" s="1" t="s">
        <v>7</v>
      </c>
      <c r="F103" s="100">
        <f>VLOOKUP($A103,'REPORT1 16 &amp; Under ALL'!$A$4:$W$259,6,FALSE)+VLOOKUP($A103,'REPORT4 60+ ALL'!$A$4:$U$259,6,FALSE)</f>
        <v>13649</v>
      </c>
      <c r="G103" s="100">
        <f>VLOOKUP($A103,'REPORT1 16 &amp; Under ALL'!$A$4:$W$259,7,FALSE)+VLOOKUP($A103,'REPORT4 60+ ALL'!$A$4:$U$259,7,FALSE)</f>
        <v>13311</v>
      </c>
      <c r="H103" s="100">
        <f>VLOOKUP($A103,'REPORT1 16 &amp; Under ALL'!$A$4:$W$259,8,FALSE)+VLOOKUP($A103,'REPORT4 60+ ALL'!$A$4:$U$259,8,FALSE)</f>
        <v>12172</v>
      </c>
      <c r="I103" s="100">
        <f>VLOOKUP($A103,'REPORT1 16 &amp; Under ALL'!$A$4:$W$259,9,FALSE)+VLOOKUP($A103,'REPORT4 60+ ALL'!$A$4:$U$259,9,FALSE)</f>
        <v>18077</v>
      </c>
      <c r="J103" s="100">
        <f>VLOOKUP($A103,'REPORT1 16 &amp; Under ALL'!$A$4:$W$259,10,FALSE)+VLOOKUP($A103,'REPORT4 60+ ALL'!$A$4:$U$259,10,FALSE)</f>
        <v>22638</v>
      </c>
      <c r="K103" s="100">
        <f>VLOOKUP($A103,'REPORT1 16 &amp; Under ALL'!$A$4:$W$259,11,FALSE)+VLOOKUP($A103,'REPORT4 60+ ALL'!$A$4:$U$259,11,FALSE)</f>
        <v>12533</v>
      </c>
      <c r="L103" s="100">
        <f>VLOOKUP($A103,'REPORT1 16 &amp; Under ALL'!$A$4:$W$259,12,FALSE)+VLOOKUP($A103,'REPORT4 60+ ALL'!$A$4:$U$259,12,FALSE)</f>
        <v>12190</v>
      </c>
      <c r="M103" s="100">
        <f>VLOOKUP($A103,'REPORT1 16 &amp; Under ALL'!$A$4:$W$259,13,FALSE)+VLOOKUP($A103,'REPORT4 60+ ALL'!$A$4:$U$259,13,FALSE)</f>
        <v>9262</v>
      </c>
      <c r="N103" s="100">
        <f>VLOOKUP($A103,'REPORT1 16 &amp; Under ALL'!$A$4:$W$259,14,FALSE)+VLOOKUP($A103,'REPORT4 60+ ALL'!$A$4:$U$259,14,FALSE)</f>
        <v>5581</v>
      </c>
      <c r="O103" s="100">
        <f>VLOOKUP($A103,'REPORT1 16 &amp; Under ALL'!$A$4:$W$259,15,FALSE)+VLOOKUP($A103,'REPORT4 60+ ALL'!$A$4:$U$259,15,FALSE)</f>
        <v>7267</v>
      </c>
      <c r="P103" s="100">
        <f>VLOOKUP($A103,'REPORT1 16 &amp; Under ALL'!$A$4:$W$259,16,FALSE)+VLOOKUP($A103,'REPORT4 60+ ALL'!$A$4:$U$259,16,FALSE)</f>
        <v>12481</v>
      </c>
      <c r="Q103" s="100">
        <f>VLOOKUP($A103,'REPORT1 16 &amp; Under ALL'!$A$4:$W$259,17,FALSE)+VLOOKUP($A103,'REPORT4 60+ ALL'!$A$4:$U$259,17,FALSE)</f>
        <v>10569</v>
      </c>
      <c r="R103" s="100">
        <f>VLOOKUP($A103,'REPORT1 16 &amp; Under ALL'!$A$4:$W$259,18,FALSE)+VLOOKUP($A103,'REPORT4 60+ ALL'!$A$4:$U$259,18,FALSE)</f>
        <v>12953</v>
      </c>
      <c r="S103" s="100">
        <f>VLOOKUP($A103,'REPORT1 16 &amp; Under ALL'!$A$4:$W$259,19,FALSE)+VLOOKUP($A103,'REPORT4 60+ ALL'!$A$4:$U$259,19,FALSE)</f>
        <v>10729</v>
      </c>
      <c r="T103" s="100">
        <f>VLOOKUP($A103,'REPORT1 16 &amp; Under ALL'!$A$4:$W$259,20,FALSE)+VLOOKUP($A103,'REPORT4 60+ ALL'!$A$4:$U$259,20,FALSE)</f>
        <v>11362</v>
      </c>
      <c r="U103" s="100">
        <f>VLOOKUP($A103,'REPORT1 16 &amp; Under ALL'!$A$4:$W$259,21,FALSE)+VLOOKUP($A103,'REPORT4 60+ ALL'!$A$4:$U$259,21,FALSE)</f>
        <v>12855</v>
      </c>
      <c r="V103" s="165">
        <v>197629</v>
      </c>
      <c r="W103" s="171">
        <v>-9310</v>
      </c>
      <c r="X103" s="166">
        <v>-0.16273663234805713</v>
      </c>
    </row>
    <row r="104" spans="1:24" ht="12.75">
      <c r="A104" s="2" t="s">
        <v>155</v>
      </c>
      <c r="B104" s="44" t="s">
        <v>517</v>
      </c>
      <c r="C104" s="1" t="s">
        <v>9</v>
      </c>
      <c r="D104" s="1" t="s">
        <v>10</v>
      </c>
      <c r="E104" s="1" t="s">
        <v>7</v>
      </c>
      <c r="F104" s="100">
        <f>VLOOKUP($A104,'REPORT1 16 &amp; Under ALL'!$A$4:$W$259,6,FALSE)+VLOOKUP($A104,'REPORT4 60+ ALL'!$A$4:$U$259,6,FALSE)</f>
        <v>7369</v>
      </c>
      <c r="G104" s="100">
        <f>VLOOKUP($A104,'REPORT1 16 &amp; Under ALL'!$A$4:$W$259,7,FALSE)+VLOOKUP($A104,'REPORT4 60+ ALL'!$A$4:$U$259,7,FALSE)</f>
        <v>6223</v>
      </c>
      <c r="H104" s="100">
        <f>VLOOKUP($A104,'REPORT1 16 &amp; Under ALL'!$A$4:$W$259,8,FALSE)+VLOOKUP($A104,'REPORT4 60+ ALL'!$A$4:$U$259,8,FALSE)</f>
        <v>14803</v>
      </c>
      <c r="I104" s="100">
        <f>VLOOKUP($A104,'REPORT1 16 &amp; Under ALL'!$A$4:$W$259,9,FALSE)+VLOOKUP($A104,'REPORT4 60+ ALL'!$A$4:$U$259,9,FALSE)</f>
        <v>8614</v>
      </c>
      <c r="J104" s="100">
        <f>VLOOKUP($A104,'REPORT1 16 &amp; Under ALL'!$A$4:$W$259,10,FALSE)+VLOOKUP($A104,'REPORT4 60+ ALL'!$A$4:$U$259,10,FALSE)</f>
        <v>11187</v>
      </c>
      <c r="K104" s="100">
        <f>VLOOKUP($A104,'REPORT1 16 &amp; Under ALL'!$A$4:$W$259,11,FALSE)+VLOOKUP($A104,'REPORT4 60+ ALL'!$A$4:$U$259,11,FALSE)</f>
        <v>7139</v>
      </c>
      <c r="L104" s="100">
        <f>VLOOKUP($A104,'REPORT1 16 &amp; Under ALL'!$A$4:$W$259,12,FALSE)+VLOOKUP($A104,'REPORT4 60+ ALL'!$A$4:$U$259,12,FALSE)</f>
        <v>6942</v>
      </c>
      <c r="M104" s="100">
        <f>VLOOKUP($A104,'REPORT1 16 &amp; Under ALL'!$A$4:$W$259,13,FALSE)+VLOOKUP($A104,'REPORT4 60+ ALL'!$A$4:$U$259,13,FALSE)</f>
        <v>3555</v>
      </c>
      <c r="N104" s="100">
        <f>VLOOKUP($A104,'REPORT1 16 &amp; Under ALL'!$A$4:$W$259,14,FALSE)+VLOOKUP($A104,'REPORT4 60+ ALL'!$A$4:$U$259,14,FALSE)</f>
        <v>1847</v>
      </c>
      <c r="O104" s="100">
        <f>VLOOKUP($A104,'REPORT1 16 &amp; Under ALL'!$A$4:$W$259,15,FALSE)+VLOOKUP($A104,'REPORT4 60+ ALL'!$A$4:$U$259,15,FALSE)</f>
        <v>2637</v>
      </c>
      <c r="P104" s="100">
        <f>VLOOKUP($A104,'REPORT1 16 &amp; Under ALL'!$A$4:$W$259,16,FALSE)+VLOOKUP($A104,'REPORT4 60+ ALL'!$A$4:$U$259,16,FALSE)</f>
        <v>3841</v>
      </c>
      <c r="Q104" s="100">
        <f>VLOOKUP($A104,'REPORT1 16 &amp; Under ALL'!$A$4:$W$259,17,FALSE)+VLOOKUP($A104,'REPORT4 60+ ALL'!$A$4:$U$259,17,FALSE)</f>
        <v>3795</v>
      </c>
      <c r="R104" s="100">
        <f>VLOOKUP($A104,'REPORT1 16 &amp; Under ALL'!$A$4:$W$259,18,FALSE)+VLOOKUP($A104,'REPORT4 60+ ALL'!$A$4:$U$259,18,FALSE)</f>
        <v>3562</v>
      </c>
      <c r="S104" s="100">
        <f>VLOOKUP($A104,'REPORT1 16 &amp; Under ALL'!$A$4:$W$259,19,FALSE)+VLOOKUP($A104,'REPORT4 60+ ALL'!$A$4:$U$259,19,FALSE)</f>
        <v>3829</v>
      </c>
      <c r="T104" s="100">
        <f>VLOOKUP($A104,'REPORT1 16 &amp; Under ALL'!$A$4:$W$259,20,FALSE)+VLOOKUP($A104,'REPORT4 60+ ALL'!$A$4:$U$259,20,FALSE)</f>
        <v>3987</v>
      </c>
      <c r="U104" s="100">
        <f>VLOOKUP($A104,'REPORT1 16 &amp; Under ALL'!$A$4:$W$259,21,FALSE)+VLOOKUP($A104,'REPORT4 60+ ALL'!$A$4:$U$259,21,FALSE)</f>
        <v>4641</v>
      </c>
      <c r="V104" s="165">
        <v>93971</v>
      </c>
      <c r="W104" s="171">
        <v>-20990</v>
      </c>
      <c r="X104" s="166">
        <v>-0.5671593396200925</v>
      </c>
    </row>
    <row r="105" spans="1:24" ht="12.75">
      <c r="A105" s="2" t="s">
        <v>156</v>
      </c>
      <c r="B105" s="44" t="s">
        <v>518</v>
      </c>
      <c r="C105" s="1" t="s">
        <v>21</v>
      </c>
      <c r="D105" s="1" t="s">
        <v>22</v>
      </c>
      <c r="E105" s="1" t="s">
        <v>16</v>
      </c>
      <c r="F105" s="100">
        <f>VLOOKUP($A105,'REPORT1 16 &amp; Under ALL'!$A$4:$W$259,6,FALSE)+VLOOKUP($A105,'REPORT4 60+ ALL'!$A$4:$U$259,6,FALSE)</f>
        <v>1958</v>
      </c>
      <c r="G105" s="100">
        <f>VLOOKUP($A105,'REPORT1 16 &amp; Under ALL'!$A$4:$W$259,7,FALSE)+VLOOKUP($A105,'REPORT4 60+ ALL'!$A$4:$U$259,7,FALSE)</f>
        <v>2036</v>
      </c>
      <c r="H105" s="100">
        <f>VLOOKUP($A105,'REPORT1 16 &amp; Under ALL'!$A$4:$W$259,8,FALSE)+VLOOKUP($A105,'REPORT4 60+ ALL'!$A$4:$U$259,8,FALSE)</f>
        <v>2456</v>
      </c>
      <c r="I105" s="100">
        <f>VLOOKUP($A105,'REPORT1 16 &amp; Under ALL'!$A$4:$W$259,9,FALSE)+VLOOKUP($A105,'REPORT4 60+ ALL'!$A$4:$U$259,9,FALSE)</f>
        <v>2723</v>
      </c>
      <c r="J105" s="100">
        <f>VLOOKUP($A105,'REPORT1 16 &amp; Under ALL'!$A$4:$W$259,10,FALSE)+VLOOKUP($A105,'REPORT4 60+ ALL'!$A$4:$U$259,10,FALSE)</f>
        <v>2756</v>
      </c>
      <c r="K105" s="100">
        <f>VLOOKUP($A105,'REPORT1 16 &amp; Under ALL'!$A$4:$W$259,11,FALSE)+VLOOKUP($A105,'REPORT4 60+ ALL'!$A$4:$U$259,11,FALSE)</f>
        <v>2656</v>
      </c>
      <c r="L105" s="100">
        <f>VLOOKUP($A105,'REPORT1 16 &amp; Under ALL'!$A$4:$W$259,12,FALSE)+VLOOKUP($A105,'REPORT4 60+ ALL'!$A$4:$U$259,12,FALSE)</f>
        <v>2688</v>
      </c>
      <c r="M105" s="100">
        <f>VLOOKUP($A105,'REPORT1 16 &amp; Under ALL'!$A$4:$W$259,13,FALSE)+VLOOKUP($A105,'REPORT4 60+ ALL'!$A$4:$U$259,13,FALSE)</f>
        <v>2663</v>
      </c>
      <c r="N105" s="100">
        <f>VLOOKUP($A105,'REPORT1 16 &amp; Under ALL'!$A$4:$W$259,14,FALSE)+VLOOKUP($A105,'REPORT4 60+ ALL'!$A$4:$U$259,14,FALSE)</f>
        <v>1841</v>
      </c>
      <c r="O105" s="100">
        <f>VLOOKUP($A105,'REPORT1 16 &amp; Under ALL'!$A$4:$W$259,15,FALSE)+VLOOKUP($A105,'REPORT4 60+ ALL'!$A$4:$U$259,15,FALSE)</f>
        <v>2015</v>
      </c>
      <c r="P105" s="100">
        <f>VLOOKUP($A105,'REPORT1 16 &amp; Under ALL'!$A$4:$W$259,16,FALSE)+VLOOKUP($A105,'REPORT4 60+ ALL'!$A$4:$U$259,16,FALSE)</f>
        <v>2054</v>
      </c>
      <c r="Q105" s="100">
        <f>VLOOKUP($A105,'REPORT1 16 &amp; Under ALL'!$A$4:$W$259,17,FALSE)+VLOOKUP($A105,'REPORT4 60+ ALL'!$A$4:$U$259,17,FALSE)</f>
        <v>3232</v>
      </c>
      <c r="R105" s="100">
        <f>VLOOKUP($A105,'REPORT1 16 &amp; Under ALL'!$A$4:$W$259,18,FALSE)+VLOOKUP($A105,'REPORT4 60+ ALL'!$A$4:$U$259,18,FALSE)</f>
        <v>2609</v>
      </c>
      <c r="S105" s="100">
        <f>VLOOKUP($A105,'REPORT1 16 &amp; Under ALL'!$A$4:$W$259,19,FALSE)+VLOOKUP($A105,'REPORT4 60+ ALL'!$A$4:$U$259,19,FALSE)</f>
        <v>2632</v>
      </c>
      <c r="T105" s="100">
        <f>VLOOKUP($A105,'REPORT1 16 &amp; Under ALL'!$A$4:$W$259,20,FALSE)+VLOOKUP($A105,'REPORT4 60+ ALL'!$A$4:$U$259,20,FALSE)</f>
        <v>2962</v>
      </c>
      <c r="U105" s="100">
        <f>VLOOKUP($A105,'REPORT1 16 &amp; Under ALL'!$A$4:$W$259,21,FALSE)+VLOOKUP($A105,'REPORT4 60+ ALL'!$A$4:$U$259,21,FALSE)</f>
        <v>2911</v>
      </c>
      <c r="V105" s="165">
        <v>40192</v>
      </c>
      <c r="W105" s="171">
        <v>1941</v>
      </c>
      <c r="X105" s="166">
        <v>0.21159925869399324</v>
      </c>
    </row>
    <row r="106" spans="1:24" ht="12.75">
      <c r="A106" s="2" t="s">
        <v>157</v>
      </c>
      <c r="B106" s="44" t="s">
        <v>519</v>
      </c>
      <c r="C106" s="1" t="s">
        <v>38</v>
      </c>
      <c r="D106" s="1" t="s">
        <v>10</v>
      </c>
      <c r="E106" s="1" t="s">
        <v>7</v>
      </c>
      <c r="F106" s="100">
        <f>VLOOKUP($A106,'REPORT1 16 &amp; Under ALL'!$A$4:$W$259,6,FALSE)+VLOOKUP($A106,'REPORT4 60+ ALL'!$A$4:$U$259,6,FALSE)</f>
        <v>6998</v>
      </c>
      <c r="G106" s="100">
        <f>VLOOKUP($A106,'REPORT1 16 &amp; Under ALL'!$A$4:$W$259,7,FALSE)+VLOOKUP($A106,'REPORT4 60+ ALL'!$A$4:$U$259,7,FALSE)</f>
        <v>7490</v>
      </c>
      <c r="H106" s="100">
        <f>VLOOKUP($A106,'REPORT1 16 &amp; Under ALL'!$A$4:$W$259,8,FALSE)+VLOOKUP($A106,'REPORT4 60+ ALL'!$A$4:$U$259,8,FALSE)</f>
        <v>7199</v>
      </c>
      <c r="I106" s="100">
        <f>VLOOKUP($A106,'REPORT1 16 &amp; Under ALL'!$A$4:$W$259,9,FALSE)+VLOOKUP($A106,'REPORT4 60+ ALL'!$A$4:$U$259,9,FALSE)</f>
        <v>8396</v>
      </c>
      <c r="J106" s="100">
        <f>VLOOKUP($A106,'REPORT1 16 &amp; Under ALL'!$A$4:$W$259,10,FALSE)+VLOOKUP($A106,'REPORT4 60+ ALL'!$A$4:$U$259,10,FALSE)</f>
        <v>9423</v>
      </c>
      <c r="K106" s="100">
        <f>VLOOKUP($A106,'REPORT1 16 &amp; Under ALL'!$A$4:$W$259,11,FALSE)+VLOOKUP($A106,'REPORT4 60+ ALL'!$A$4:$U$259,11,FALSE)</f>
        <v>7529</v>
      </c>
      <c r="L106" s="100">
        <f>VLOOKUP($A106,'REPORT1 16 &amp; Under ALL'!$A$4:$W$259,12,FALSE)+VLOOKUP($A106,'REPORT4 60+ ALL'!$A$4:$U$259,12,FALSE)</f>
        <v>7459</v>
      </c>
      <c r="M106" s="100">
        <f>VLOOKUP($A106,'REPORT1 16 &amp; Under ALL'!$A$4:$W$259,13,FALSE)+VLOOKUP($A106,'REPORT4 60+ ALL'!$A$4:$U$259,13,FALSE)</f>
        <v>3777</v>
      </c>
      <c r="N106" s="100">
        <f>VLOOKUP($A106,'REPORT1 16 &amp; Under ALL'!$A$4:$W$259,14,FALSE)+VLOOKUP($A106,'REPORT4 60+ ALL'!$A$4:$U$259,14,FALSE)</f>
        <v>2642</v>
      </c>
      <c r="O106" s="100">
        <f>VLOOKUP($A106,'REPORT1 16 &amp; Under ALL'!$A$4:$W$259,15,FALSE)+VLOOKUP($A106,'REPORT4 60+ ALL'!$A$4:$U$259,15,FALSE)</f>
        <v>4313</v>
      </c>
      <c r="P106" s="100">
        <f>VLOOKUP($A106,'REPORT1 16 &amp; Under ALL'!$A$4:$W$259,16,FALSE)+VLOOKUP($A106,'REPORT4 60+ ALL'!$A$4:$U$259,16,FALSE)</f>
        <v>8090</v>
      </c>
      <c r="Q106" s="100">
        <f>VLOOKUP($A106,'REPORT1 16 &amp; Under ALL'!$A$4:$W$259,17,FALSE)+VLOOKUP($A106,'REPORT4 60+ ALL'!$A$4:$U$259,17,FALSE)</f>
        <v>3972</v>
      </c>
      <c r="R106" s="100">
        <f>VLOOKUP($A106,'REPORT1 16 &amp; Under ALL'!$A$4:$W$259,18,FALSE)+VLOOKUP($A106,'REPORT4 60+ ALL'!$A$4:$U$259,18,FALSE)</f>
        <v>4792</v>
      </c>
      <c r="S106" s="100">
        <f>VLOOKUP($A106,'REPORT1 16 &amp; Under ALL'!$A$4:$W$259,19,FALSE)+VLOOKUP($A106,'REPORT4 60+ ALL'!$A$4:$U$259,19,FALSE)</f>
        <v>3931</v>
      </c>
      <c r="T106" s="100">
        <f>VLOOKUP($A106,'REPORT1 16 &amp; Under ALL'!$A$4:$W$259,20,FALSE)+VLOOKUP($A106,'REPORT4 60+ ALL'!$A$4:$U$259,20,FALSE)</f>
        <v>4196</v>
      </c>
      <c r="U106" s="100">
        <f>VLOOKUP($A106,'REPORT1 16 &amp; Under ALL'!$A$4:$W$259,21,FALSE)+VLOOKUP($A106,'REPORT4 60+ ALL'!$A$4:$U$259,21,FALSE)</f>
        <v>4661</v>
      </c>
      <c r="V106" s="165">
        <v>94868</v>
      </c>
      <c r="W106" s="171">
        <v>-12503</v>
      </c>
      <c r="X106" s="166">
        <v>-0.41561679353787856</v>
      </c>
    </row>
    <row r="107" spans="1:24" ht="12.75">
      <c r="A107" s="2" t="s">
        <v>158</v>
      </c>
      <c r="B107" s="44" t="s">
        <v>520</v>
      </c>
      <c r="C107" s="1" t="s">
        <v>21</v>
      </c>
      <c r="D107" s="1" t="s">
        <v>22</v>
      </c>
      <c r="E107" s="1" t="s">
        <v>16</v>
      </c>
      <c r="F107" s="100">
        <f>VLOOKUP($A107,'REPORT1 16 &amp; Under ALL'!$A$4:$W$259,6,FALSE)+VLOOKUP($A107,'REPORT4 60+ ALL'!$A$4:$U$259,6,FALSE)</f>
        <v>3496</v>
      </c>
      <c r="G107" s="100">
        <f>VLOOKUP($A107,'REPORT1 16 &amp; Under ALL'!$A$4:$W$259,7,FALSE)+VLOOKUP($A107,'REPORT4 60+ ALL'!$A$4:$U$259,7,FALSE)</f>
        <v>3836</v>
      </c>
      <c r="H107" s="100">
        <f>VLOOKUP($A107,'REPORT1 16 &amp; Under ALL'!$A$4:$W$259,8,FALSE)+VLOOKUP($A107,'REPORT4 60+ ALL'!$A$4:$U$259,8,FALSE)</f>
        <v>4278</v>
      </c>
      <c r="I107" s="100">
        <f>VLOOKUP($A107,'REPORT1 16 &amp; Under ALL'!$A$4:$W$259,9,FALSE)+VLOOKUP($A107,'REPORT4 60+ ALL'!$A$4:$U$259,9,FALSE)</f>
        <v>4356</v>
      </c>
      <c r="J107" s="100">
        <f>VLOOKUP($A107,'REPORT1 16 &amp; Under ALL'!$A$4:$W$259,10,FALSE)+VLOOKUP($A107,'REPORT4 60+ ALL'!$A$4:$U$259,10,FALSE)</f>
        <v>4075</v>
      </c>
      <c r="K107" s="100">
        <f>VLOOKUP($A107,'REPORT1 16 &amp; Under ALL'!$A$4:$W$259,11,FALSE)+VLOOKUP($A107,'REPORT4 60+ ALL'!$A$4:$U$259,11,FALSE)</f>
        <v>4442</v>
      </c>
      <c r="L107" s="100">
        <f>VLOOKUP($A107,'REPORT1 16 &amp; Under ALL'!$A$4:$W$259,12,FALSE)+VLOOKUP($A107,'REPORT4 60+ ALL'!$A$4:$U$259,12,FALSE)</f>
        <v>4399</v>
      </c>
      <c r="M107" s="100">
        <f>VLOOKUP($A107,'REPORT1 16 &amp; Under ALL'!$A$4:$W$259,13,FALSE)+VLOOKUP($A107,'REPORT4 60+ ALL'!$A$4:$U$259,13,FALSE)</f>
        <v>3454</v>
      </c>
      <c r="N107" s="100">
        <f>VLOOKUP($A107,'REPORT1 16 &amp; Under ALL'!$A$4:$W$259,14,FALSE)+VLOOKUP($A107,'REPORT4 60+ ALL'!$A$4:$U$259,14,FALSE)</f>
        <v>2579</v>
      </c>
      <c r="O107" s="100">
        <f>VLOOKUP($A107,'REPORT1 16 &amp; Under ALL'!$A$4:$W$259,15,FALSE)+VLOOKUP($A107,'REPORT4 60+ ALL'!$A$4:$U$259,15,FALSE)</f>
        <v>2571</v>
      </c>
      <c r="P107" s="100">
        <f>VLOOKUP($A107,'REPORT1 16 &amp; Under ALL'!$A$4:$W$259,16,FALSE)+VLOOKUP($A107,'REPORT4 60+ ALL'!$A$4:$U$259,16,FALSE)</f>
        <v>3027</v>
      </c>
      <c r="Q107" s="100">
        <f>VLOOKUP($A107,'REPORT1 16 &amp; Under ALL'!$A$4:$W$259,17,FALSE)+VLOOKUP($A107,'REPORT4 60+ ALL'!$A$4:$U$259,17,FALSE)</f>
        <v>3719</v>
      </c>
      <c r="R107" s="100">
        <f>VLOOKUP($A107,'REPORT1 16 &amp; Under ALL'!$A$4:$W$259,18,FALSE)+VLOOKUP($A107,'REPORT4 60+ ALL'!$A$4:$U$259,18,FALSE)</f>
        <v>3690</v>
      </c>
      <c r="S107" s="100">
        <f>VLOOKUP($A107,'REPORT1 16 &amp; Under ALL'!$A$4:$W$259,19,FALSE)+VLOOKUP($A107,'REPORT4 60+ ALL'!$A$4:$U$259,19,FALSE)</f>
        <v>3147</v>
      </c>
      <c r="T107" s="100">
        <f>VLOOKUP($A107,'REPORT1 16 &amp; Under ALL'!$A$4:$W$259,20,FALSE)+VLOOKUP($A107,'REPORT4 60+ ALL'!$A$4:$U$259,20,FALSE)</f>
        <v>3754</v>
      </c>
      <c r="U107" s="100">
        <f>VLOOKUP($A107,'REPORT1 16 &amp; Under ALL'!$A$4:$W$259,21,FALSE)+VLOOKUP($A107,'REPORT4 60+ ALL'!$A$4:$U$259,21,FALSE)</f>
        <v>3565</v>
      </c>
      <c r="V107" s="165">
        <v>58388</v>
      </c>
      <c r="W107" s="171">
        <v>-1810</v>
      </c>
      <c r="X107" s="166">
        <v>-0.11336590254290367</v>
      </c>
    </row>
    <row r="108" spans="1:24" ht="12.75">
      <c r="A108" s="2" t="s">
        <v>159</v>
      </c>
      <c r="B108" s="44" t="s">
        <v>521</v>
      </c>
      <c r="C108" s="1" t="s">
        <v>69</v>
      </c>
      <c r="D108" s="1" t="s">
        <v>19</v>
      </c>
      <c r="E108" s="1" t="s">
        <v>16</v>
      </c>
      <c r="F108" s="100">
        <f>VLOOKUP($A108,'REPORT1 16 &amp; Under ALL'!$A$4:$W$259,6,FALSE)+VLOOKUP($A108,'REPORT4 60+ ALL'!$A$4:$U$259,6,FALSE)</f>
        <v>1769</v>
      </c>
      <c r="G108" s="100">
        <f>VLOOKUP($A108,'REPORT1 16 &amp; Under ALL'!$A$4:$W$259,7,FALSE)+VLOOKUP($A108,'REPORT4 60+ ALL'!$A$4:$U$259,7,FALSE)</f>
        <v>2049</v>
      </c>
      <c r="H108" s="100">
        <f>VLOOKUP($A108,'REPORT1 16 &amp; Under ALL'!$A$4:$W$259,8,FALSE)+VLOOKUP($A108,'REPORT4 60+ ALL'!$A$4:$U$259,8,FALSE)</f>
        <v>2303</v>
      </c>
      <c r="I108" s="100">
        <f>VLOOKUP($A108,'REPORT1 16 &amp; Under ALL'!$A$4:$W$259,9,FALSE)+VLOOKUP($A108,'REPORT4 60+ ALL'!$A$4:$U$259,9,FALSE)</f>
        <v>2506</v>
      </c>
      <c r="J108" s="100">
        <f>VLOOKUP($A108,'REPORT1 16 &amp; Under ALL'!$A$4:$W$259,10,FALSE)+VLOOKUP($A108,'REPORT4 60+ ALL'!$A$4:$U$259,10,FALSE)</f>
        <v>2039</v>
      </c>
      <c r="K108" s="100">
        <f>VLOOKUP($A108,'REPORT1 16 &amp; Under ALL'!$A$4:$W$259,11,FALSE)+VLOOKUP($A108,'REPORT4 60+ ALL'!$A$4:$U$259,11,FALSE)</f>
        <v>2459</v>
      </c>
      <c r="L108" s="100">
        <f>VLOOKUP($A108,'REPORT1 16 &amp; Under ALL'!$A$4:$W$259,12,FALSE)+VLOOKUP($A108,'REPORT4 60+ ALL'!$A$4:$U$259,12,FALSE)</f>
        <v>2548</v>
      </c>
      <c r="M108" s="100">
        <f>VLOOKUP($A108,'REPORT1 16 &amp; Under ALL'!$A$4:$W$259,13,FALSE)+VLOOKUP($A108,'REPORT4 60+ ALL'!$A$4:$U$259,13,FALSE)</f>
        <v>2655</v>
      </c>
      <c r="N108" s="100">
        <f>VLOOKUP($A108,'REPORT1 16 &amp; Under ALL'!$A$4:$W$259,14,FALSE)+VLOOKUP($A108,'REPORT4 60+ ALL'!$A$4:$U$259,14,FALSE)</f>
        <v>1851</v>
      </c>
      <c r="O108" s="100">
        <f>VLOOKUP($A108,'REPORT1 16 &amp; Under ALL'!$A$4:$W$259,15,FALSE)+VLOOKUP($A108,'REPORT4 60+ ALL'!$A$4:$U$259,15,FALSE)</f>
        <v>2401</v>
      </c>
      <c r="P108" s="100">
        <f>VLOOKUP($A108,'REPORT1 16 &amp; Under ALL'!$A$4:$W$259,16,FALSE)+VLOOKUP($A108,'REPORT4 60+ ALL'!$A$4:$U$259,16,FALSE)</f>
        <v>2575</v>
      </c>
      <c r="Q108" s="100">
        <f>VLOOKUP($A108,'REPORT1 16 &amp; Under ALL'!$A$4:$W$259,17,FALSE)+VLOOKUP($A108,'REPORT4 60+ ALL'!$A$4:$U$259,17,FALSE)</f>
        <v>2860</v>
      </c>
      <c r="R108" s="100">
        <f>VLOOKUP($A108,'REPORT1 16 &amp; Under ALL'!$A$4:$W$259,18,FALSE)+VLOOKUP($A108,'REPORT4 60+ ALL'!$A$4:$U$259,18,FALSE)</f>
        <v>2624</v>
      </c>
      <c r="S108" s="100">
        <f>VLOOKUP($A108,'REPORT1 16 &amp; Under ALL'!$A$4:$W$259,19,FALSE)+VLOOKUP($A108,'REPORT4 60+ ALL'!$A$4:$U$259,19,FALSE)</f>
        <v>2673</v>
      </c>
      <c r="T108" s="100">
        <f>VLOOKUP($A108,'REPORT1 16 &amp; Under ALL'!$A$4:$W$259,20,FALSE)+VLOOKUP($A108,'REPORT4 60+ ALL'!$A$4:$U$259,20,FALSE)</f>
        <v>2720</v>
      </c>
      <c r="U108" s="100">
        <f>VLOOKUP($A108,'REPORT1 16 &amp; Under ALL'!$A$4:$W$259,21,FALSE)+VLOOKUP($A108,'REPORT4 60+ ALL'!$A$4:$U$259,21,FALSE)</f>
        <v>3160</v>
      </c>
      <c r="V108" s="165">
        <v>39192</v>
      </c>
      <c r="W108" s="171">
        <v>2550</v>
      </c>
      <c r="X108" s="166">
        <v>0.29558363278080446</v>
      </c>
    </row>
    <row r="109" spans="1:24" ht="12.75">
      <c r="A109" s="2" t="s">
        <v>160</v>
      </c>
      <c r="B109" s="44" t="s">
        <v>522</v>
      </c>
      <c r="C109" s="1" t="s">
        <v>63</v>
      </c>
      <c r="D109" s="1" t="s">
        <v>6</v>
      </c>
      <c r="E109" s="1" t="s">
        <v>7</v>
      </c>
      <c r="F109" s="100">
        <f>VLOOKUP($A109,'REPORT1 16 &amp; Under ALL'!$A$4:$W$259,6,FALSE)+VLOOKUP($A109,'REPORT4 60+ ALL'!$A$4:$U$259,6,FALSE)</f>
        <v>3511</v>
      </c>
      <c r="G109" s="100">
        <f>VLOOKUP($A109,'REPORT1 16 &amp; Under ALL'!$A$4:$W$259,7,FALSE)+VLOOKUP($A109,'REPORT4 60+ ALL'!$A$4:$U$259,7,FALSE)</f>
        <v>2808</v>
      </c>
      <c r="H109" s="100">
        <f>VLOOKUP($A109,'REPORT1 16 &amp; Under ALL'!$A$4:$W$259,8,FALSE)+VLOOKUP($A109,'REPORT4 60+ ALL'!$A$4:$U$259,8,FALSE)</f>
        <v>3125</v>
      </c>
      <c r="I109" s="100">
        <f>VLOOKUP($A109,'REPORT1 16 &amp; Under ALL'!$A$4:$W$259,9,FALSE)+VLOOKUP($A109,'REPORT4 60+ ALL'!$A$4:$U$259,9,FALSE)</f>
        <v>6251</v>
      </c>
      <c r="J109" s="100">
        <f>VLOOKUP($A109,'REPORT1 16 &amp; Under ALL'!$A$4:$W$259,10,FALSE)+VLOOKUP($A109,'REPORT4 60+ ALL'!$A$4:$U$259,10,FALSE)</f>
        <v>7020</v>
      </c>
      <c r="K109" s="100">
        <f>VLOOKUP($A109,'REPORT1 16 &amp; Under ALL'!$A$4:$W$259,11,FALSE)+VLOOKUP($A109,'REPORT4 60+ ALL'!$A$4:$U$259,11,FALSE)</f>
        <v>2454</v>
      </c>
      <c r="L109" s="100">
        <f>VLOOKUP($A109,'REPORT1 16 &amp; Under ALL'!$A$4:$W$259,12,FALSE)+VLOOKUP($A109,'REPORT4 60+ ALL'!$A$4:$U$259,12,FALSE)</f>
        <v>3291</v>
      </c>
      <c r="M109" s="100">
        <f>VLOOKUP($A109,'REPORT1 16 &amp; Under ALL'!$A$4:$W$259,13,FALSE)+VLOOKUP($A109,'REPORT4 60+ ALL'!$A$4:$U$259,13,FALSE)</f>
        <v>2173</v>
      </c>
      <c r="N109" s="100">
        <f>VLOOKUP($A109,'REPORT1 16 &amp; Under ALL'!$A$4:$W$259,14,FALSE)+VLOOKUP($A109,'REPORT4 60+ ALL'!$A$4:$U$259,14,FALSE)</f>
        <v>1172</v>
      </c>
      <c r="O109" s="100">
        <f>VLOOKUP($A109,'REPORT1 16 &amp; Under ALL'!$A$4:$W$259,15,FALSE)+VLOOKUP($A109,'REPORT4 60+ ALL'!$A$4:$U$259,15,FALSE)</f>
        <v>2210</v>
      </c>
      <c r="P109" s="100">
        <f>VLOOKUP($A109,'REPORT1 16 &amp; Under ALL'!$A$4:$W$259,16,FALSE)+VLOOKUP($A109,'REPORT4 60+ ALL'!$A$4:$U$259,16,FALSE)</f>
        <v>3946</v>
      </c>
      <c r="Q109" s="100">
        <f>VLOOKUP($A109,'REPORT1 16 &amp; Under ALL'!$A$4:$W$259,17,FALSE)+VLOOKUP($A109,'REPORT4 60+ ALL'!$A$4:$U$259,17,FALSE)</f>
        <v>3336</v>
      </c>
      <c r="R109" s="100">
        <f>VLOOKUP($A109,'REPORT1 16 &amp; Under ALL'!$A$4:$W$259,18,FALSE)+VLOOKUP($A109,'REPORT4 60+ ALL'!$A$4:$U$259,18,FALSE)</f>
        <v>3514</v>
      </c>
      <c r="S109" s="100">
        <f>VLOOKUP($A109,'REPORT1 16 &amp; Under ALL'!$A$4:$W$259,19,FALSE)+VLOOKUP($A109,'REPORT4 60+ ALL'!$A$4:$U$259,19,FALSE)</f>
        <v>2649</v>
      </c>
      <c r="T109" s="100">
        <f>VLOOKUP($A109,'REPORT1 16 &amp; Under ALL'!$A$4:$W$259,20,FALSE)+VLOOKUP($A109,'REPORT4 60+ ALL'!$A$4:$U$259,20,FALSE)</f>
        <v>3415</v>
      </c>
      <c r="U109" s="100">
        <f>VLOOKUP($A109,'REPORT1 16 &amp; Under ALL'!$A$4:$W$259,21,FALSE)+VLOOKUP($A109,'REPORT4 60+ ALL'!$A$4:$U$259,21,FALSE)</f>
        <v>4948</v>
      </c>
      <c r="V109" s="165">
        <v>55823</v>
      </c>
      <c r="W109" s="171">
        <v>-1169</v>
      </c>
      <c r="X109" s="166">
        <v>-0.07448231920993947</v>
      </c>
    </row>
    <row r="110" spans="1:24" ht="12.75">
      <c r="A110" s="2" t="s">
        <v>161</v>
      </c>
      <c r="B110" s="44" t="s">
        <v>416</v>
      </c>
      <c r="C110" s="1" t="s">
        <v>93</v>
      </c>
      <c r="D110" s="1" t="s">
        <v>30</v>
      </c>
      <c r="E110" s="1" t="s">
        <v>7</v>
      </c>
      <c r="F110" s="100">
        <f>VLOOKUP($A110,'REPORT1 16 &amp; Under ALL'!$A$4:$W$259,6,FALSE)+VLOOKUP($A110,'REPORT4 60+ ALL'!$A$4:$U$259,6,FALSE)</f>
        <v>268</v>
      </c>
      <c r="G110" s="100">
        <f>VLOOKUP($A110,'REPORT1 16 &amp; Under ALL'!$A$4:$W$259,7,FALSE)+VLOOKUP($A110,'REPORT4 60+ ALL'!$A$4:$U$259,7,FALSE)</f>
        <v>366</v>
      </c>
      <c r="H110" s="100">
        <f>VLOOKUP($A110,'REPORT1 16 &amp; Under ALL'!$A$4:$W$259,8,FALSE)+VLOOKUP($A110,'REPORT4 60+ ALL'!$A$4:$U$259,8,FALSE)</f>
        <v>384</v>
      </c>
      <c r="I110" s="100">
        <f>VLOOKUP($A110,'REPORT1 16 &amp; Under ALL'!$A$4:$W$259,9,FALSE)+VLOOKUP($A110,'REPORT4 60+ ALL'!$A$4:$U$259,9,FALSE)</f>
        <v>326</v>
      </c>
      <c r="J110" s="100">
        <f>VLOOKUP($A110,'REPORT1 16 &amp; Under ALL'!$A$4:$W$259,10,FALSE)+VLOOKUP($A110,'REPORT4 60+ ALL'!$A$4:$U$259,10,FALSE)</f>
        <v>632</v>
      </c>
      <c r="K110" s="100">
        <f>VLOOKUP($A110,'REPORT1 16 &amp; Under ALL'!$A$4:$W$259,11,FALSE)+VLOOKUP($A110,'REPORT4 60+ ALL'!$A$4:$U$259,11,FALSE)</f>
        <v>0</v>
      </c>
      <c r="L110" s="100">
        <f>VLOOKUP($A110,'REPORT1 16 &amp; Under ALL'!$A$4:$W$259,12,FALSE)+VLOOKUP($A110,'REPORT4 60+ ALL'!$A$4:$U$259,12,FALSE)</f>
        <v>0</v>
      </c>
      <c r="M110" s="100">
        <f>VLOOKUP($A110,'REPORT1 16 &amp; Under ALL'!$A$4:$W$259,13,FALSE)+VLOOKUP($A110,'REPORT4 60+ ALL'!$A$4:$U$259,13,FALSE)</f>
        <v>0</v>
      </c>
      <c r="N110" s="100">
        <f>VLOOKUP($A110,'REPORT1 16 &amp; Under ALL'!$A$4:$W$259,14,FALSE)+VLOOKUP($A110,'REPORT4 60+ ALL'!$A$4:$U$259,14,FALSE)</f>
        <v>0</v>
      </c>
      <c r="O110" s="100">
        <f>VLOOKUP($A110,'REPORT1 16 &amp; Under ALL'!$A$4:$W$259,15,FALSE)+VLOOKUP($A110,'REPORT4 60+ ALL'!$A$4:$U$259,15,FALSE)</f>
        <v>0</v>
      </c>
      <c r="P110" s="100">
        <f>VLOOKUP($A110,'REPORT1 16 &amp; Under ALL'!$A$4:$W$259,16,FALSE)+VLOOKUP($A110,'REPORT4 60+ ALL'!$A$4:$U$259,16,FALSE)</f>
        <v>0</v>
      </c>
      <c r="Q110" s="100">
        <f>VLOOKUP($A110,'REPORT1 16 &amp; Under ALL'!$A$4:$W$259,17,FALSE)+VLOOKUP($A110,'REPORT4 60+ ALL'!$A$4:$U$259,17,FALSE)</f>
        <v>0</v>
      </c>
      <c r="R110" s="100">
        <f>VLOOKUP($A110,'REPORT1 16 &amp; Under ALL'!$A$4:$W$259,18,FALSE)+VLOOKUP($A110,'REPORT4 60+ ALL'!$A$4:$U$259,18,FALSE)</f>
        <v>0</v>
      </c>
      <c r="S110" s="100">
        <f>VLOOKUP($A110,'REPORT1 16 &amp; Under ALL'!$A$4:$W$259,19,FALSE)+VLOOKUP($A110,'REPORT4 60+ ALL'!$A$4:$U$259,19,FALSE)</f>
        <v>0</v>
      </c>
      <c r="T110" s="100">
        <f>VLOOKUP($A110,'REPORT1 16 &amp; Under ALL'!$A$4:$W$259,20,FALSE)+VLOOKUP($A110,'REPORT4 60+ ALL'!$A$4:$U$259,20,FALSE)</f>
        <v>0</v>
      </c>
      <c r="U110" s="100">
        <f>VLOOKUP($A110,'REPORT1 16 &amp; Under ALL'!$A$4:$W$259,21,FALSE)+VLOOKUP($A110,'REPORT4 60+ ALL'!$A$4:$U$259,21,FALSE)</f>
        <v>83</v>
      </c>
      <c r="V110" s="165">
        <v>2059</v>
      </c>
      <c r="W110" s="172">
        <v>-1261</v>
      </c>
      <c r="X110" s="173">
        <v>-0.9382440476190477</v>
      </c>
    </row>
    <row r="111" spans="1:24" ht="12.75">
      <c r="A111" s="2" t="s">
        <v>162</v>
      </c>
      <c r="B111" s="44" t="s">
        <v>523</v>
      </c>
      <c r="C111" s="1" t="s">
        <v>21</v>
      </c>
      <c r="D111" s="1" t="s">
        <v>22</v>
      </c>
      <c r="E111" s="1" t="s">
        <v>7</v>
      </c>
      <c r="F111" s="100">
        <f>VLOOKUP($A111,'REPORT1 16 &amp; Under ALL'!$A$4:$W$259,6,FALSE)+VLOOKUP($A111,'REPORT4 60+ ALL'!$A$4:$U$259,6,FALSE)</f>
        <v>14441</v>
      </c>
      <c r="G111" s="100">
        <f>VLOOKUP($A111,'REPORT1 16 &amp; Under ALL'!$A$4:$W$259,7,FALSE)+VLOOKUP($A111,'REPORT4 60+ ALL'!$A$4:$U$259,7,FALSE)</f>
        <v>10647</v>
      </c>
      <c r="H111" s="100">
        <f>VLOOKUP($A111,'REPORT1 16 &amp; Under ALL'!$A$4:$W$259,8,FALSE)+VLOOKUP($A111,'REPORT4 60+ ALL'!$A$4:$U$259,8,FALSE)</f>
        <v>8378</v>
      </c>
      <c r="I111" s="100">
        <f>VLOOKUP($A111,'REPORT1 16 &amp; Under ALL'!$A$4:$W$259,9,FALSE)+VLOOKUP($A111,'REPORT4 60+ ALL'!$A$4:$U$259,9,FALSE)</f>
        <v>9769</v>
      </c>
      <c r="J111" s="100">
        <f>VLOOKUP($A111,'REPORT1 16 &amp; Under ALL'!$A$4:$W$259,10,FALSE)+VLOOKUP($A111,'REPORT4 60+ ALL'!$A$4:$U$259,10,FALSE)</f>
        <v>11332</v>
      </c>
      <c r="K111" s="100">
        <f>VLOOKUP($A111,'REPORT1 16 &amp; Under ALL'!$A$4:$W$259,11,FALSE)+VLOOKUP($A111,'REPORT4 60+ ALL'!$A$4:$U$259,11,FALSE)</f>
        <v>6976</v>
      </c>
      <c r="L111" s="100">
        <f>VLOOKUP($A111,'REPORT1 16 &amp; Under ALL'!$A$4:$W$259,12,FALSE)+VLOOKUP($A111,'REPORT4 60+ ALL'!$A$4:$U$259,12,FALSE)</f>
        <v>6847</v>
      </c>
      <c r="M111" s="100">
        <f>VLOOKUP($A111,'REPORT1 16 &amp; Under ALL'!$A$4:$W$259,13,FALSE)+VLOOKUP($A111,'REPORT4 60+ ALL'!$A$4:$U$259,13,FALSE)</f>
        <v>5375</v>
      </c>
      <c r="N111" s="100">
        <f>VLOOKUP($A111,'REPORT1 16 &amp; Under ALL'!$A$4:$W$259,14,FALSE)+VLOOKUP($A111,'REPORT4 60+ ALL'!$A$4:$U$259,14,FALSE)</f>
        <v>3791</v>
      </c>
      <c r="O111" s="100">
        <f>VLOOKUP($A111,'REPORT1 16 &amp; Under ALL'!$A$4:$W$259,15,FALSE)+VLOOKUP($A111,'REPORT4 60+ ALL'!$A$4:$U$259,15,FALSE)</f>
        <v>4593</v>
      </c>
      <c r="P111" s="100">
        <f>VLOOKUP($A111,'REPORT1 16 &amp; Under ALL'!$A$4:$W$259,16,FALSE)+VLOOKUP($A111,'REPORT4 60+ ALL'!$A$4:$U$259,16,FALSE)</f>
        <v>5729</v>
      </c>
      <c r="Q111" s="100">
        <f>VLOOKUP($A111,'REPORT1 16 &amp; Under ALL'!$A$4:$W$259,17,FALSE)+VLOOKUP($A111,'REPORT4 60+ ALL'!$A$4:$U$259,17,FALSE)</f>
        <v>5948</v>
      </c>
      <c r="R111" s="100">
        <f>VLOOKUP($A111,'REPORT1 16 &amp; Under ALL'!$A$4:$W$259,18,FALSE)+VLOOKUP($A111,'REPORT4 60+ ALL'!$A$4:$U$259,18,FALSE)</f>
        <v>8044</v>
      </c>
      <c r="S111" s="100">
        <f>VLOOKUP($A111,'REPORT1 16 &amp; Under ALL'!$A$4:$W$259,19,FALSE)+VLOOKUP($A111,'REPORT4 60+ ALL'!$A$4:$U$259,19,FALSE)</f>
        <v>6554</v>
      </c>
      <c r="T111" s="100">
        <f>VLOOKUP($A111,'REPORT1 16 &amp; Under ALL'!$A$4:$W$259,20,FALSE)+VLOOKUP($A111,'REPORT4 60+ ALL'!$A$4:$U$259,20,FALSE)</f>
        <v>6744</v>
      </c>
      <c r="U111" s="100">
        <f>VLOOKUP($A111,'REPORT1 16 &amp; Under ALL'!$A$4:$W$259,21,FALSE)+VLOOKUP($A111,'REPORT4 60+ ALL'!$A$4:$U$259,21,FALSE)</f>
        <v>6897</v>
      </c>
      <c r="V111" s="165">
        <v>122065</v>
      </c>
      <c r="W111" s="171">
        <v>-14996</v>
      </c>
      <c r="X111" s="166">
        <v>-0.34684861801780964</v>
      </c>
    </row>
    <row r="112" spans="1:24" ht="12.75">
      <c r="A112" s="2" t="s">
        <v>163</v>
      </c>
      <c r="B112" s="44" t="s">
        <v>524</v>
      </c>
      <c r="C112" s="1" t="s">
        <v>21</v>
      </c>
      <c r="D112" s="1" t="s">
        <v>22</v>
      </c>
      <c r="E112" s="1" t="s">
        <v>7</v>
      </c>
      <c r="F112" s="100">
        <f>VLOOKUP($A112,'REPORT1 16 &amp; Under ALL'!$A$4:$W$259,6,FALSE)+VLOOKUP($A112,'REPORT4 60+ ALL'!$A$4:$U$259,6,FALSE)</f>
        <v>1420</v>
      </c>
      <c r="G112" s="100">
        <f>VLOOKUP($A112,'REPORT1 16 &amp; Under ALL'!$A$4:$W$259,7,FALSE)+VLOOKUP($A112,'REPORT4 60+ ALL'!$A$4:$U$259,7,FALSE)</f>
        <v>2226</v>
      </c>
      <c r="H112" s="100">
        <f>VLOOKUP($A112,'REPORT1 16 &amp; Under ALL'!$A$4:$W$259,8,FALSE)+VLOOKUP($A112,'REPORT4 60+ ALL'!$A$4:$U$259,8,FALSE)</f>
        <v>3000</v>
      </c>
      <c r="I112" s="100">
        <f>VLOOKUP($A112,'REPORT1 16 &amp; Under ALL'!$A$4:$W$259,9,FALSE)+VLOOKUP($A112,'REPORT4 60+ ALL'!$A$4:$U$259,9,FALSE)</f>
        <v>3296</v>
      </c>
      <c r="J112" s="100">
        <f>VLOOKUP($A112,'REPORT1 16 &amp; Under ALL'!$A$4:$W$259,10,FALSE)+VLOOKUP($A112,'REPORT4 60+ ALL'!$A$4:$U$259,10,FALSE)</f>
        <v>3546</v>
      </c>
      <c r="K112" s="100">
        <f>VLOOKUP($A112,'REPORT1 16 &amp; Under ALL'!$A$4:$W$259,11,FALSE)+VLOOKUP($A112,'REPORT4 60+ ALL'!$A$4:$U$259,11,FALSE)</f>
        <v>3038</v>
      </c>
      <c r="L112" s="100">
        <f>VLOOKUP($A112,'REPORT1 16 &amp; Under ALL'!$A$4:$W$259,12,FALSE)+VLOOKUP($A112,'REPORT4 60+ ALL'!$A$4:$U$259,12,FALSE)</f>
        <v>3136</v>
      </c>
      <c r="M112" s="100">
        <f>VLOOKUP($A112,'REPORT1 16 &amp; Under ALL'!$A$4:$W$259,13,FALSE)+VLOOKUP($A112,'REPORT4 60+ ALL'!$A$4:$U$259,13,FALSE)</f>
        <v>2733</v>
      </c>
      <c r="N112" s="100">
        <f>VLOOKUP($A112,'REPORT1 16 &amp; Under ALL'!$A$4:$W$259,14,FALSE)+VLOOKUP($A112,'REPORT4 60+ ALL'!$A$4:$U$259,14,FALSE)</f>
        <v>1718</v>
      </c>
      <c r="O112" s="100">
        <f>VLOOKUP($A112,'REPORT1 16 &amp; Under ALL'!$A$4:$W$259,15,FALSE)+VLOOKUP($A112,'REPORT4 60+ ALL'!$A$4:$U$259,15,FALSE)</f>
        <v>1975</v>
      </c>
      <c r="P112" s="100">
        <f>VLOOKUP($A112,'REPORT1 16 &amp; Under ALL'!$A$4:$W$259,16,FALSE)+VLOOKUP($A112,'REPORT4 60+ ALL'!$A$4:$U$259,16,FALSE)</f>
        <v>2504</v>
      </c>
      <c r="Q112" s="100">
        <f>VLOOKUP($A112,'REPORT1 16 &amp; Under ALL'!$A$4:$W$259,17,FALSE)+VLOOKUP($A112,'REPORT4 60+ ALL'!$A$4:$U$259,17,FALSE)</f>
        <v>2954</v>
      </c>
      <c r="R112" s="100">
        <f>VLOOKUP($A112,'REPORT1 16 &amp; Under ALL'!$A$4:$W$259,18,FALSE)+VLOOKUP($A112,'REPORT4 60+ ALL'!$A$4:$U$259,18,FALSE)</f>
        <v>1718</v>
      </c>
      <c r="S112" s="100">
        <f>VLOOKUP($A112,'REPORT1 16 &amp; Under ALL'!$A$4:$W$259,19,FALSE)+VLOOKUP($A112,'REPORT4 60+ ALL'!$A$4:$U$259,19,FALSE)</f>
        <v>2884</v>
      </c>
      <c r="T112" s="100">
        <f>VLOOKUP($A112,'REPORT1 16 &amp; Under ALL'!$A$4:$W$259,20,FALSE)+VLOOKUP($A112,'REPORT4 60+ ALL'!$A$4:$U$259,20,FALSE)</f>
        <v>3750</v>
      </c>
      <c r="U112" s="100">
        <f>VLOOKUP($A112,'REPORT1 16 &amp; Under ALL'!$A$4:$W$259,21,FALSE)+VLOOKUP($A112,'REPORT4 60+ ALL'!$A$4:$U$259,21,FALSE)</f>
        <v>2371</v>
      </c>
      <c r="V112" s="165">
        <v>42269</v>
      </c>
      <c r="W112" s="171">
        <v>781</v>
      </c>
      <c r="X112" s="166">
        <v>0.07855562261114464</v>
      </c>
    </row>
    <row r="113" spans="1:24" ht="12.75">
      <c r="A113" s="2" t="s">
        <v>164</v>
      </c>
      <c r="B113" s="44" t="s">
        <v>525</v>
      </c>
      <c r="C113" s="1" t="s">
        <v>91</v>
      </c>
      <c r="D113" s="1" t="s">
        <v>10</v>
      </c>
      <c r="E113" s="1" t="s">
        <v>7</v>
      </c>
      <c r="F113" s="100">
        <f>VLOOKUP($A113,'REPORT1 16 &amp; Under ALL'!$A$4:$W$259,6,FALSE)+VLOOKUP($A113,'REPORT4 60+ ALL'!$A$4:$U$259,6,FALSE)</f>
        <v>3515</v>
      </c>
      <c r="G113" s="100">
        <f>VLOOKUP($A113,'REPORT1 16 &amp; Under ALL'!$A$4:$W$259,7,FALSE)+VLOOKUP($A113,'REPORT4 60+ ALL'!$A$4:$U$259,7,FALSE)</f>
        <v>2247</v>
      </c>
      <c r="H113" s="100">
        <f>VLOOKUP($A113,'REPORT1 16 &amp; Under ALL'!$A$4:$W$259,8,FALSE)+VLOOKUP($A113,'REPORT4 60+ ALL'!$A$4:$U$259,8,FALSE)</f>
        <v>2218</v>
      </c>
      <c r="I113" s="100">
        <f>VLOOKUP($A113,'REPORT1 16 &amp; Under ALL'!$A$4:$W$259,9,FALSE)+VLOOKUP($A113,'REPORT4 60+ ALL'!$A$4:$U$259,9,FALSE)</f>
        <v>4056</v>
      </c>
      <c r="J113" s="100">
        <f>VLOOKUP($A113,'REPORT1 16 &amp; Under ALL'!$A$4:$W$259,10,FALSE)+VLOOKUP($A113,'REPORT4 60+ ALL'!$A$4:$U$259,10,FALSE)</f>
        <v>4395</v>
      </c>
      <c r="K113" s="100">
        <f>VLOOKUP($A113,'REPORT1 16 &amp; Under ALL'!$A$4:$W$259,11,FALSE)+VLOOKUP($A113,'REPORT4 60+ ALL'!$A$4:$U$259,11,FALSE)</f>
        <v>2524</v>
      </c>
      <c r="L113" s="100">
        <f>VLOOKUP($A113,'REPORT1 16 &amp; Under ALL'!$A$4:$W$259,12,FALSE)+VLOOKUP($A113,'REPORT4 60+ ALL'!$A$4:$U$259,12,FALSE)</f>
        <v>3076</v>
      </c>
      <c r="M113" s="100">
        <f>VLOOKUP($A113,'REPORT1 16 &amp; Under ALL'!$A$4:$W$259,13,FALSE)+VLOOKUP($A113,'REPORT4 60+ ALL'!$A$4:$U$259,13,FALSE)</f>
        <v>2052</v>
      </c>
      <c r="N113" s="100">
        <f>VLOOKUP($A113,'REPORT1 16 &amp; Under ALL'!$A$4:$W$259,14,FALSE)+VLOOKUP($A113,'REPORT4 60+ ALL'!$A$4:$U$259,14,FALSE)</f>
        <v>1802</v>
      </c>
      <c r="O113" s="100">
        <f>VLOOKUP($A113,'REPORT1 16 &amp; Under ALL'!$A$4:$W$259,15,FALSE)+VLOOKUP($A113,'REPORT4 60+ ALL'!$A$4:$U$259,15,FALSE)</f>
        <v>2200</v>
      </c>
      <c r="P113" s="100">
        <f>VLOOKUP($A113,'REPORT1 16 &amp; Under ALL'!$A$4:$W$259,16,FALSE)+VLOOKUP($A113,'REPORT4 60+ ALL'!$A$4:$U$259,16,FALSE)</f>
        <v>2258</v>
      </c>
      <c r="Q113" s="100">
        <f>VLOOKUP($A113,'REPORT1 16 &amp; Under ALL'!$A$4:$W$259,17,FALSE)+VLOOKUP($A113,'REPORT4 60+ ALL'!$A$4:$U$259,17,FALSE)</f>
        <v>2649</v>
      </c>
      <c r="R113" s="100">
        <f>VLOOKUP($A113,'REPORT1 16 &amp; Under ALL'!$A$4:$W$259,18,FALSE)+VLOOKUP($A113,'REPORT4 60+ ALL'!$A$4:$U$259,18,FALSE)</f>
        <v>2422</v>
      </c>
      <c r="S113" s="100">
        <f>VLOOKUP($A113,'REPORT1 16 &amp; Under ALL'!$A$4:$W$259,19,FALSE)+VLOOKUP($A113,'REPORT4 60+ ALL'!$A$4:$U$259,19,FALSE)</f>
        <v>2840</v>
      </c>
      <c r="T113" s="100">
        <f>VLOOKUP($A113,'REPORT1 16 &amp; Under ALL'!$A$4:$W$259,20,FALSE)+VLOOKUP($A113,'REPORT4 60+ ALL'!$A$4:$U$259,20,FALSE)</f>
        <v>2125</v>
      </c>
      <c r="U113" s="100">
        <f>VLOOKUP($A113,'REPORT1 16 &amp; Under ALL'!$A$4:$W$259,21,FALSE)+VLOOKUP($A113,'REPORT4 60+ ALL'!$A$4:$U$259,21,FALSE)</f>
        <v>1890</v>
      </c>
      <c r="V113" s="165">
        <v>42269</v>
      </c>
      <c r="W113" s="171">
        <v>-2759</v>
      </c>
      <c r="X113" s="166">
        <v>-0.2292289797274842</v>
      </c>
    </row>
    <row r="114" spans="1:24" ht="12.75">
      <c r="A114" s="2" t="s">
        <v>165</v>
      </c>
      <c r="B114" s="44" t="s">
        <v>421</v>
      </c>
      <c r="C114" s="1" t="s">
        <v>52</v>
      </c>
      <c r="D114" s="1" t="s">
        <v>19</v>
      </c>
      <c r="E114" s="1" t="s">
        <v>7</v>
      </c>
      <c r="F114" s="100">
        <f>VLOOKUP($A114,'REPORT1 16 &amp; Under ALL'!$A$4:$W$259,6,FALSE)+VLOOKUP($A114,'REPORT4 60+ ALL'!$A$4:$U$259,6,FALSE)</f>
        <v>12743</v>
      </c>
      <c r="G114" s="100">
        <f>VLOOKUP($A114,'REPORT1 16 &amp; Under ALL'!$A$4:$W$259,7,FALSE)+VLOOKUP($A114,'REPORT4 60+ ALL'!$A$4:$U$259,7,FALSE)</f>
        <v>9197</v>
      </c>
      <c r="H114" s="100">
        <f>VLOOKUP($A114,'REPORT1 16 &amp; Under ALL'!$A$4:$W$259,8,FALSE)+VLOOKUP($A114,'REPORT4 60+ ALL'!$A$4:$U$259,8,FALSE)</f>
        <v>7125</v>
      </c>
      <c r="I114" s="100">
        <f>VLOOKUP($A114,'REPORT1 16 &amp; Under ALL'!$A$4:$W$259,9,FALSE)+VLOOKUP($A114,'REPORT4 60+ ALL'!$A$4:$U$259,9,FALSE)</f>
        <v>9369</v>
      </c>
      <c r="J114" s="100">
        <f>VLOOKUP($A114,'REPORT1 16 &amp; Under ALL'!$A$4:$W$259,10,FALSE)+VLOOKUP($A114,'REPORT4 60+ ALL'!$A$4:$U$259,10,FALSE)</f>
        <v>11184</v>
      </c>
      <c r="K114" s="100">
        <f>VLOOKUP($A114,'REPORT1 16 &amp; Under ALL'!$A$4:$W$259,11,FALSE)+VLOOKUP($A114,'REPORT4 60+ ALL'!$A$4:$U$259,11,FALSE)</f>
        <v>6406</v>
      </c>
      <c r="L114" s="100">
        <f>VLOOKUP($A114,'REPORT1 16 &amp; Under ALL'!$A$4:$W$259,12,FALSE)+VLOOKUP($A114,'REPORT4 60+ ALL'!$A$4:$U$259,12,FALSE)</f>
        <v>5990</v>
      </c>
      <c r="M114" s="100">
        <f>VLOOKUP($A114,'REPORT1 16 &amp; Under ALL'!$A$4:$W$259,13,FALSE)+VLOOKUP($A114,'REPORT4 60+ ALL'!$A$4:$U$259,13,FALSE)</f>
        <v>4612</v>
      </c>
      <c r="N114" s="100">
        <f>VLOOKUP($A114,'REPORT1 16 &amp; Under ALL'!$A$4:$W$259,14,FALSE)+VLOOKUP($A114,'REPORT4 60+ ALL'!$A$4:$U$259,14,FALSE)</f>
        <v>2410</v>
      </c>
      <c r="O114" s="100">
        <f>VLOOKUP($A114,'REPORT1 16 &amp; Under ALL'!$A$4:$W$259,15,FALSE)+VLOOKUP($A114,'REPORT4 60+ ALL'!$A$4:$U$259,15,FALSE)</f>
        <v>4782</v>
      </c>
      <c r="P114" s="100">
        <f>VLOOKUP($A114,'REPORT1 16 &amp; Under ALL'!$A$4:$W$259,16,FALSE)+VLOOKUP($A114,'REPORT4 60+ ALL'!$A$4:$U$259,16,FALSE)</f>
        <v>6051</v>
      </c>
      <c r="Q114" s="100">
        <f>VLOOKUP($A114,'REPORT1 16 &amp; Under ALL'!$A$4:$W$259,17,FALSE)+VLOOKUP($A114,'REPORT4 60+ ALL'!$A$4:$U$259,17,FALSE)</f>
        <v>5655</v>
      </c>
      <c r="R114" s="100">
        <f>VLOOKUP($A114,'REPORT1 16 &amp; Under ALL'!$A$4:$W$259,18,FALSE)+VLOOKUP($A114,'REPORT4 60+ ALL'!$A$4:$U$259,18,FALSE)</f>
        <v>7126</v>
      </c>
      <c r="S114" s="100">
        <f>VLOOKUP($A114,'REPORT1 16 &amp; Under ALL'!$A$4:$W$259,19,FALSE)+VLOOKUP($A114,'REPORT4 60+ ALL'!$A$4:$U$259,19,FALSE)</f>
        <v>6165</v>
      </c>
      <c r="T114" s="100">
        <f>VLOOKUP($A114,'REPORT1 16 &amp; Under ALL'!$A$4:$W$259,20,FALSE)+VLOOKUP($A114,'REPORT4 60+ ALL'!$A$4:$U$259,20,FALSE)</f>
        <v>6727</v>
      </c>
      <c r="U114" s="100">
        <f>VLOOKUP($A114,'REPORT1 16 &amp; Under ALL'!$A$4:$W$259,21,FALSE)+VLOOKUP($A114,'REPORT4 60+ ALL'!$A$4:$U$259,21,FALSE)</f>
        <v>7292</v>
      </c>
      <c r="V114" s="165">
        <v>112834</v>
      </c>
      <c r="W114" s="171">
        <v>-11124</v>
      </c>
      <c r="X114" s="166">
        <v>-0.2894312327626581</v>
      </c>
    </row>
    <row r="115" spans="1:24" ht="12.75">
      <c r="A115" s="2" t="s">
        <v>166</v>
      </c>
      <c r="B115" s="44" t="s">
        <v>526</v>
      </c>
      <c r="C115" s="1" t="s">
        <v>21</v>
      </c>
      <c r="D115" s="1" t="s">
        <v>22</v>
      </c>
      <c r="E115" s="1" t="s">
        <v>7</v>
      </c>
      <c r="F115" s="100">
        <f>VLOOKUP($A115,'REPORT1 16 &amp; Under ALL'!$A$4:$W$259,6,FALSE)+VLOOKUP($A115,'REPORT4 60+ ALL'!$A$4:$U$259,6,FALSE)</f>
        <v>3420</v>
      </c>
      <c r="G115" s="100">
        <f>VLOOKUP($A115,'REPORT1 16 &amp; Under ALL'!$A$4:$W$259,7,FALSE)+VLOOKUP($A115,'REPORT4 60+ ALL'!$A$4:$U$259,7,FALSE)</f>
        <v>4060</v>
      </c>
      <c r="H115" s="100">
        <f>VLOOKUP($A115,'REPORT1 16 &amp; Under ALL'!$A$4:$W$259,8,FALSE)+VLOOKUP($A115,'REPORT4 60+ ALL'!$A$4:$U$259,8,FALSE)</f>
        <v>4253</v>
      </c>
      <c r="I115" s="100">
        <f>VLOOKUP($A115,'REPORT1 16 &amp; Under ALL'!$A$4:$W$259,9,FALSE)+VLOOKUP($A115,'REPORT4 60+ ALL'!$A$4:$U$259,9,FALSE)</f>
        <v>5327</v>
      </c>
      <c r="J115" s="100">
        <f>VLOOKUP($A115,'REPORT1 16 &amp; Under ALL'!$A$4:$W$259,10,FALSE)+VLOOKUP($A115,'REPORT4 60+ ALL'!$A$4:$U$259,10,FALSE)</f>
        <v>6167</v>
      </c>
      <c r="K115" s="100">
        <f>VLOOKUP($A115,'REPORT1 16 &amp; Under ALL'!$A$4:$W$259,11,FALSE)+VLOOKUP($A115,'REPORT4 60+ ALL'!$A$4:$U$259,11,FALSE)</f>
        <v>5719</v>
      </c>
      <c r="L115" s="100">
        <f>VLOOKUP($A115,'REPORT1 16 &amp; Under ALL'!$A$4:$W$259,12,FALSE)+VLOOKUP($A115,'REPORT4 60+ ALL'!$A$4:$U$259,12,FALSE)</f>
        <v>4815</v>
      </c>
      <c r="M115" s="100">
        <f>VLOOKUP($A115,'REPORT1 16 &amp; Under ALL'!$A$4:$W$259,13,FALSE)+VLOOKUP($A115,'REPORT4 60+ ALL'!$A$4:$U$259,13,FALSE)</f>
        <v>4097</v>
      </c>
      <c r="N115" s="100">
        <f>VLOOKUP($A115,'REPORT1 16 &amp; Under ALL'!$A$4:$W$259,14,FALSE)+VLOOKUP($A115,'REPORT4 60+ ALL'!$A$4:$U$259,14,FALSE)</f>
        <v>2034</v>
      </c>
      <c r="O115" s="100">
        <f>VLOOKUP($A115,'REPORT1 16 &amp; Under ALL'!$A$4:$W$259,15,FALSE)+VLOOKUP($A115,'REPORT4 60+ ALL'!$A$4:$U$259,15,FALSE)</f>
        <v>3394</v>
      </c>
      <c r="P115" s="100">
        <f>VLOOKUP($A115,'REPORT1 16 &amp; Under ALL'!$A$4:$W$259,16,FALSE)+VLOOKUP($A115,'REPORT4 60+ ALL'!$A$4:$U$259,16,FALSE)</f>
        <v>4425</v>
      </c>
      <c r="Q115" s="100">
        <f>VLOOKUP($A115,'REPORT1 16 &amp; Under ALL'!$A$4:$W$259,17,FALSE)+VLOOKUP($A115,'REPORT4 60+ ALL'!$A$4:$U$259,17,FALSE)</f>
        <v>4414</v>
      </c>
      <c r="R115" s="100">
        <f>VLOOKUP($A115,'REPORT1 16 &amp; Under ALL'!$A$4:$W$259,18,FALSE)+VLOOKUP($A115,'REPORT4 60+ ALL'!$A$4:$U$259,18,FALSE)</f>
        <v>4192</v>
      </c>
      <c r="S115" s="100">
        <f>VLOOKUP($A115,'REPORT1 16 &amp; Under ALL'!$A$4:$W$259,19,FALSE)+VLOOKUP($A115,'REPORT4 60+ ALL'!$A$4:$U$259,19,FALSE)</f>
        <v>4659</v>
      </c>
      <c r="T115" s="100">
        <f>VLOOKUP($A115,'REPORT1 16 &amp; Under ALL'!$A$4:$W$259,20,FALSE)+VLOOKUP($A115,'REPORT4 60+ ALL'!$A$4:$U$259,20,FALSE)</f>
        <v>4918</v>
      </c>
      <c r="U115" s="100">
        <f>VLOOKUP($A115,'REPORT1 16 &amp; Under ALL'!$A$4:$W$259,21,FALSE)+VLOOKUP($A115,'REPORT4 60+ ALL'!$A$4:$U$259,21,FALSE)</f>
        <v>4417</v>
      </c>
      <c r="V115" s="165">
        <v>70311</v>
      </c>
      <c r="W115" s="171">
        <v>1126</v>
      </c>
      <c r="X115" s="166">
        <v>0.06600234466588512</v>
      </c>
    </row>
    <row r="116" spans="1:24" ht="12.75">
      <c r="A116" s="2" t="s">
        <v>167</v>
      </c>
      <c r="B116" s="44" t="s">
        <v>527</v>
      </c>
      <c r="C116" s="1" t="s">
        <v>168</v>
      </c>
      <c r="D116" s="1" t="s">
        <v>25</v>
      </c>
      <c r="E116" s="1" t="s">
        <v>7</v>
      </c>
      <c r="F116" s="100">
        <f>VLOOKUP($A116,'REPORT1 16 &amp; Under ALL'!$A$4:$W$259,6,FALSE)+VLOOKUP($A116,'REPORT4 60+ ALL'!$A$4:$U$259,6,FALSE)</f>
        <v>6116</v>
      </c>
      <c r="G116" s="100">
        <f>VLOOKUP($A116,'REPORT1 16 &amp; Under ALL'!$A$4:$W$259,7,FALSE)+VLOOKUP($A116,'REPORT4 60+ ALL'!$A$4:$U$259,7,FALSE)</f>
        <v>6657</v>
      </c>
      <c r="H116" s="100">
        <f>VLOOKUP($A116,'REPORT1 16 &amp; Under ALL'!$A$4:$W$259,8,FALSE)+VLOOKUP($A116,'REPORT4 60+ ALL'!$A$4:$U$259,8,FALSE)</f>
        <v>7397</v>
      </c>
      <c r="I116" s="100">
        <f>VLOOKUP($A116,'REPORT1 16 &amp; Under ALL'!$A$4:$W$259,9,FALSE)+VLOOKUP($A116,'REPORT4 60+ ALL'!$A$4:$U$259,9,FALSE)</f>
        <v>9531</v>
      </c>
      <c r="J116" s="100">
        <f>VLOOKUP($A116,'REPORT1 16 &amp; Under ALL'!$A$4:$W$259,10,FALSE)+VLOOKUP($A116,'REPORT4 60+ ALL'!$A$4:$U$259,10,FALSE)</f>
        <v>11064</v>
      </c>
      <c r="K116" s="100">
        <f>VLOOKUP($A116,'REPORT1 16 &amp; Under ALL'!$A$4:$W$259,11,FALSE)+VLOOKUP($A116,'REPORT4 60+ ALL'!$A$4:$U$259,11,FALSE)</f>
        <v>7088</v>
      </c>
      <c r="L116" s="100">
        <f>VLOOKUP($A116,'REPORT1 16 &amp; Under ALL'!$A$4:$W$259,12,FALSE)+VLOOKUP($A116,'REPORT4 60+ ALL'!$A$4:$U$259,12,FALSE)</f>
        <v>7342</v>
      </c>
      <c r="M116" s="100">
        <f>VLOOKUP($A116,'REPORT1 16 &amp; Under ALL'!$A$4:$W$259,13,FALSE)+VLOOKUP($A116,'REPORT4 60+ ALL'!$A$4:$U$259,13,FALSE)</f>
        <v>6576</v>
      </c>
      <c r="N116" s="100">
        <f>VLOOKUP($A116,'REPORT1 16 &amp; Under ALL'!$A$4:$W$259,14,FALSE)+VLOOKUP($A116,'REPORT4 60+ ALL'!$A$4:$U$259,14,FALSE)</f>
        <v>3579</v>
      </c>
      <c r="O116" s="100">
        <f>VLOOKUP($A116,'REPORT1 16 &amp; Under ALL'!$A$4:$W$259,15,FALSE)+VLOOKUP($A116,'REPORT4 60+ ALL'!$A$4:$U$259,15,FALSE)</f>
        <v>5150</v>
      </c>
      <c r="P116" s="100">
        <f>VLOOKUP($A116,'REPORT1 16 &amp; Under ALL'!$A$4:$W$259,16,FALSE)+VLOOKUP($A116,'REPORT4 60+ ALL'!$A$4:$U$259,16,FALSE)</f>
        <v>7654</v>
      </c>
      <c r="Q116" s="100">
        <f>VLOOKUP($A116,'REPORT1 16 &amp; Under ALL'!$A$4:$W$259,17,FALSE)+VLOOKUP($A116,'REPORT4 60+ ALL'!$A$4:$U$259,17,FALSE)</f>
        <v>7998</v>
      </c>
      <c r="R116" s="100">
        <f>VLOOKUP($A116,'REPORT1 16 &amp; Under ALL'!$A$4:$W$259,18,FALSE)+VLOOKUP($A116,'REPORT4 60+ ALL'!$A$4:$U$259,18,FALSE)</f>
        <v>7817</v>
      </c>
      <c r="S116" s="100">
        <f>VLOOKUP($A116,'REPORT1 16 &amp; Under ALL'!$A$4:$W$259,19,FALSE)+VLOOKUP($A116,'REPORT4 60+ ALL'!$A$4:$U$259,19,FALSE)</f>
        <v>7578</v>
      </c>
      <c r="T116" s="100">
        <f>VLOOKUP($A116,'REPORT1 16 &amp; Under ALL'!$A$4:$W$259,20,FALSE)+VLOOKUP($A116,'REPORT4 60+ ALL'!$A$4:$U$259,20,FALSE)</f>
        <v>7342</v>
      </c>
      <c r="U116" s="100">
        <f>VLOOKUP($A116,'REPORT1 16 &amp; Under ALL'!$A$4:$W$259,21,FALSE)+VLOOKUP($A116,'REPORT4 60+ ALL'!$A$4:$U$259,21,FALSE)</f>
        <v>7669</v>
      </c>
      <c r="V116" s="165">
        <v>116558</v>
      </c>
      <c r="W116" s="171">
        <v>705</v>
      </c>
      <c r="X116" s="166">
        <v>0.02373657452611023</v>
      </c>
    </row>
    <row r="117" spans="1:24" ht="12.75">
      <c r="A117" s="2" t="s">
        <v>169</v>
      </c>
      <c r="B117" s="44" t="s">
        <v>528</v>
      </c>
      <c r="C117" s="1" t="s">
        <v>170</v>
      </c>
      <c r="D117" s="1" t="s">
        <v>6</v>
      </c>
      <c r="E117" s="1" t="s">
        <v>7</v>
      </c>
      <c r="F117" s="100">
        <f>VLOOKUP($A117,'REPORT1 16 &amp; Under ALL'!$A$4:$W$259,6,FALSE)+VLOOKUP($A117,'REPORT4 60+ ALL'!$A$4:$U$259,6,FALSE)</f>
        <v>8357</v>
      </c>
      <c r="G117" s="100">
        <f>VLOOKUP($A117,'REPORT1 16 &amp; Under ALL'!$A$4:$W$259,7,FALSE)+VLOOKUP($A117,'REPORT4 60+ ALL'!$A$4:$U$259,7,FALSE)</f>
        <v>8835</v>
      </c>
      <c r="H117" s="100">
        <f>VLOOKUP($A117,'REPORT1 16 &amp; Under ALL'!$A$4:$W$259,8,FALSE)+VLOOKUP($A117,'REPORT4 60+ ALL'!$A$4:$U$259,8,FALSE)</f>
        <v>9809</v>
      </c>
      <c r="I117" s="100">
        <f>VLOOKUP($A117,'REPORT1 16 &amp; Under ALL'!$A$4:$W$259,9,FALSE)+VLOOKUP($A117,'REPORT4 60+ ALL'!$A$4:$U$259,9,FALSE)</f>
        <v>13000</v>
      </c>
      <c r="J117" s="100">
        <f>VLOOKUP($A117,'REPORT1 16 &amp; Under ALL'!$A$4:$W$259,10,FALSE)+VLOOKUP($A117,'REPORT4 60+ ALL'!$A$4:$U$259,10,FALSE)</f>
        <v>13924</v>
      </c>
      <c r="K117" s="100">
        <f>VLOOKUP($A117,'REPORT1 16 &amp; Under ALL'!$A$4:$W$259,11,FALSE)+VLOOKUP($A117,'REPORT4 60+ ALL'!$A$4:$U$259,11,FALSE)</f>
        <v>7654</v>
      </c>
      <c r="L117" s="100">
        <f>VLOOKUP($A117,'REPORT1 16 &amp; Under ALL'!$A$4:$W$259,12,FALSE)+VLOOKUP($A117,'REPORT4 60+ ALL'!$A$4:$U$259,12,FALSE)</f>
        <v>6666</v>
      </c>
      <c r="M117" s="100">
        <f>VLOOKUP($A117,'REPORT1 16 &amp; Under ALL'!$A$4:$W$259,13,FALSE)+VLOOKUP($A117,'REPORT4 60+ ALL'!$A$4:$U$259,13,FALSE)</f>
        <v>6457</v>
      </c>
      <c r="N117" s="100">
        <f>VLOOKUP($A117,'REPORT1 16 &amp; Under ALL'!$A$4:$W$259,14,FALSE)+VLOOKUP($A117,'REPORT4 60+ ALL'!$A$4:$U$259,14,FALSE)</f>
        <v>3705</v>
      </c>
      <c r="O117" s="100">
        <f>VLOOKUP($A117,'REPORT1 16 &amp; Under ALL'!$A$4:$W$259,15,FALSE)+VLOOKUP($A117,'REPORT4 60+ ALL'!$A$4:$U$259,15,FALSE)</f>
        <v>4014</v>
      </c>
      <c r="P117" s="100">
        <f>VLOOKUP($A117,'REPORT1 16 &amp; Under ALL'!$A$4:$W$259,16,FALSE)+VLOOKUP($A117,'REPORT4 60+ ALL'!$A$4:$U$259,16,FALSE)</f>
        <v>6929</v>
      </c>
      <c r="Q117" s="100">
        <f>VLOOKUP($A117,'REPORT1 16 &amp; Under ALL'!$A$4:$W$259,17,FALSE)+VLOOKUP($A117,'REPORT4 60+ ALL'!$A$4:$U$259,17,FALSE)</f>
        <v>8134</v>
      </c>
      <c r="R117" s="100">
        <f>VLOOKUP($A117,'REPORT1 16 &amp; Under ALL'!$A$4:$W$259,18,FALSE)+VLOOKUP($A117,'REPORT4 60+ ALL'!$A$4:$U$259,18,FALSE)</f>
        <v>7649</v>
      </c>
      <c r="S117" s="100">
        <f>VLOOKUP($A117,'REPORT1 16 &amp; Under ALL'!$A$4:$W$259,19,FALSE)+VLOOKUP($A117,'REPORT4 60+ ALL'!$A$4:$U$259,19,FALSE)</f>
        <v>7841</v>
      </c>
      <c r="T117" s="100">
        <f>VLOOKUP($A117,'REPORT1 16 &amp; Under ALL'!$A$4:$W$259,20,FALSE)+VLOOKUP($A117,'REPORT4 60+ ALL'!$A$4:$U$259,20,FALSE)</f>
        <v>8598</v>
      </c>
      <c r="U117" s="100">
        <f>VLOOKUP($A117,'REPORT1 16 &amp; Under ALL'!$A$4:$W$259,21,FALSE)+VLOOKUP($A117,'REPORT4 60+ ALL'!$A$4:$U$259,21,FALSE)</f>
        <v>9805</v>
      </c>
      <c r="V117" s="165">
        <v>131377</v>
      </c>
      <c r="W117" s="171">
        <v>-6108</v>
      </c>
      <c r="X117" s="166">
        <v>-0.1526961825954351</v>
      </c>
    </row>
    <row r="118" spans="1:24" ht="12.75">
      <c r="A118" s="2" t="s">
        <v>171</v>
      </c>
      <c r="B118" s="44" t="s">
        <v>529</v>
      </c>
      <c r="C118" s="1" t="s">
        <v>21</v>
      </c>
      <c r="D118" s="1" t="s">
        <v>22</v>
      </c>
      <c r="E118" s="1" t="s">
        <v>7</v>
      </c>
      <c r="F118" s="100">
        <f>VLOOKUP($A118,'REPORT1 16 &amp; Under ALL'!$A$4:$W$259,6,FALSE)+VLOOKUP($A118,'REPORT4 60+ ALL'!$A$4:$U$259,6,FALSE)</f>
        <v>1047</v>
      </c>
      <c r="G118" s="100">
        <f>VLOOKUP($A118,'REPORT1 16 &amp; Under ALL'!$A$4:$W$259,7,FALSE)+VLOOKUP($A118,'REPORT4 60+ ALL'!$A$4:$U$259,7,FALSE)</f>
        <v>2061</v>
      </c>
      <c r="H118" s="100">
        <f>VLOOKUP($A118,'REPORT1 16 &amp; Under ALL'!$A$4:$W$259,8,FALSE)+VLOOKUP($A118,'REPORT4 60+ ALL'!$A$4:$U$259,8,FALSE)</f>
        <v>4376</v>
      </c>
      <c r="I118" s="100">
        <f>VLOOKUP($A118,'REPORT1 16 &amp; Under ALL'!$A$4:$W$259,9,FALSE)+VLOOKUP($A118,'REPORT4 60+ ALL'!$A$4:$U$259,9,FALSE)</f>
        <v>4268</v>
      </c>
      <c r="J118" s="100">
        <f>VLOOKUP($A118,'REPORT1 16 &amp; Under ALL'!$A$4:$W$259,10,FALSE)+VLOOKUP($A118,'REPORT4 60+ ALL'!$A$4:$U$259,10,FALSE)</f>
        <v>9442</v>
      </c>
      <c r="K118" s="100">
        <f>VLOOKUP($A118,'REPORT1 16 &amp; Under ALL'!$A$4:$W$259,11,FALSE)+VLOOKUP($A118,'REPORT4 60+ ALL'!$A$4:$U$259,11,FALSE)</f>
        <v>8606</v>
      </c>
      <c r="L118" s="100">
        <f>VLOOKUP($A118,'REPORT1 16 &amp; Under ALL'!$A$4:$W$259,12,FALSE)+VLOOKUP($A118,'REPORT4 60+ ALL'!$A$4:$U$259,12,FALSE)</f>
        <v>6255</v>
      </c>
      <c r="M118" s="100">
        <f>VLOOKUP($A118,'REPORT1 16 &amp; Under ALL'!$A$4:$W$259,13,FALSE)+VLOOKUP($A118,'REPORT4 60+ ALL'!$A$4:$U$259,13,FALSE)</f>
        <v>4512</v>
      </c>
      <c r="N118" s="100">
        <f>VLOOKUP($A118,'REPORT1 16 &amp; Under ALL'!$A$4:$W$259,14,FALSE)+VLOOKUP($A118,'REPORT4 60+ ALL'!$A$4:$U$259,14,FALSE)</f>
        <v>1897</v>
      </c>
      <c r="O118" s="100">
        <f>VLOOKUP($A118,'REPORT1 16 &amp; Under ALL'!$A$4:$W$259,15,FALSE)+VLOOKUP($A118,'REPORT4 60+ ALL'!$A$4:$U$259,15,FALSE)</f>
        <v>1749</v>
      </c>
      <c r="P118" s="100">
        <f>VLOOKUP($A118,'REPORT1 16 &amp; Under ALL'!$A$4:$W$259,16,FALSE)+VLOOKUP($A118,'REPORT4 60+ ALL'!$A$4:$U$259,16,FALSE)</f>
        <v>2427</v>
      </c>
      <c r="Q118" s="100">
        <f>VLOOKUP($A118,'REPORT1 16 &amp; Under ALL'!$A$4:$W$259,17,FALSE)+VLOOKUP($A118,'REPORT4 60+ ALL'!$A$4:$U$259,17,FALSE)</f>
        <v>1206</v>
      </c>
      <c r="R118" s="100">
        <f>VLOOKUP($A118,'REPORT1 16 &amp; Under ALL'!$A$4:$W$259,18,FALSE)+VLOOKUP($A118,'REPORT4 60+ ALL'!$A$4:$U$259,18,FALSE)</f>
        <v>1437</v>
      </c>
      <c r="S118" s="100">
        <f>VLOOKUP($A118,'REPORT1 16 &amp; Under ALL'!$A$4:$W$259,19,FALSE)+VLOOKUP($A118,'REPORT4 60+ ALL'!$A$4:$U$259,19,FALSE)</f>
        <v>2694</v>
      </c>
      <c r="T118" s="100">
        <f>VLOOKUP($A118,'REPORT1 16 &amp; Under ALL'!$A$4:$W$259,20,FALSE)+VLOOKUP($A118,'REPORT4 60+ ALL'!$A$4:$U$259,20,FALSE)</f>
        <v>2451</v>
      </c>
      <c r="U118" s="100">
        <f>VLOOKUP($A118,'REPORT1 16 &amp; Under ALL'!$A$4:$W$259,21,FALSE)+VLOOKUP($A118,'REPORT4 60+ ALL'!$A$4:$U$259,21,FALSE)</f>
        <v>3190</v>
      </c>
      <c r="V118" s="165">
        <v>57618</v>
      </c>
      <c r="W118" s="171">
        <v>-1980</v>
      </c>
      <c r="X118" s="166">
        <v>-0.16848196051735875</v>
      </c>
    </row>
    <row r="119" spans="1:24" ht="12.75">
      <c r="A119" s="2" t="s">
        <v>172</v>
      </c>
      <c r="B119" s="44" t="s">
        <v>530</v>
      </c>
      <c r="C119" s="1" t="s">
        <v>63</v>
      </c>
      <c r="D119" s="1" t="s">
        <v>6</v>
      </c>
      <c r="E119" s="1" t="s">
        <v>16</v>
      </c>
      <c r="F119" s="100">
        <f>VLOOKUP($A119,'REPORT1 16 &amp; Under ALL'!$A$4:$W$259,6,FALSE)+VLOOKUP($A119,'REPORT4 60+ ALL'!$A$4:$U$259,6,FALSE)</f>
        <v>1416</v>
      </c>
      <c r="G119" s="100">
        <f>VLOOKUP($A119,'REPORT1 16 &amp; Under ALL'!$A$4:$W$259,7,FALSE)+VLOOKUP($A119,'REPORT4 60+ ALL'!$A$4:$U$259,7,FALSE)</f>
        <v>1605</v>
      </c>
      <c r="H119" s="100">
        <f>VLOOKUP($A119,'REPORT1 16 &amp; Under ALL'!$A$4:$W$259,8,FALSE)+VLOOKUP($A119,'REPORT4 60+ ALL'!$A$4:$U$259,8,FALSE)</f>
        <v>1965</v>
      </c>
      <c r="I119" s="100">
        <f>VLOOKUP($A119,'REPORT1 16 &amp; Under ALL'!$A$4:$W$259,9,FALSE)+VLOOKUP($A119,'REPORT4 60+ ALL'!$A$4:$U$259,9,FALSE)</f>
        <v>2401</v>
      </c>
      <c r="J119" s="100">
        <f>VLOOKUP($A119,'REPORT1 16 &amp; Under ALL'!$A$4:$W$259,10,FALSE)+VLOOKUP($A119,'REPORT4 60+ ALL'!$A$4:$U$259,10,FALSE)</f>
        <v>2220</v>
      </c>
      <c r="K119" s="100">
        <f>VLOOKUP($A119,'REPORT1 16 &amp; Under ALL'!$A$4:$W$259,11,FALSE)+VLOOKUP($A119,'REPORT4 60+ ALL'!$A$4:$U$259,11,FALSE)</f>
        <v>1815</v>
      </c>
      <c r="L119" s="100">
        <f>VLOOKUP($A119,'REPORT1 16 &amp; Under ALL'!$A$4:$W$259,12,FALSE)+VLOOKUP($A119,'REPORT4 60+ ALL'!$A$4:$U$259,12,FALSE)</f>
        <v>1775</v>
      </c>
      <c r="M119" s="100">
        <f>VLOOKUP($A119,'REPORT1 16 &amp; Under ALL'!$A$4:$W$259,13,FALSE)+VLOOKUP($A119,'REPORT4 60+ ALL'!$A$4:$U$259,13,FALSE)</f>
        <v>1854</v>
      </c>
      <c r="N119" s="100">
        <f>VLOOKUP($A119,'REPORT1 16 &amp; Under ALL'!$A$4:$W$259,14,FALSE)+VLOOKUP($A119,'REPORT4 60+ ALL'!$A$4:$U$259,14,FALSE)</f>
        <v>1102</v>
      </c>
      <c r="O119" s="100">
        <f>VLOOKUP($A119,'REPORT1 16 &amp; Under ALL'!$A$4:$W$259,15,FALSE)+VLOOKUP($A119,'REPORT4 60+ ALL'!$A$4:$U$259,15,FALSE)</f>
        <v>1143</v>
      </c>
      <c r="P119" s="100">
        <f>VLOOKUP($A119,'REPORT1 16 &amp; Under ALL'!$A$4:$W$259,16,FALSE)+VLOOKUP($A119,'REPORT4 60+ ALL'!$A$4:$U$259,16,FALSE)</f>
        <v>1588</v>
      </c>
      <c r="Q119" s="100">
        <f>VLOOKUP($A119,'REPORT1 16 &amp; Under ALL'!$A$4:$W$259,17,FALSE)+VLOOKUP($A119,'REPORT4 60+ ALL'!$A$4:$U$259,17,FALSE)</f>
        <v>2002</v>
      </c>
      <c r="R119" s="100">
        <f>VLOOKUP($A119,'REPORT1 16 &amp; Under ALL'!$A$4:$W$259,18,FALSE)+VLOOKUP($A119,'REPORT4 60+ ALL'!$A$4:$U$259,18,FALSE)</f>
        <v>1579</v>
      </c>
      <c r="S119" s="100">
        <f>VLOOKUP($A119,'REPORT1 16 &amp; Under ALL'!$A$4:$W$259,19,FALSE)+VLOOKUP($A119,'REPORT4 60+ ALL'!$A$4:$U$259,19,FALSE)</f>
        <v>1708</v>
      </c>
      <c r="T119" s="100">
        <f>VLOOKUP($A119,'REPORT1 16 &amp; Under ALL'!$A$4:$W$259,20,FALSE)+VLOOKUP($A119,'REPORT4 60+ ALL'!$A$4:$U$259,20,FALSE)</f>
        <v>1916</v>
      </c>
      <c r="U119" s="100">
        <f>VLOOKUP($A119,'REPORT1 16 &amp; Under ALL'!$A$4:$W$259,21,FALSE)+VLOOKUP($A119,'REPORT4 60+ ALL'!$A$4:$U$259,21,FALSE)</f>
        <v>1967</v>
      </c>
      <c r="V119" s="165">
        <v>28056</v>
      </c>
      <c r="W119" s="171">
        <v>-217</v>
      </c>
      <c r="X119" s="166">
        <v>-0.029375930689048327</v>
      </c>
    </row>
    <row r="120" spans="1:24" ht="12.75">
      <c r="A120" s="2" t="s">
        <v>173</v>
      </c>
      <c r="B120" s="44" t="s">
        <v>531</v>
      </c>
      <c r="C120" s="1" t="s">
        <v>174</v>
      </c>
      <c r="D120" s="1" t="s">
        <v>25</v>
      </c>
      <c r="E120" s="1" t="s">
        <v>7</v>
      </c>
      <c r="F120" s="100">
        <f>VLOOKUP($A120,'REPORT1 16 &amp; Under ALL'!$A$4:$W$259,6,FALSE)+VLOOKUP($A120,'REPORT4 60+ ALL'!$A$4:$U$259,6,FALSE)</f>
        <v>37324</v>
      </c>
      <c r="G120" s="100">
        <f>VLOOKUP($A120,'REPORT1 16 &amp; Under ALL'!$A$4:$W$259,7,FALSE)+VLOOKUP($A120,'REPORT4 60+ ALL'!$A$4:$U$259,7,FALSE)</f>
        <v>34902</v>
      </c>
      <c r="H120" s="100">
        <f>VLOOKUP($A120,'REPORT1 16 &amp; Under ALL'!$A$4:$W$259,8,FALSE)+VLOOKUP($A120,'REPORT4 60+ ALL'!$A$4:$U$259,8,FALSE)</f>
        <v>34278</v>
      </c>
      <c r="I120" s="100">
        <f>VLOOKUP($A120,'REPORT1 16 &amp; Under ALL'!$A$4:$W$259,9,FALSE)+VLOOKUP($A120,'REPORT4 60+ ALL'!$A$4:$U$259,9,FALSE)</f>
        <v>44301</v>
      </c>
      <c r="J120" s="100">
        <f>VLOOKUP($A120,'REPORT1 16 &amp; Under ALL'!$A$4:$W$259,10,FALSE)+VLOOKUP($A120,'REPORT4 60+ ALL'!$A$4:$U$259,10,FALSE)</f>
        <v>49689</v>
      </c>
      <c r="K120" s="100">
        <f>VLOOKUP($A120,'REPORT1 16 &amp; Under ALL'!$A$4:$W$259,11,FALSE)+VLOOKUP($A120,'REPORT4 60+ ALL'!$A$4:$U$259,11,FALSE)</f>
        <v>30346</v>
      </c>
      <c r="L120" s="100">
        <f>VLOOKUP($A120,'REPORT1 16 &amp; Under ALL'!$A$4:$W$259,12,FALSE)+VLOOKUP($A120,'REPORT4 60+ ALL'!$A$4:$U$259,12,FALSE)</f>
        <v>27879</v>
      </c>
      <c r="M120" s="100">
        <f>VLOOKUP($A120,'REPORT1 16 &amp; Under ALL'!$A$4:$W$259,13,FALSE)+VLOOKUP($A120,'REPORT4 60+ ALL'!$A$4:$U$259,13,FALSE)</f>
        <v>22487</v>
      </c>
      <c r="N120" s="100">
        <f>VLOOKUP($A120,'REPORT1 16 &amp; Under ALL'!$A$4:$W$259,14,FALSE)+VLOOKUP($A120,'REPORT4 60+ ALL'!$A$4:$U$259,14,FALSE)</f>
        <v>13502</v>
      </c>
      <c r="O120" s="100">
        <f>VLOOKUP($A120,'REPORT1 16 &amp; Under ALL'!$A$4:$W$259,15,FALSE)+VLOOKUP($A120,'REPORT4 60+ ALL'!$A$4:$U$259,15,FALSE)</f>
        <v>18010</v>
      </c>
      <c r="P120" s="100">
        <f>VLOOKUP($A120,'REPORT1 16 &amp; Under ALL'!$A$4:$W$259,16,FALSE)+VLOOKUP($A120,'REPORT4 60+ ALL'!$A$4:$U$259,16,FALSE)</f>
        <v>26572</v>
      </c>
      <c r="Q120" s="100">
        <f>VLOOKUP($A120,'REPORT1 16 &amp; Under ALL'!$A$4:$W$259,17,FALSE)+VLOOKUP($A120,'REPORT4 60+ ALL'!$A$4:$U$259,17,FALSE)</f>
        <v>28468</v>
      </c>
      <c r="R120" s="100">
        <f>VLOOKUP($A120,'REPORT1 16 &amp; Under ALL'!$A$4:$W$259,18,FALSE)+VLOOKUP($A120,'REPORT4 60+ ALL'!$A$4:$U$259,18,FALSE)</f>
        <v>30178</v>
      </c>
      <c r="S120" s="100">
        <f>VLOOKUP($A120,'REPORT1 16 &amp; Under ALL'!$A$4:$W$259,19,FALSE)+VLOOKUP($A120,'REPORT4 60+ ALL'!$A$4:$U$259,19,FALSE)</f>
        <v>30876</v>
      </c>
      <c r="T120" s="100">
        <f>VLOOKUP($A120,'REPORT1 16 &amp; Under ALL'!$A$4:$W$259,20,FALSE)+VLOOKUP($A120,'REPORT4 60+ ALL'!$A$4:$U$259,20,FALSE)</f>
        <v>35617</v>
      </c>
      <c r="U120" s="100">
        <f>VLOOKUP($A120,'REPORT1 16 &amp; Under ALL'!$A$4:$W$259,21,FALSE)+VLOOKUP($A120,'REPORT4 60+ ALL'!$A$4:$U$259,21,FALSE)</f>
        <v>43226</v>
      </c>
      <c r="V120" s="165">
        <v>507655</v>
      </c>
      <c r="W120" s="171">
        <v>-10908</v>
      </c>
      <c r="X120" s="166">
        <v>-0.07233181923676271</v>
      </c>
    </row>
    <row r="121" spans="1:24" ht="12.75">
      <c r="A121" s="2" t="s">
        <v>175</v>
      </c>
      <c r="B121" s="44" t="s">
        <v>532</v>
      </c>
      <c r="C121" s="1" t="s">
        <v>176</v>
      </c>
      <c r="D121" s="1" t="s">
        <v>10</v>
      </c>
      <c r="E121" s="1" t="s">
        <v>7</v>
      </c>
      <c r="F121" s="100">
        <f>VLOOKUP($A121,'REPORT1 16 &amp; Under ALL'!$A$4:$W$259,6,FALSE)+VLOOKUP($A121,'REPORT4 60+ ALL'!$A$4:$U$259,6,FALSE)</f>
        <v>32054</v>
      </c>
      <c r="G121" s="100">
        <f>VLOOKUP($A121,'REPORT1 16 &amp; Under ALL'!$A$4:$W$259,7,FALSE)+VLOOKUP($A121,'REPORT4 60+ ALL'!$A$4:$U$259,7,FALSE)</f>
        <v>27101</v>
      </c>
      <c r="H121" s="100">
        <f>VLOOKUP($A121,'REPORT1 16 &amp; Under ALL'!$A$4:$W$259,8,FALSE)+VLOOKUP($A121,'REPORT4 60+ ALL'!$A$4:$U$259,8,FALSE)</f>
        <v>21247</v>
      </c>
      <c r="I121" s="100">
        <f>VLOOKUP($A121,'REPORT1 16 &amp; Under ALL'!$A$4:$W$259,9,FALSE)+VLOOKUP($A121,'REPORT4 60+ ALL'!$A$4:$U$259,9,FALSE)</f>
        <v>28606</v>
      </c>
      <c r="J121" s="100">
        <f>VLOOKUP($A121,'REPORT1 16 &amp; Under ALL'!$A$4:$W$259,10,FALSE)+VLOOKUP($A121,'REPORT4 60+ ALL'!$A$4:$U$259,10,FALSE)</f>
        <v>29834</v>
      </c>
      <c r="K121" s="100">
        <f>VLOOKUP($A121,'REPORT1 16 &amp; Under ALL'!$A$4:$W$259,11,FALSE)+VLOOKUP($A121,'REPORT4 60+ ALL'!$A$4:$U$259,11,FALSE)</f>
        <v>16386</v>
      </c>
      <c r="L121" s="100">
        <f>VLOOKUP($A121,'REPORT1 16 &amp; Under ALL'!$A$4:$W$259,12,FALSE)+VLOOKUP($A121,'REPORT4 60+ ALL'!$A$4:$U$259,12,FALSE)</f>
        <v>16366</v>
      </c>
      <c r="M121" s="100">
        <f>VLOOKUP($A121,'REPORT1 16 &amp; Under ALL'!$A$4:$W$259,13,FALSE)+VLOOKUP($A121,'REPORT4 60+ ALL'!$A$4:$U$259,13,FALSE)</f>
        <v>14158</v>
      </c>
      <c r="N121" s="100">
        <f>VLOOKUP($A121,'REPORT1 16 &amp; Under ALL'!$A$4:$W$259,14,FALSE)+VLOOKUP($A121,'REPORT4 60+ ALL'!$A$4:$U$259,14,FALSE)</f>
        <v>8002</v>
      </c>
      <c r="O121" s="100">
        <f>VLOOKUP($A121,'REPORT1 16 &amp; Under ALL'!$A$4:$W$259,15,FALSE)+VLOOKUP($A121,'REPORT4 60+ ALL'!$A$4:$U$259,15,FALSE)</f>
        <v>11500</v>
      </c>
      <c r="P121" s="100">
        <f>VLOOKUP($A121,'REPORT1 16 &amp; Under ALL'!$A$4:$W$259,16,FALSE)+VLOOKUP($A121,'REPORT4 60+ ALL'!$A$4:$U$259,16,FALSE)</f>
        <v>19021</v>
      </c>
      <c r="Q121" s="100">
        <f>VLOOKUP($A121,'REPORT1 16 &amp; Under ALL'!$A$4:$W$259,17,FALSE)+VLOOKUP($A121,'REPORT4 60+ ALL'!$A$4:$U$259,17,FALSE)</f>
        <v>18578</v>
      </c>
      <c r="R121" s="100">
        <f>VLOOKUP($A121,'REPORT1 16 &amp; Under ALL'!$A$4:$W$259,18,FALSE)+VLOOKUP($A121,'REPORT4 60+ ALL'!$A$4:$U$259,18,FALSE)</f>
        <v>19757</v>
      </c>
      <c r="S121" s="100">
        <f>VLOOKUP($A121,'REPORT1 16 &amp; Under ALL'!$A$4:$W$259,19,FALSE)+VLOOKUP($A121,'REPORT4 60+ ALL'!$A$4:$U$259,19,FALSE)</f>
        <v>20498</v>
      </c>
      <c r="T121" s="100">
        <f>VLOOKUP($A121,'REPORT1 16 &amp; Under ALL'!$A$4:$W$259,20,FALSE)+VLOOKUP($A121,'REPORT4 60+ ALL'!$A$4:$U$259,20,FALSE)</f>
        <v>23057</v>
      </c>
      <c r="U121" s="100">
        <f>VLOOKUP($A121,'REPORT1 16 &amp; Under ALL'!$A$4:$W$259,21,FALSE)+VLOOKUP($A121,'REPORT4 60+ ALL'!$A$4:$U$259,21,FALSE)</f>
        <v>24938</v>
      </c>
      <c r="V121" s="165">
        <v>331103</v>
      </c>
      <c r="W121" s="171">
        <v>-20758</v>
      </c>
      <c r="X121" s="166">
        <v>-0.1904263907236166</v>
      </c>
    </row>
    <row r="122" spans="1:24" ht="12.75">
      <c r="A122" s="2" t="s">
        <v>177</v>
      </c>
      <c r="B122" s="44" t="s">
        <v>533</v>
      </c>
      <c r="C122" s="1" t="s">
        <v>21</v>
      </c>
      <c r="D122" s="1" t="s">
        <v>22</v>
      </c>
      <c r="E122" s="1" t="s">
        <v>7</v>
      </c>
      <c r="F122" s="100">
        <f>VLOOKUP($A122,'REPORT1 16 &amp; Under ALL'!$A$4:$W$259,6,FALSE)+VLOOKUP($A122,'REPORT4 60+ ALL'!$A$4:$U$259,6,FALSE)</f>
        <v>4829</v>
      </c>
      <c r="G122" s="100">
        <f>VLOOKUP($A122,'REPORT1 16 &amp; Under ALL'!$A$4:$W$259,7,FALSE)+VLOOKUP($A122,'REPORT4 60+ ALL'!$A$4:$U$259,7,FALSE)</f>
        <v>5354</v>
      </c>
      <c r="H122" s="100">
        <f>VLOOKUP($A122,'REPORT1 16 &amp; Under ALL'!$A$4:$W$259,8,FALSE)+VLOOKUP($A122,'REPORT4 60+ ALL'!$A$4:$U$259,8,FALSE)</f>
        <v>4837</v>
      </c>
      <c r="I122" s="100">
        <f>VLOOKUP($A122,'REPORT1 16 &amp; Under ALL'!$A$4:$W$259,9,FALSE)+VLOOKUP($A122,'REPORT4 60+ ALL'!$A$4:$U$259,9,FALSE)</f>
        <v>7836</v>
      </c>
      <c r="J122" s="100">
        <f>VLOOKUP($A122,'REPORT1 16 &amp; Under ALL'!$A$4:$W$259,10,FALSE)+VLOOKUP($A122,'REPORT4 60+ ALL'!$A$4:$U$259,10,FALSE)</f>
        <v>10977</v>
      </c>
      <c r="K122" s="100">
        <f>VLOOKUP($A122,'REPORT1 16 &amp; Under ALL'!$A$4:$W$259,11,FALSE)+VLOOKUP($A122,'REPORT4 60+ ALL'!$A$4:$U$259,11,FALSE)</f>
        <v>4812</v>
      </c>
      <c r="L122" s="100">
        <f>VLOOKUP($A122,'REPORT1 16 &amp; Under ALL'!$A$4:$W$259,12,FALSE)+VLOOKUP($A122,'REPORT4 60+ ALL'!$A$4:$U$259,12,FALSE)</f>
        <v>5004</v>
      </c>
      <c r="M122" s="100">
        <f>VLOOKUP($A122,'REPORT1 16 &amp; Under ALL'!$A$4:$W$259,13,FALSE)+VLOOKUP($A122,'REPORT4 60+ ALL'!$A$4:$U$259,13,FALSE)</f>
        <v>4131</v>
      </c>
      <c r="N122" s="100">
        <f>VLOOKUP($A122,'REPORT1 16 &amp; Under ALL'!$A$4:$W$259,14,FALSE)+VLOOKUP($A122,'REPORT4 60+ ALL'!$A$4:$U$259,14,FALSE)</f>
        <v>2373</v>
      </c>
      <c r="O122" s="100">
        <f>VLOOKUP($A122,'REPORT1 16 &amp; Under ALL'!$A$4:$W$259,15,FALSE)+VLOOKUP($A122,'REPORT4 60+ ALL'!$A$4:$U$259,15,FALSE)</f>
        <v>3022</v>
      </c>
      <c r="P122" s="100">
        <f>VLOOKUP($A122,'REPORT1 16 &amp; Under ALL'!$A$4:$W$259,16,FALSE)+VLOOKUP($A122,'REPORT4 60+ ALL'!$A$4:$U$259,16,FALSE)</f>
        <v>5053</v>
      </c>
      <c r="Q122" s="100">
        <f>VLOOKUP($A122,'REPORT1 16 &amp; Under ALL'!$A$4:$W$259,17,FALSE)+VLOOKUP($A122,'REPORT4 60+ ALL'!$A$4:$U$259,17,FALSE)</f>
        <v>5189</v>
      </c>
      <c r="R122" s="100">
        <f>VLOOKUP($A122,'REPORT1 16 &amp; Under ALL'!$A$4:$W$259,18,FALSE)+VLOOKUP($A122,'REPORT4 60+ ALL'!$A$4:$U$259,18,FALSE)</f>
        <v>8304</v>
      </c>
      <c r="S122" s="100">
        <f>VLOOKUP($A122,'REPORT1 16 &amp; Under ALL'!$A$4:$W$259,19,FALSE)+VLOOKUP($A122,'REPORT4 60+ ALL'!$A$4:$U$259,19,FALSE)</f>
        <v>6216</v>
      </c>
      <c r="T122" s="100">
        <f>VLOOKUP($A122,'REPORT1 16 &amp; Under ALL'!$A$4:$W$259,20,FALSE)+VLOOKUP($A122,'REPORT4 60+ ALL'!$A$4:$U$259,20,FALSE)</f>
        <v>8556</v>
      </c>
      <c r="U122" s="100">
        <f>VLOOKUP($A122,'REPORT1 16 &amp; Under ALL'!$A$4:$W$259,21,FALSE)+VLOOKUP($A122,'REPORT4 60+ ALL'!$A$4:$U$259,21,FALSE)</f>
        <v>11307</v>
      </c>
      <c r="V122" s="165">
        <v>97800</v>
      </c>
      <c r="W122" s="171">
        <v>11527</v>
      </c>
      <c r="X122" s="166">
        <v>0.5043314665733286</v>
      </c>
    </row>
    <row r="123" spans="1:24" ht="12.75">
      <c r="A123" s="2" t="s">
        <v>178</v>
      </c>
      <c r="B123" s="44" t="s">
        <v>534</v>
      </c>
      <c r="C123" s="1" t="s">
        <v>46</v>
      </c>
      <c r="D123" s="1" t="s">
        <v>10</v>
      </c>
      <c r="E123" s="1" t="s">
        <v>7</v>
      </c>
      <c r="F123" s="100">
        <f>VLOOKUP($A123,'REPORT1 16 &amp; Under ALL'!$A$4:$W$259,6,FALSE)+VLOOKUP($A123,'REPORT4 60+ ALL'!$A$4:$U$259,6,FALSE)</f>
        <v>2704</v>
      </c>
      <c r="G123" s="100">
        <f>VLOOKUP($A123,'REPORT1 16 &amp; Under ALL'!$A$4:$W$259,7,FALSE)+VLOOKUP($A123,'REPORT4 60+ ALL'!$A$4:$U$259,7,FALSE)</f>
        <v>5610</v>
      </c>
      <c r="H123" s="100">
        <f>VLOOKUP($A123,'REPORT1 16 &amp; Under ALL'!$A$4:$W$259,8,FALSE)+VLOOKUP($A123,'REPORT4 60+ ALL'!$A$4:$U$259,8,FALSE)</f>
        <v>4922</v>
      </c>
      <c r="I123" s="100">
        <f>VLOOKUP($A123,'REPORT1 16 &amp; Under ALL'!$A$4:$W$259,9,FALSE)+VLOOKUP($A123,'REPORT4 60+ ALL'!$A$4:$U$259,9,FALSE)</f>
        <v>6469</v>
      </c>
      <c r="J123" s="100">
        <f>VLOOKUP($A123,'REPORT1 16 &amp; Under ALL'!$A$4:$W$259,10,FALSE)+VLOOKUP($A123,'REPORT4 60+ ALL'!$A$4:$U$259,10,FALSE)</f>
        <v>8473</v>
      </c>
      <c r="K123" s="100">
        <f>VLOOKUP($A123,'REPORT1 16 &amp; Under ALL'!$A$4:$W$259,11,FALSE)+VLOOKUP($A123,'REPORT4 60+ ALL'!$A$4:$U$259,11,FALSE)</f>
        <v>4112</v>
      </c>
      <c r="L123" s="100">
        <f>VLOOKUP($A123,'REPORT1 16 &amp; Under ALL'!$A$4:$W$259,12,FALSE)+VLOOKUP($A123,'REPORT4 60+ ALL'!$A$4:$U$259,12,FALSE)</f>
        <v>4041</v>
      </c>
      <c r="M123" s="100">
        <f>VLOOKUP($A123,'REPORT1 16 &amp; Under ALL'!$A$4:$W$259,13,FALSE)+VLOOKUP($A123,'REPORT4 60+ ALL'!$A$4:$U$259,13,FALSE)</f>
        <v>3165</v>
      </c>
      <c r="N123" s="100">
        <f>VLOOKUP($A123,'REPORT1 16 &amp; Under ALL'!$A$4:$W$259,14,FALSE)+VLOOKUP($A123,'REPORT4 60+ ALL'!$A$4:$U$259,14,FALSE)</f>
        <v>1781</v>
      </c>
      <c r="O123" s="100">
        <f>VLOOKUP($A123,'REPORT1 16 &amp; Under ALL'!$A$4:$W$259,15,FALSE)+VLOOKUP($A123,'REPORT4 60+ ALL'!$A$4:$U$259,15,FALSE)</f>
        <v>2588</v>
      </c>
      <c r="P123" s="100">
        <f>VLOOKUP($A123,'REPORT1 16 &amp; Under ALL'!$A$4:$W$259,16,FALSE)+VLOOKUP($A123,'REPORT4 60+ ALL'!$A$4:$U$259,16,FALSE)</f>
        <v>3888</v>
      </c>
      <c r="Q123" s="100">
        <f>VLOOKUP($A123,'REPORT1 16 &amp; Under ALL'!$A$4:$W$259,17,FALSE)+VLOOKUP($A123,'REPORT4 60+ ALL'!$A$4:$U$259,17,FALSE)</f>
        <v>3799</v>
      </c>
      <c r="R123" s="100">
        <f>VLOOKUP($A123,'REPORT1 16 &amp; Under ALL'!$A$4:$W$259,18,FALSE)+VLOOKUP($A123,'REPORT4 60+ ALL'!$A$4:$U$259,18,FALSE)</f>
        <v>5018</v>
      </c>
      <c r="S123" s="100">
        <f>VLOOKUP($A123,'REPORT1 16 &amp; Under ALL'!$A$4:$W$259,19,FALSE)+VLOOKUP($A123,'REPORT4 60+ ALL'!$A$4:$U$259,19,FALSE)</f>
        <v>4463</v>
      </c>
      <c r="T123" s="100">
        <f>VLOOKUP($A123,'REPORT1 16 &amp; Under ALL'!$A$4:$W$259,20,FALSE)+VLOOKUP($A123,'REPORT4 60+ ALL'!$A$4:$U$259,20,FALSE)</f>
        <v>4728</v>
      </c>
      <c r="U123" s="100">
        <f>VLOOKUP($A123,'REPORT1 16 &amp; Under ALL'!$A$4:$W$259,21,FALSE)+VLOOKUP($A123,'REPORT4 60+ ALL'!$A$4:$U$259,21,FALSE)</f>
        <v>4054</v>
      </c>
      <c r="V123" s="165">
        <v>69815</v>
      </c>
      <c r="W123" s="171">
        <v>-1442</v>
      </c>
      <c r="X123" s="166">
        <v>-0.07317939609236235</v>
      </c>
    </row>
    <row r="124" spans="1:24" ht="12.75">
      <c r="A124" s="2" t="s">
        <v>179</v>
      </c>
      <c r="B124" s="44" t="s">
        <v>535</v>
      </c>
      <c r="C124" s="1" t="s">
        <v>180</v>
      </c>
      <c r="D124" s="1" t="s">
        <v>6</v>
      </c>
      <c r="E124" s="1" t="s">
        <v>7</v>
      </c>
      <c r="F124" s="100">
        <f>VLOOKUP($A124,'REPORT1 16 &amp; Under ALL'!$A$4:$W$259,6,FALSE)+VLOOKUP($A124,'REPORT4 60+ ALL'!$A$4:$U$259,6,FALSE)</f>
        <v>14229</v>
      </c>
      <c r="G124" s="100">
        <f>VLOOKUP($A124,'REPORT1 16 &amp; Under ALL'!$A$4:$W$259,7,FALSE)+VLOOKUP($A124,'REPORT4 60+ ALL'!$A$4:$U$259,7,FALSE)</f>
        <v>10714</v>
      </c>
      <c r="H124" s="100">
        <f>VLOOKUP($A124,'REPORT1 16 &amp; Under ALL'!$A$4:$W$259,8,FALSE)+VLOOKUP($A124,'REPORT4 60+ ALL'!$A$4:$U$259,8,FALSE)</f>
        <v>13828</v>
      </c>
      <c r="I124" s="100">
        <f>VLOOKUP($A124,'REPORT1 16 &amp; Under ALL'!$A$4:$W$259,9,FALSE)+VLOOKUP($A124,'REPORT4 60+ ALL'!$A$4:$U$259,9,FALSE)</f>
        <v>16780</v>
      </c>
      <c r="J124" s="100">
        <f>VLOOKUP($A124,'REPORT1 16 &amp; Under ALL'!$A$4:$W$259,10,FALSE)+VLOOKUP($A124,'REPORT4 60+ ALL'!$A$4:$U$259,10,FALSE)</f>
        <v>16836</v>
      </c>
      <c r="K124" s="100">
        <f>VLOOKUP($A124,'REPORT1 16 &amp; Under ALL'!$A$4:$W$259,11,FALSE)+VLOOKUP($A124,'REPORT4 60+ ALL'!$A$4:$U$259,11,FALSE)</f>
        <v>13609</v>
      </c>
      <c r="L124" s="100">
        <f>VLOOKUP($A124,'REPORT1 16 &amp; Under ALL'!$A$4:$W$259,12,FALSE)+VLOOKUP($A124,'REPORT4 60+ ALL'!$A$4:$U$259,12,FALSE)</f>
        <v>15984</v>
      </c>
      <c r="M124" s="100">
        <f>VLOOKUP($A124,'REPORT1 16 &amp; Under ALL'!$A$4:$W$259,13,FALSE)+VLOOKUP($A124,'REPORT4 60+ ALL'!$A$4:$U$259,13,FALSE)</f>
        <v>10888</v>
      </c>
      <c r="N124" s="100">
        <f>VLOOKUP($A124,'REPORT1 16 &amp; Under ALL'!$A$4:$W$259,14,FALSE)+VLOOKUP($A124,'REPORT4 60+ ALL'!$A$4:$U$259,14,FALSE)</f>
        <v>6877</v>
      </c>
      <c r="O124" s="100">
        <f>VLOOKUP($A124,'REPORT1 16 &amp; Under ALL'!$A$4:$W$259,15,FALSE)+VLOOKUP($A124,'REPORT4 60+ ALL'!$A$4:$U$259,15,FALSE)</f>
        <v>10882</v>
      </c>
      <c r="P124" s="100">
        <f>VLOOKUP($A124,'REPORT1 16 &amp; Under ALL'!$A$4:$W$259,16,FALSE)+VLOOKUP($A124,'REPORT4 60+ ALL'!$A$4:$U$259,16,FALSE)</f>
        <v>18845</v>
      </c>
      <c r="Q124" s="100">
        <f>VLOOKUP($A124,'REPORT1 16 &amp; Under ALL'!$A$4:$W$259,17,FALSE)+VLOOKUP($A124,'REPORT4 60+ ALL'!$A$4:$U$259,17,FALSE)</f>
        <v>18925</v>
      </c>
      <c r="R124" s="100">
        <f>VLOOKUP($A124,'REPORT1 16 &amp; Under ALL'!$A$4:$W$259,18,FALSE)+VLOOKUP($A124,'REPORT4 60+ ALL'!$A$4:$U$259,18,FALSE)</f>
        <v>24253</v>
      </c>
      <c r="S124" s="100">
        <f>VLOOKUP($A124,'REPORT1 16 &amp; Under ALL'!$A$4:$W$259,19,FALSE)+VLOOKUP($A124,'REPORT4 60+ ALL'!$A$4:$U$259,19,FALSE)</f>
        <v>22957</v>
      </c>
      <c r="T124" s="100">
        <f>VLOOKUP($A124,'REPORT1 16 &amp; Under ALL'!$A$4:$W$259,20,FALSE)+VLOOKUP($A124,'REPORT4 60+ ALL'!$A$4:$U$259,20,FALSE)</f>
        <v>25836</v>
      </c>
      <c r="U124" s="100">
        <f>VLOOKUP($A124,'REPORT1 16 &amp; Under ALL'!$A$4:$W$259,21,FALSE)+VLOOKUP($A124,'REPORT4 60+ ALL'!$A$4:$U$259,21,FALSE)</f>
        <v>31626</v>
      </c>
      <c r="V124" s="165">
        <v>273069</v>
      </c>
      <c r="W124" s="171">
        <v>49121</v>
      </c>
      <c r="X124" s="166">
        <v>0.8842505085417004</v>
      </c>
    </row>
    <row r="125" spans="1:24" ht="12.75">
      <c r="A125" s="2" t="s">
        <v>181</v>
      </c>
      <c r="B125" s="44" t="s">
        <v>536</v>
      </c>
      <c r="C125" s="1" t="s">
        <v>182</v>
      </c>
      <c r="D125" s="1" t="s">
        <v>19</v>
      </c>
      <c r="E125" s="1" t="s">
        <v>7</v>
      </c>
      <c r="F125" s="100">
        <f>VLOOKUP($A125,'REPORT1 16 &amp; Under ALL'!$A$4:$W$259,6,FALSE)+VLOOKUP($A125,'REPORT4 60+ ALL'!$A$4:$U$259,6,FALSE)</f>
        <v>4625</v>
      </c>
      <c r="G125" s="100">
        <f>VLOOKUP($A125,'REPORT1 16 &amp; Under ALL'!$A$4:$W$259,7,FALSE)+VLOOKUP($A125,'REPORT4 60+ ALL'!$A$4:$U$259,7,FALSE)</f>
        <v>5002</v>
      </c>
      <c r="H125" s="100">
        <f>VLOOKUP($A125,'REPORT1 16 &amp; Under ALL'!$A$4:$W$259,8,FALSE)+VLOOKUP($A125,'REPORT4 60+ ALL'!$A$4:$U$259,8,FALSE)</f>
        <v>5395</v>
      </c>
      <c r="I125" s="100">
        <f>VLOOKUP($A125,'REPORT1 16 &amp; Under ALL'!$A$4:$W$259,9,FALSE)+VLOOKUP($A125,'REPORT4 60+ ALL'!$A$4:$U$259,9,FALSE)</f>
        <v>5990</v>
      </c>
      <c r="J125" s="100">
        <f>VLOOKUP($A125,'REPORT1 16 &amp; Under ALL'!$A$4:$W$259,10,FALSE)+VLOOKUP($A125,'REPORT4 60+ ALL'!$A$4:$U$259,10,FALSE)</f>
        <v>4587</v>
      </c>
      <c r="K125" s="100">
        <f>VLOOKUP($A125,'REPORT1 16 &amp; Under ALL'!$A$4:$W$259,11,FALSE)+VLOOKUP($A125,'REPORT4 60+ ALL'!$A$4:$U$259,11,FALSE)</f>
        <v>4138</v>
      </c>
      <c r="L125" s="100">
        <f>VLOOKUP($A125,'REPORT1 16 &amp; Under ALL'!$A$4:$W$259,12,FALSE)+VLOOKUP($A125,'REPORT4 60+ ALL'!$A$4:$U$259,12,FALSE)</f>
        <v>4597</v>
      </c>
      <c r="M125" s="100">
        <f>VLOOKUP($A125,'REPORT1 16 &amp; Under ALL'!$A$4:$W$259,13,FALSE)+VLOOKUP($A125,'REPORT4 60+ ALL'!$A$4:$U$259,13,FALSE)</f>
        <v>4024</v>
      </c>
      <c r="N125" s="100">
        <f>VLOOKUP($A125,'REPORT1 16 &amp; Under ALL'!$A$4:$W$259,14,FALSE)+VLOOKUP($A125,'REPORT4 60+ ALL'!$A$4:$U$259,14,FALSE)</f>
        <v>2177</v>
      </c>
      <c r="O125" s="100">
        <f>VLOOKUP($A125,'REPORT1 16 &amp; Under ALL'!$A$4:$W$259,15,FALSE)+VLOOKUP($A125,'REPORT4 60+ ALL'!$A$4:$U$259,15,FALSE)</f>
        <v>3182</v>
      </c>
      <c r="P125" s="100">
        <f>VLOOKUP($A125,'REPORT1 16 &amp; Under ALL'!$A$4:$W$259,16,FALSE)+VLOOKUP($A125,'REPORT4 60+ ALL'!$A$4:$U$259,16,FALSE)</f>
        <v>3893</v>
      </c>
      <c r="Q125" s="100">
        <f>VLOOKUP($A125,'REPORT1 16 &amp; Under ALL'!$A$4:$W$259,17,FALSE)+VLOOKUP($A125,'REPORT4 60+ ALL'!$A$4:$U$259,17,FALSE)</f>
        <v>4795</v>
      </c>
      <c r="R125" s="100">
        <f>VLOOKUP($A125,'REPORT1 16 &amp; Under ALL'!$A$4:$W$259,18,FALSE)+VLOOKUP($A125,'REPORT4 60+ ALL'!$A$4:$U$259,18,FALSE)</f>
        <v>4518</v>
      </c>
      <c r="S125" s="100">
        <f>VLOOKUP($A125,'REPORT1 16 &amp; Under ALL'!$A$4:$W$259,19,FALSE)+VLOOKUP($A125,'REPORT4 60+ ALL'!$A$4:$U$259,19,FALSE)</f>
        <v>4630</v>
      </c>
      <c r="T125" s="100">
        <f>VLOOKUP($A125,'REPORT1 16 &amp; Under ALL'!$A$4:$W$259,20,FALSE)+VLOOKUP($A125,'REPORT4 60+ ALL'!$A$4:$U$259,20,FALSE)</f>
        <v>5409</v>
      </c>
      <c r="U125" s="100">
        <f>VLOOKUP($A125,'REPORT1 16 &amp; Under ALL'!$A$4:$W$259,21,FALSE)+VLOOKUP($A125,'REPORT4 60+ ALL'!$A$4:$U$259,21,FALSE)</f>
        <v>6068</v>
      </c>
      <c r="V125" s="165">
        <v>73030</v>
      </c>
      <c r="W125" s="171">
        <v>-387</v>
      </c>
      <c r="X125" s="166">
        <v>-0.018418046830382638</v>
      </c>
    </row>
    <row r="126" spans="1:24" ht="12.75">
      <c r="A126" s="2" t="s">
        <v>183</v>
      </c>
      <c r="B126" s="44" t="s">
        <v>537</v>
      </c>
      <c r="C126" s="1" t="s">
        <v>59</v>
      </c>
      <c r="D126" s="1" t="s">
        <v>36</v>
      </c>
      <c r="E126" s="1" t="s">
        <v>16</v>
      </c>
      <c r="F126" s="100">
        <f>VLOOKUP($A126,'REPORT1 16 &amp; Under ALL'!$A$4:$W$259,6,FALSE)+VLOOKUP($A126,'REPORT4 60+ ALL'!$A$4:$U$259,6,FALSE)</f>
        <v>892</v>
      </c>
      <c r="G126" s="100">
        <f>VLOOKUP($A126,'REPORT1 16 &amp; Under ALL'!$A$4:$W$259,7,FALSE)+VLOOKUP($A126,'REPORT4 60+ ALL'!$A$4:$U$259,7,FALSE)</f>
        <v>674</v>
      </c>
      <c r="H126" s="100">
        <f>VLOOKUP($A126,'REPORT1 16 &amp; Under ALL'!$A$4:$W$259,8,FALSE)+VLOOKUP($A126,'REPORT4 60+ ALL'!$A$4:$U$259,8,FALSE)</f>
        <v>1082</v>
      </c>
      <c r="I126" s="100">
        <f>VLOOKUP($A126,'REPORT1 16 &amp; Under ALL'!$A$4:$W$259,9,FALSE)+VLOOKUP($A126,'REPORT4 60+ ALL'!$A$4:$U$259,9,FALSE)</f>
        <v>1793</v>
      </c>
      <c r="J126" s="100">
        <f>VLOOKUP($A126,'REPORT1 16 &amp; Under ALL'!$A$4:$W$259,10,FALSE)+VLOOKUP($A126,'REPORT4 60+ ALL'!$A$4:$U$259,10,FALSE)</f>
        <v>1799</v>
      </c>
      <c r="K126" s="100">
        <f>VLOOKUP($A126,'REPORT1 16 &amp; Under ALL'!$A$4:$W$259,11,FALSE)+VLOOKUP($A126,'REPORT4 60+ ALL'!$A$4:$U$259,11,FALSE)</f>
        <v>2011</v>
      </c>
      <c r="L126" s="100">
        <f>VLOOKUP($A126,'REPORT1 16 &amp; Under ALL'!$A$4:$W$259,12,FALSE)+VLOOKUP($A126,'REPORT4 60+ ALL'!$A$4:$U$259,12,FALSE)</f>
        <v>2196</v>
      </c>
      <c r="M126" s="100">
        <f>VLOOKUP($A126,'REPORT1 16 &amp; Under ALL'!$A$4:$W$259,13,FALSE)+VLOOKUP($A126,'REPORT4 60+ ALL'!$A$4:$U$259,13,FALSE)</f>
        <v>2087</v>
      </c>
      <c r="N126" s="100">
        <f>VLOOKUP($A126,'REPORT1 16 &amp; Under ALL'!$A$4:$W$259,14,FALSE)+VLOOKUP($A126,'REPORT4 60+ ALL'!$A$4:$U$259,14,FALSE)</f>
        <v>871</v>
      </c>
      <c r="O126" s="100">
        <f>VLOOKUP($A126,'REPORT1 16 &amp; Under ALL'!$A$4:$W$259,15,FALSE)+VLOOKUP($A126,'REPORT4 60+ ALL'!$A$4:$U$259,15,FALSE)</f>
        <v>1726</v>
      </c>
      <c r="P126" s="100">
        <f>VLOOKUP($A126,'REPORT1 16 &amp; Under ALL'!$A$4:$W$259,16,FALSE)+VLOOKUP($A126,'REPORT4 60+ ALL'!$A$4:$U$259,16,FALSE)</f>
        <v>3072</v>
      </c>
      <c r="Q126" s="100">
        <f>VLOOKUP($A126,'REPORT1 16 &amp; Under ALL'!$A$4:$W$259,17,FALSE)+VLOOKUP($A126,'REPORT4 60+ ALL'!$A$4:$U$259,17,FALSE)</f>
        <v>2560</v>
      </c>
      <c r="R126" s="100">
        <f>VLOOKUP($A126,'REPORT1 16 &amp; Under ALL'!$A$4:$W$259,18,FALSE)+VLOOKUP($A126,'REPORT4 60+ ALL'!$A$4:$U$259,18,FALSE)</f>
        <v>1340</v>
      </c>
      <c r="S126" s="100">
        <f>VLOOKUP($A126,'REPORT1 16 &amp; Under ALL'!$A$4:$W$259,19,FALSE)+VLOOKUP($A126,'REPORT4 60+ ALL'!$A$4:$U$259,19,FALSE)</f>
        <v>1843</v>
      </c>
      <c r="T126" s="100">
        <f>VLOOKUP($A126,'REPORT1 16 &amp; Under ALL'!$A$4:$W$259,20,FALSE)+VLOOKUP($A126,'REPORT4 60+ ALL'!$A$4:$U$259,20,FALSE)</f>
        <v>1979</v>
      </c>
      <c r="U126" s="100">
        <f>VLOOKUP($A126,'REPORT1 16 &amp; Under ALL'!$A$4:$W$259,21,FALSE)+VLOOKUP($A126,'REPORT4 60+ ALL'!$A$4:$U$259,21,FALSE)</f>
        <v>2067</v>
      </c>
      <c r="V126" s="165">
        <v>27992</v>
      </c>
      <c r="W126" s="171">
        <v>2788</v>
      </c>
      <c r="X126" s="166">
        <v>0.6277865345642873</v>
      </c>
    </row>
    <row r="127" spans="1:24" ht="12.75">
      <c r="A127" s="2" t="s">
        <v>184</v>
      </c>
      <c r="B127" s="44" t="s">
        <v>538</v>
      </c>
      <c r="C127" s="1" t="s">
        <v>185</v>
      </c>
      <c r="D127" s="1" t="s">
        <v>6</v>
      </c>
      <c r="E127" s="1" t="s">
        <v>7</v>
      </c>
      <c r="F127" s="100">
        <f>VLOOKUP($A127,'REPORT1 16 &amp; Under ALL'!$A$4:$W$259,6,FALSE)+VLOOKUP($A127,'REPORT4 60+ ALL'!$A$4:$U$259,6,FALSE)</f>
        <v>11489</v>
      </c>
      <c r="G127" s="100">
        <f>VLOOKUP($A127,'REPORT1 16 &amp; Under ALL'!$A$4:$W$259,7,FALSE)+VLOOKUP($A127,'REPORT4 60+ ALL'!$A$4:$U$259,7,FALSE)</f>
        <v>11357</v>
      </c>
      <c r="H127" s="100">
        <f>VLOOKUP($A127,'REPORT1 16 &amp; Under ALL'!$A$4:$W$259,8,FALSE)+VLOOKUP($A127,'REPORT4 60+ ALL'!$A$4:$U$259,8,FALSE)</f>
        <v>11353</v>
      </c>
      <c r="I127" s="100">
        <f>VLOOKUP($A127,'REPORT1 16 &amp; Under ALL'!$A$4:$W$259,9,FALSE)+VLOOKUP($A127,'REPORT4 60+ ALL'!$A$4:$U$259,9,FALSE)</f>
        <v>17645</v>
      </c>
      <c r="J127" s="100">
        <f>VLOOKUP($A127,'REPORT1 16 &amp; Under ALL'!$A$4:$W$259,10,FALSE)+VLOOKUP($A127,'REPORT4 60+ ALL'!$A$4:$U$259,10,FALSE)</f>
        <v>24840</v>
      </c>
      <c r="K127" s="100">
        <f>VLOOKUP($A127,'REPORT1 16 &amp; Under ALL'!$A$4:$W$259,11,FALSE)+VLOOKUP($A127,'REPORT4 60+ ALL'!$A$4:$U$259,11,FALSE)</f>
        <v>11671</v>
      </c>
      <c r="L127" s="100">
        <f>VLOOKUP($A127,'REPORT1 16 &amp; Under ALL'!$A$4:$W$259,12,FALSE)+VLOOKUP($A127,'REPORT4 60+ ALL'!$A$4:$U$259,12,FALSE)</f>
        <v>13764</v>
      </c>
      <c r="M127" s="100">
        <f>VLOOKUP($A127,'REPORT1 16 &amp; Under ALL'!$A$4:$W$259,13,FALSE)+VLOOKUP($A127,'REPORT4 60+ ALL'!$A$4:$U$259,13,FALSE)</f>
        <v>13447</v>
      </c>
      <c r="N127" s="100">
        <f>VLOOKUP($A127,'REPORT1 16 &amp; Under ALL'!$A$4:$W$259,14,FALSE)+VLOOKUP($A127,'REPORT4 60+ ALL'!$A$4:$U$259,14,FALSE)</f>
        <v>5832</v>
      </c>
      <c r="O127" s="100">
        <f>VLOOKUP($A127,'REPORT1 16 &amp; Under ALL'!$A$4:$W$259,15,FALSE)+VLOOKUP($A127,'REPORT4 60+ ALL'!$A$4:$U$259,15,FALSE)</f>
        <v>8530</v>
      </c>
      <c r="P127" s="100">
        <f>VLOOKUP($A127,'REPORT1 16 &amp; Under ALL'!$A$4:$W$259,16,FALSE)+VLOOKUP($A127,'REPORT4 60+ ALL'!$A$4:$U$259,16,FALSE)</f>
        <v>12722</v>
      </c>
      <c r="Q127" s="100">
        <f>VLOOKUP($A127,'REPORT1 16 &amp; Under ALL'!$A$4:$W$259,17,FALSE)+VLOOKUP($A127,'REPORT4 60+ ALL'!$A$4:$U$259,17,FALSE)</f>
        <v>14601</v>
      </c>
      <c r="R127" s="100">
        <f>VLOOKUP($A127,'REPORT1 16 &amp; Under ALL'!$A$4:$W$259,18,FALSE)+VLOOKUP($A127,'REPORT4 60+ ALL'!$A$4:$U$259,18,FALSE)</f>
        <v>14779</v>
      </c>
      <c r="S127" s="100">
        <f>VLOOKUP($A127,'REPORT1 16 &amp; Under ALL'!$A$4:$W$259,19,FALSE)+VLOOKUP($A127,'REPORT4 60+ ALL'!$A$4:$U$259,19,FALSE)</f>
        <v>12618</v>
      </c>
      <c r="T127" s="100">
        <f>VLOOKUP($A127,'REPORT1 16 &amp; Under ALL'!$A$4:$W$259,20,FALSE)+VLOOKUP($A127,'REPORT4 60+ ALL'!$A$4:$U$259,20,FALSE)</f>
        <v>12977</v>
      </c>
      <c r="U127" s="100">
        <f>VLOOKUP($A127,'REPORT1 16 &amp; Under ALL'!$A$4:$W$259,21,FALSE)+VLOOKUP($A127,'REPORT4 60+ ALL'!$A$4:$U$259,21,FALSE)</f>
        <v>17335</v>
      </c>
      <c r="V127" s="165">
        <v>214960</v>
      </c>
      <c r="W127" s="171">
        <v>5865</v>
      </c>
      <c r="X127" s="166">
        <v>0.11312784507368259</v>
      </c>
    </row>
    <row r="128" spans="1:24" s="8" customFormat="1" ht="12.75">
      <c r="A128" s="12" t="s">
        <v>369</v>
      </c>
      <c r="B128" s="48" t="s">
        <v>539</v>
      </c>
      <c r="C128" s="11" t="s">
        <v>12</v>
      </c>
      <c r="D128" s="11" t="s">
        <v>10</v>
      </c>
      <c r="E128" s="11" t="s">
        <v>7</v>
      </c>
      <c r="F128" s="100">
        <f>VLOOKUP($A128,'REPORT1 16 &amp; Under ALL'!$A$4:$W$259,6,FALSE)+VLOOKUP($A128,'REPORT4 60+ ALL'!$A$4:$U$259,6,FALSE)</f>
        <v>1453</v>
      </c>
      <c r="G128" s="100">
        <f>VLOOKUP($A128,'REPORT1 16 &amp; Under ALL'!$A$4:$W$259,7,FALSE)+VLOOKUP($A128,'REPORT4 60+ ALL'!$A$4:$U$259,7,FALSE)</f>
        <v>1521</v>
      </c>
      <c r="H128" s="100">
        <f>VLOOKUP($A128,'REPORT1 16 &amp; Under ALL'!$A$4:$W$259,8,FALSE)+VLOOKUP($A128,'REPORT4 60+ ALL'!$A$4:$U$259,8,FALSE)</f>
        <v>1636</v>
      </c>
      <c r="I128" s="100">
        <f>VLOOKUP($A128,'REPORT1 16 &amp; Under ALL'!$A$4:$W$259,9,FALSE)+VLOOKUP($A128,'REPORT4 60+ ALL'!$A$4:$U$259,9,FALSE)</f>
        <v>1778</v>
      </c>
      <c r="J128" s="100">
        <f>VLOOKUP($A128,'REPORT1 16 &amp; Under ALL'!$A$4:$W$259,10,FALSE)+VLOOKUP($A128,'REPORT4 60+ ALL'!$A$4:$U$259,10,FALSE)</f>
        <v>1579</v>
      </c>
      <c r="K128" s="100">
        <f>VLOOKUP($A128,'REPORT1 16 &amp; Under ALL'!$A$4:$W$259,11,FALSE)+VLOOKUP($A128,'REPORT4 60+ ALL'!$A$4:$U$259,11,FALSE)</f>
        <v>1595</v>
      </c>
      <c r="L128" s="100">
        <f>VLOOKUP($A128,'REPORT1 16 &amp; Under ALL'!$A$4:$W$259,12,FALSE)+VLOOKUP($A128,'REPORT4 60+ ALL'!$A$4:$U$259,12,FALSE)</f>
        <v>1012</v>
      </c>
      <c r="M128" s="100">
        <f>VLOOKUP($A128,'REPORT1 16 &amp; Under ALL'!$A$4:$W$259,13,FALSE)+VLOOKUP($A128,'REPORT4 60+ ALL'!$A$4:$U$259,13,FALSE)</f>
        <v>1076</v>
      </c>
      <c r="N128" s="100">
        <f>VLOOKUP($A128,'REPORT1 16 &amp; Under ALL'!$A$4:$W$259,14,FALSE)+VLOOKUP($A128,'REPORT4 60+ ALL'!$A$4:$U$259,14,FALSE)</f>
        <v>1089</v>
      </c>
      <c r="O128" s="100">
        <f>VLOOKUP($A128,'REPORT1 16 &amp; Under ALL'!$A$4:$W$259,15,FALSE)+VLOOKUP($A128,'REPORT4 60+ ALL'!$A$4:$U$259,15,FALSE)</f>
        <v>2053</v>
      </c>
      <c r="P128" s="100">
        <f>VLOOKUP($A128,'REPORT1 16 &amp; Under ALL'!$A$4:$W$259,16,FALSE)+VLOOKUP($A128,'REPORT4 60+ ALL'!$A$4:$U$259,16,FALSE)</f>
        <v>3357</v>
      </c>
      <c r="Q128" s="100">
        <f>VLOOKUP($A128,'REPORT1 16 &amp; Under ALL'!$A$4:$W$259,17,FALSE)+VLOOKUP($A128,'REPORT4 60+ ALL'!$A$4:$U$259,17,FALSE)</f>
        <v>3741</v>
      </c>
      <c r="R128" s="100">
        <f>VLOOKUP($A128,'REPORT1 16 &amp; Under ALL'!$A$4:$W$259,18,FALSE)+VLOOKUP($A128,'REPORT4 60+ ALL'!$A$4:$U$259,18,FALSE)</f>
        <v>3509</v>
      </c>
      <c r="S128" s="100">
        <f>VLOOKUP($A128,'REPORT1 16 &amp; Under ALL'!$A$4:$W$259,19,FALSE)+VLOOKUP($A128,'REPORT4 60+ ALL'!$A$4:$U$259,19,FALSE)</f>
        <v>3064</v>
      </c>
      <c r="T128" s="100">
        <f>VLOOKUP($A128,'REPORT1 16 &amp; Under ALL'!$A$4:$W$259,20,FALSE)+VLOOKUP($A128,'REPORT4 60+ ALL'!$A$4:$U$259,20,FALSE)</f>
        <v>3341</v>
      </c>
      <c r="U128" s="100">
        <f>VLOOKUP($A128,'REPORT1 16 &amp; Under ALL'!$A$4:$W$259,21,FALSE)+VLOOKUP($A128,'REPORT4 60+ ALL'!$A$4:$U$259,21,FALSE)</f>
        <v>3586</v>
      </c>
      <c r="V128" s="165">
        <v>35390</v>
      </c>
      <c r="W128" s="171" t="s">
        <v>756</v>
      </c>
      <c r="X128" s="166" t="s">
        <v>756</v>
      </c>
    </row>
    <row r="129" spans="1:24" ht="12.75">
      <c r="A129" s="2" t="s">
        <v>186</v>
      </c>
      <c r="B129" s="44" t="s">
        <v>540</v>
      </c>
      <c r="C129" s="1" t="s">
        <v>187</v>
      </c>
      <c r="D129" s="1" t="s">
        <v>15</v>
      </c>
      <c r="E129" s="1" t="s">
        <v>7</v>
      </c>
      <c r="F129" s="100">
        <f>VLOOKUP($A129,'REPORT1 16 &amp; Under ALL'!$A$4:$W$259,6,FALSE)+VLOOKUP($A129,'REPORT4 60+ ALL'!$A$4:$U$259,6,FALSE)</f>
        <v>17403</v>
      </c>
      <c r="G129" s="100">
        <f>VLOOKUP($A129,'REPORT1 16 &amp; Under ALL'!$A$4:$W$259,7,FALSE)+VLOOKUP($A129,'REPORT4 60+ ALL'!$A$4:$U$259,7,FALSE)</f>
        <v>18105</v>
      </c>
      <c r="H129" s="100">
        <f>VLOOKUP($A129,'REPORT1 16 &amp; Under ALL'!$A$4:$W$259,8,FALSE)+VLOOKUP($A129,'REPORT4 60+ ALL'!$A$4:$U$259,8,FALSE)</f>
        <v>14923</v>
      </c>
      <c r="I129" s="100">
        <f>VLOOKUP($A129,'REPORT1 16 &amp; Under ALL'!$A$4:$W$259,9,FALSE)+VLOOKUP($A129,'REPORT4 60+ ALL'!$A$4:$U$259,9,FALSE)</f>
        <v>22569</v>
      </c>
      <c r="J129" s="100">
        <f>VLOOKUP($A129,'REPORT1 16 &amp; Under ALL'!$A$4:$W$259,10,FALSE)+VLOOKUP($A129,'REPORT4 60+ ALL'!$A$4:$U$259,10,FALSE)</f>
        <v>30647</v>
      </c>
      <c r="K129" s="100">
        <f>VLOOKUP($A129,'REPORT1 16 &amp; Under ALL'!$A$4:$W$259,11,FALSE)+VLOOKUP($A129,'REPORT4 60+ ALL'!$A$4:$U$259,11,FALSE)</f>
        <v>15517</v>
      </c>
      <c r="L129" s="100">
        <f>VLOOKUP($A129,'REPORT1 16 &amp; Under ALL'!$A$4:$W$259,12,FALSE)+VLOOKUP($A129,'REPORT4 60+ ALL'!$A$4:$U$259,12,FALSE)</f>
        <v>13151</v>
      </c>
      <c r="M129" s="100">
        <f>VLOOKUP($A129,'REPORT1 16 &amp; Under ALL'!$A$4:$W$259,13,FALSE)+VLOOKUP($A129,'REPORT4 60+ ALL'!$A$4:$U$259,13,FALSE)</f>
        <v>7814</v>
      </c>
      <c r="N129" s="100">
        <f>VLOOKUP($A129,'REPORT1 16 &amp; Under ALL'!$A$4:$W$259,14,FALSE)+VLOOKUP($A129,'REPORT4 60+ ALL'!$A$4:$U$259,14,FALSE)</f>
        <v>3924</v>
      </c>
      <c r="O129" s="100">
        <f>VLOOKUP($A129,'REPORT1 16 &amp; Under ALL'!$A$4:$W$259,15,FALSE)+VLOOKUP($A129,'REPORT4 60+ ALL'!$A$4:$U$259,15,FALSE)</f>
        <v>7280</v>
      </c>
      <c r="P129" s="100">
        <f>VLOOKUP($A129,'REPORT1 16 &amp; Under ALL'!$A$4:$W$259,16,FALSE)+VLOOKUP($A129,'REPORT4 60+ ALL'!$A$4:$U$259,16,FALSE)</f>
        <v>13201</v>
      </c>
      <c r="Q129" s="100">
        <f>VLOOKUP($A129,'REPORT1 16 &amp; Under ALL'!$A$4:$W$259,17,FALSE)+VLOOKUP($A129,'REPORT4 60+ ALL'!$A$4:$U$259,17,FALSE)</f>
        <v>10108</v>
      </c>
      <c r="R129" s="100">
        <f>VLOOKUP($A129,'REPORT1 16 &amp; Under ALL'!$A$4:$W$259,18,FALSE)+VLOOKUP($A129,'REPORT4 60+ ALL'!$A$4:$U$259,18,FALSE)</f>
        <v>15087</v>
      </c>
      <c r="S129" s="100">
        <f>VLOOKUP($A129,'REPORT1 16 &amp; Under ALL'!$A$4:$W$259,19,FALSE)+VLOOKUP($A129,'REPORT4 60+ ALL'!$A$4:$U$259,19,FALSE)</f>
        <v>14662</v>
      </c>
      <c r="T129" s="100">
        <f>VLOOKUP($A129,'REPORT1 16 &amp; Under ALL'!$A$4:$W$259,20,FALSE)+VLOOKUP($A129,'REPORT4 60+ ALL'!$A$4:$U$259,20,FALSE)</f>
        <v>14051</v>
      </c>
      <c r="U129" s="100">
        <f>VLOOKUP($A129,'REPORT1 16 &amp; Under ALL'!$A$4:$W$259,21,FALSE)+VLOOKUP($A129,'REPORT4 60+ ALL'!$A$4:$U$259,21,FALSE)</f>
        <v>22134</v>
      </c>
      <c r="V129" s="165">
        <v>240576</v>
      </c>
      <c r="W129" s="171">
        <v>-7066</v>
      </c>
      <c r="X129" s="166">
        <v>-0.09679452054794521</v>
      </c>
    </row>
    <row r="130" spans="1:24" ht="12.75">
      <c r="A130" s="2" t="s">
        <v>188</v>
      </c>
      <c r="B130" s="44" t="s">
        <v>541</v>
      </c>
      <c r="C130" s="1" t="s">
        <v>38</v>
      </c>
      <c r="D130" s="1" t="s">
        <v>10</v>
      </c>
      <c r="E130" s="1" t="s">
        <v>7</v>
      </c>
      <c r="F130" s="100">
        <f>VLOOKUP($A130,'REPORT1 16 &amp; Under ALL'!$A$4:$W$259,6,FALSE)+VLOOKUP($A130,'REPORT4 60+ ALL'!$A$4:$U$259,6,FALSE)</f>
        <v>6250</v>
      </c>
      <c r="G130" s="100">
        <f>VLOOKUP($A130,'REPORT1 16 &amp; Under ALL'!$A$4:$W$259,7,FALSE)+VLOOKUP($A130,'REPORT4 60+ ALL'!$A$4:$U$259,7,FALSE)</f>
        <v>4717</v>
      </c>
      <c r="H130" s="100">
        <f>VLOOKUP($A130,'REPORT1 16 &amp; Under ALL'!$A$4:$W$259,8,FALSE)+VLOOKUP($A130,'REPORT4 60+ ALL'!$A$4:$U$259,8,FALSE)</f>
        <v>5352</v>
      </c>
      <c r="I130" s="100">
        <f>VLOOKUP($A130,'REPORT1 16 &amp; Under ALL'!$A$4:$W$259,9,FALSE)+VLOOKUP($A130,'REPORT4 60+ ALL'!$A$4:$U$259,9,FALSE)</f>
        <v>6404</v>
      </c>
      <c r="J130" s="100">
        <f>VLOOKUP($A130,'REPORT1 16 &amp; Under ALL'!$A$4:$W$259,10,FALSE)+VLOOKUP($A130,'REPORT4 60+ ALL'!$A$4:$U$259,10,FALSE)</f>
        <v>7378</v>
      </c>
      <c r="K130" s="100">
        <f>VLOOKUP($A130,'REPORT1 16 &amp; Under ALL'!$A$4:$W$259,11,FALSE)+VLOOKUP($A130,'REPORT4 60+ ALL'!$A$4:$U$259,11,FALSE)</f>
        <v>5208</v>
      </c>
      <c r="L130" s="100">
        <f>VLOOKUP($A130,'REPORT1 16 &amp; Under ALL'!$A$4:$W$259,12,FALSE)+VLOOKUP($A130,'REPORT4 60+ ALL'!$A$4:$U$259,12,FALSE)</f>
        <v>4919</v>
      </c>
      <c r="M130" s="100">
        <f>VLOOKUP($A130,'REPORT1 16 &amp; Under ALL'!$A$4:$W$259,13,FALSE)+VLOOKUP($A130,'REPORT4 60+ ALL'!$A$4:$U$259,13,FALSE)</f>
        <v>2279</v>
      </c>
      <c r="N130" s="100">
        <f>VLOOKUP($A130,'REPORT1 16 &amp; Under ALL'!$A$4:$W$259,14,FALSE)+VLOOKUP($A130,'REPORT4 60+ ALL'!$A$4:$U$259,14,FALSE)</f>
        <v>1548</v>
      </c>
      <c r="O130" s="100">
        <f>VLOOKUP($A130,'REPORT1 16 &amp; Under ALL'!$A$4:$W$259,15,FALSE)+VLOOKUP($A130,'REPORT4 60+ ALL'!$A$4:$U$259,15,FALSE)</f>
        <v>3200</v>
      </c>
      <c r="P130" s="100">
        <f>VLOOKUP($A130,'REPORT1 16 &amp; Under ALL'!$A$4:$W$259,16,FALSE)+VLOOKUP($A130,'REPORT4 60+ ALL'!$A$4:$U$259,16,FALSE)</f>
        <v>4244</v>
      </c>
      <c r="Q130" s="100">
        <f>VLOOKUP($A130,'REPORT1 16 &amp; Under ALL'!$A$4:$W$259,17,FALSE)+VLOOKUP($A130,'REPORT4 60+ ALL'!$A$4:$U$259,17,FALSE)</f>
        <v>2294</v>
      </c>
      <c r="R130" s="100">
        <f>VLOOKUP($A130,'REPORT1 16 &amp; Under ALL'!$A$4:$W$259,18,FALSE)+VLOOKUP($A130,'REPORT4 60+ ALL'!$A$4:$U$259,18,FALSE)</f>
        <v>6250</v>
      </c>
      <c r="S130" s="100">
        <f>VLOOKUP($A130,'REPORT1 16 &amp; Under ALL'!$A$4:$W$259,19,FALSE)+VLOOKUP($A130,'REPORT4 60+ ALL'!$A$4:$U$259,19,FALSE)</f>
        <v>2254</v>
      </c>
      <c r="T130" s="100">
        <f>VLOOKUP($A130,'REPORT1 16 &amp; Under ALL'!$A$4:$W$259,20,FALSE)+VLOOKUP($A130,'REPORT4 60+ ALL'!$A$4:$U$259,20,FALSE)</f>
        <v>2271</v>
      </c>
      <c r="U130" s="100">
        <f>VLOOKUP($A130,'REPORT1 16 &amp; Under ALL'!$A$4:$W$259,21,FALSE)+VLOOKUP($A130,'REPORT4 60+ ALL'!$A$4:$U$259,21,FALSE)</f>
        <v>3062</v>
      </c>
      <c r="V130" s="165">
        <v>67630</v>
      </c>
      <c r="W130" s="171">
        <v>-8886</v>
      </c>
      <c r="X130" s="166">
        <v>-0.39105751881353695</v>
      </c>
    </row>
    <row r="131" spans="1:24" ht="12.75">
      <c r="A131" s="2" t="s">
        <v>189</v>
      </c>
      <c r="B131" s="44" t="s">
        <v>542</v>
      </c>
      <c r="C131" s="1" t="s">
        <v>21</v>
      </c>
      <c r="D131" s="1" t="s">
        <v>22</v>
      </c>
      <c r="E131" s="1" t="s">
        <v>7</v>
      </c>
      <c r="F131" s="100">
        <f>VLOOKUP($A131,'REPORT1 16 &amp; Under ALL'!$A$4:$W$259,6,FALSE)+VLOOKUP($A131,'REPORT4 60+ ALL'!$A$4:$U$259,6,FALSE)</f>
        <v>1574</v>
      </c>
      <c r="G131" s="100">
        <f>VLOOKUP($A131,'REPORT1 16 &amp; Under ALL'!$A$4:$W$259,7,FALSE)+VLOOKUP($A131,'REPORT4 60+ ALL'!$A$4:$U$259,7,FALSE)</f>
        <v>2430</v>
      </c>
      <c r="H131" s="100">
        <f>VLOOKUP($A131,'REPORT1 16 &amp; Under ALL'!$A$4:$W$259,8,FALSE)+VLOOKUP($A131,'REPORT4 60+ ALL'!$A$4:$U$259,8,FALSE)</f>
        <v>3625</v>
      </c>
      <c r="I131" s="100">
        <f>VLOOKUP($A131,'REPORT1 16 &amp; Under ALL'!$A$4:$W$259,9,FALSE)+VLOOKUP($A131,'REPORT4 60+ ALL'!$A$4:$U$259,9,FALSE)</f>
        <v>4081</v>
      </c>
      <c r="J131" s="100">
        <f>VLOOKUP($A131,'REPORT1 16 &amp; Under ALL'!$A$4:$W$259,10,FALSE)+VLOOKUP($A131,'REPORT4 60+ ALL'!$A$4:$U$259,10,FALSE)</f>
        <v>4957</v>
      </c>
      <c r="K131" s="100">
        <f>VLOOKUP($A131,'REPORT1 16 &amp; Under ALL'!$A$4:$W$259,11,FALSE)+VLOOKUP($A131,'REPORT4 60+ ALL'!$A$4:$U$259,11,FALSE)</f>
        <v>1549</v>
      </c>
      <c r="L131" s="100">
        <f>VLOOKUP($A131,'REPORT1 16 &amp; Under ALL'!$A$4:$W$259,12,FALSE)+VLOOKUP($A131,'REPORT4 60+ ALL'!$A$4:$U$259,12,FALSE)</f>
        <v>1950</v>
      </c>
      <c r="M131" s="100">
        <f>VLOOKUP($A131,'REPORT1 16 &amp; Under ALL'!$A$4:$W$259,13,FALSE)+VLOOKUP($A131,'REPORT4 60+ ALL'!$A$4:$U$259,13,FALSE)</f>
        <v>1579</v>
      </c>
      <c r="N131" s="100">
        <f>VLOOKUP($A131,'REPORT1 16 &amp; Under ALL'!$A$4:$W$259,14,FALSE)+VLOOKUP($A131,'REPORT4 60+ ALL'!$A$4:$U$259,14,FALSE)</f>
        <v>703</v>
      </c>
      <c r="O131" s="100">
        <f>VLOOKUP($A131,'REPORT1 16 &amp; Under ALL'!$A$4:$W$259,15,FALSE)+VLOOKUP($A131,'REPORT4 60+ ALL'!$A$4:$U$259,15,FALSE)</f>
        <v>1687</v>
      </c>
      <c r="P131" s="100">
        <f>VLOOKUP($A131,'REPORT1 16 &amp; Under ALL'!$A$4:$W$259,16,FALSE)+VLOOKUP($A131,'REPORT4 60+ ALL'!$A$4:$U$259,16,FALSE)</f>
        <v>1022</v>
      </c>
      <c r="Q131" s="100">
        <f>VLOOKUP($A131,'REPORT1 16 &amp; Under ALL'!$A$4:$W$259,17,FALSE)+VLOOKUP($A131,'REPORT4 60+ ALL'!$A$4:$U$259,17,FALSE)</f>
        <v>1851</v>
      </c>
      <c r="R131" s="100">
        <f>VLOOKUP($A131,'REPORT1 16 &amp; Under ALL'!$A$4:$W$259,18,FALSE)+VLOOKUP($A131,'REPORT4 60+ ALL'!$A$4:$U$259,18,FALSE)</f>
        <v>2186</v>
      </c>
      <c r="S131" s="100">
        <f>VLOOKUP($A131,'REPORT1 16 &amp; Under ALL'!$A$4:$W$259,19,FALSE)+VLOOKUP($A131,'REPORT4 60+ ALL'!$A$4:$U$259,19,FALSE)</f>
        <v>2363</v>
      </c>
      <c r="T131" s="100">
        <f>VLOOKUP($A131,'REPORT1 16 &amp; Under ALL'!$A$4:$W$259,20,FALSE)+VLOOKUP($A131,'REPORT4 60+ ALL'!$A$4:$U$259,20,FALSE)</f>
        <v>2620</v>
      </c>
      <c r="U131" s="100">
        <f>VLOOKUP($A131,'REPORT1 16 &amp; Under ALL'!$A$4:$W$259,21,FALSE)+VLOOKUP($A131,'REPORT4 60+ ALL'!$A$4:$U$259,21,FALSE)</f>
        <v>2940</v>
      </c>
      <c r="V131" s="165">
        <v>37117</v>
      </c>
      <c r="W131" s="171">
        <v>-1601</v>
      </c>
      <c r="X131" s="166">
        <v>-0.13672075149444918</v>
      </c>
    </row>
    <row r="132" spans="1:24" ht="12.75">
      <c r="A132" s="2" t="s">
        <v>190</v>
      </c>
      <c r="B132" s="44" t="s">
        <v>543</v>
      </c>
      <c r="C132" s="1" t="s">
        <v>129</v>
      </c>
      <c r="D132" s="1" t="s">
        <v>30</v>
      </c>
      <c r="E132" s="1" t="s">
        <v>16</v>
      </c>
      <c r="F132" s="100">
        <f>VLOOKUP($A132,'REPORT1 16 &amp; Under ALL'!$A$4:$W$259,6,FALSE)+VLOOKUP($A132,'REPORT4 60+ ALL'!$A$4:$U$259,6,FALSE)</f>
        <v>1048</v>
      </c>
      <c r="G132" s="100">
        <f>VLOOKUP($A132,'REPORT1 16 &amp; Under ALL'!$A$4:$W$259,7,FALSE)+VLOOKUP($A132,'REPORT4 60+ ALL'!$A$4:$U$259,7,FALSE)</f>
        <v>1104</v>
      </c>
      <c r="H132" s="100">
        <f>VLOOKUP($A132,'REPORT1 16 &amp; Under ALL'!$A$4:$W$259,8,FALSE)+VLOOKUP($A132,'REPORT4 60+ ALL'!$A$4:$U$259,8,FALSE)</f>
        <v>1488</v>
      </c>
      <c r="I132" s="100">
        <f>VLOOKUP($A132,'REPORT1 16 &amp; Under ALL'!$A$4:$W$259,9,FALSE)+VLOOKUP($A132,'REPORT4 60+ ALL'!$A$4:$U$259,9,FALSE)</f>
        <v>1631</v>
      </c>
      <c r="J132" s="100">
        <f>VLOOKUP($A132,'REPORT1 16 &amp; Under ALL'!$A$4:$W$259,10,FALSE)+VLOOKUP($A132,'REPORT4 60+ ALL'!$A$4:$U$259,10,FALSE)</f>
        <v>1527</v>
      </c>
      <c r="K132" s="100">
        <f>VLOOKUP($A132,'REPORT1 16 &amp; Under ALL'!$A$4:$W$259,11,FALSE)+VLOOKUP($A132,'REPORT4 60+ ALL'!$A$4:$U$259,11,FALSE)</f>
        <v>1351</v>
      </c>
      <c r="L132" s="100">
        <f>VLOOKUP($A132,'REPORT1 16 &amp; Under ALL'!$A$4:$W$259,12,FALSE)+VLOOKUP($A132,'REPORT4 60+ ALL'!$A$4:$U$259,12,FALSE)</f>
        <v>1305</v>
      </c>
      <c r="M132" s="100">
        <f>VLOOKUP($A132,'REPORT1 16 &amp; Under ALL'!$A$4:$W$259,13,FALSE)+VLOOKUP($A132,'REPORT4 60+ ALL'!$A$4:$U$259,13,FALSE)</f>
        <v>1409</v>
      </c>
      <c r="N132" s="100">
        <f>VLOOKUP($A132,'REPORT1 16 &amp; Under ALL'!$A$4:$W$259,14,FALSE)+VLOOKUP($A132,'REPORT4 60+ ALL'!$A$4:$U$259,14,FALSE)</f>
        <v>894</v>
      </c>
      <c r="O132" s="100">
        <f>VLOOKUP($A132,'REPORT1 16 &amp; Under ALL'!$A$4:$W$259,15,FALSE)+VLOOKUP($A132,'REPORT4 60+ ALL'!$A$4:$U$259,15,FALSE)</f>
        <v>996</v>
      </c>
      <c r="P132" s="100">
        <f>VLOOKUP($A132,'REPORT1 16 &amp; Under ALL'!$A$4:$W$259,16,FALSE)+VLOOKUP($A132,'REPORT4 60+ ALL'!$A$4:$U$259,16,FALSE)</f>
        <v>1509</v>
      </c>
      <c r="Q132" s="100">
        <f>VLOOKUP($A132,'REPORT1 16 &amp; Under ALL'!$A$4:$W$259,17,FALSE)+VLOOKUP($A132,'REPORT4 60+ ALL'!$A$4:$U$259,17,FALSE)</f>
        <v>1636</v>
      </c>
      <c r="R132" s="100">
        <f>VLOOKUP($A132,'REPORT1 16 &amp; Under ALL'!$A$4:$W$259,18,FALSE)+VLOOKUP($A132,'REPORT4 60+ ALL'!$A$4:$U$259,18,FALSE)</f>
        <v>1426</v>
      </c>
      <c r="S132" s="100">
        <f>VLOOKUP($A132,'REPORT1 16 &amp; Under ALL'!$A$4:$W$259,19,FALSE)+VLOOKUP($A132,'REPORT4 60+ ALL'!$A$4:$U$259,19,FALSE)</f>
        <v>1245</v>
      </c>
      <c r="T132" s="100">
        <f>VLOOKUP($A132,'REPORT1 16 &amp; Under ALL'!$A$4:$W$259,20,FALSE)+VLOOKUP($A132,'REPORT4 60+ ALL'!$A$4:$U$259,20,FALSE)</f>
        <v>1672</v>
      </c>
      <c r="U132" s="100">
        <f>VLOOKUP($A132,'REPORT1 16 &amp; Under ALL'!$A$4:$W$259,21,FALSE)+VLOOKUP($A132,'REPORT4 60+ ALL'!$A$4:$U$259,21,FALSE)</f>
        <v>1789</v>
      </c>
      <c r="V132" s="165">
        <v>22030</v>
      </c>
      <c r="W132" s="171">
        <v>861</v>
      </c>
      <c r="X132" s="166">
        <v>0.16334661354581673</v>
      </c>
    </row>
    <row r="133" spans="1:24" ht="12.75">
      <c r="A133" s="2" t="s">
        <v>191</v>
      </c>
      <c r="B133" s="44" t="s">
        <v>544</v>
      </c>
      <c r="C133" s="1" t="s">
        <v>18</v>
      </c>
      <c r="D133" s="1" t="s">
        <v>19</v>
      </c>
      <c r="E133" s="1" t="s">
        <v>7</v>
      </c>
      <c r="F133" s="100">
        <f>VLOOKUP($A133,'REPORT1 16 &amp; Under ALL'!$A$4:$W$259,6,FALSE)+VLOOKUP($A133,'REPORT4 60+ ALL'!$A$4:$U$259,6,FALSE)</f>
        <v>10474</v>
      </c>
      <c r="G133" s="100">
        <f>VLOOKUP($A133,'REPORT1 16 &amp; Under ALL'!$A$4:$W$259,7,FALSE)+VLOOKUP($A133,'REPORT4 60+ ALL'!$A$4:$U$259,7,FALSE)</f>
        <v>10088</v>
      </c>
      <c r="H133" s="100">
        <f>VLOOKUP($A133,'REPORT1 16 &amp; Under ALL'!$A$4:$W$259,8,FALSE)+VLOOKUP($A133,'REPORT4 60+ ALL'!$A$4:$U$259,8,FALSE)</f>
        <v>9585</v>
      </c>
      <c r="I133" s="100">
        <f>VLOOKUP($A133,'REPORT1 16 &amp; Under ALL'!$A$4:$W$259,9,FALSE)+VLOOKUP($A133,'REPORT4 60+ ALL'!$A$4:$U$259,9,FALSE)</f>
        <v>11872</v>
      </c>
      <c r="J133" s="100">
        <f>VLOOKUP($A133,'REPORT1 16 &amp; Under ALL'!$A$4:$W$259,10,FALSE)+VLOOKUP($A133,'REPORT4 60+ ALL'!$A$4:$U$259,10,FALSE)</f>
        <v>12954</v>
      </c>
      <c r="K133" s="100">
        <f>VLOOKUP($A133,'REPORT1 16 &amp; Under ALL'!$A$4:$W$259,11,FALSE)+VLOOKUP($A133,'REPORT4 60+ ALL'!$A$4:$U$259,11,FALSE)</f>
        <v>9917</v>
      </c>
      <c r="L133" s="100">
        <f>VLOOKUP($A133,'REPORT1 16 &amp; Under ALL'!$A$4:$W$259,12,FALSE)+VLOOKUP($A133,'REPORT4 60+ ALL'!$A$4:$U$259,12,FALSE)</f>
        <v>11337</v>
      </c>
      <c r="M133" s="100">
        <f>VLOOKUP($A133,'REPORT1 16 &amp; Under ALL'!$A$4:$W$259,13,FALSE)+VLOOKUP($A133,'REPORT4 60+ ALL'!$A$4:$U$259,13,FALSE)</f>
        <v>6149</v>
      </c>
      <c r="N133" s="100">
        <f>VLOOKUP($A133,'REPORT1 16 &amp; Under ALL'!$A$4:$W$259,14,FALSE)+VLOOKUP($A133,'REPORT4 60+ ALL'!$A$4:$U$259,14,FALSE)</f>
        <v>4307</v>
      </c>
      <c r="O133" s="100">
        <f>VLOOKUP($A133,'REPORT1 16 &amp; Under ALL'!$A$4:$W$259,15,FALSE)+VLOOKUP($A133,'REPORT4 60+ ALL'!$A$4:$U$259,15,FALSE)</f>
        <v>7858</v>
      </c>
      <c r="P133" s="100">
        <f>VLOOKUP($A133,'REPORT1 16 &amp; Under ALL'!$A$4:$W$259,16,FALSE)+VLOOKUP($A133,'REPORT4 60+ ALL'!$A$4:$U$259,16,FALSE)</f>
        <v>11024</v>
      </c>
      <c r="Q133" s="100">
        <f>VLOOKUP($A133,'REPORT1 16 &amp; Under ALL'!$A$4:$W$259,17,FALSE)+VLOOKUP($A133,'REPORT4 60+ ALL'!$A$4:$U$259,17,FALSE)</f>
        <v>4489</v>
      </c>
      <c r="R133" s="100">
        <f>VLOOKUP($A133,'REPORT1 16 &amp; Under ALL'!$A$4:$W$259,18,FALSE)+VLOOKUP($A133,'REPORT4 60+ ALL'!$A$4:$U$259,18,FALSE)</f>
        <v>7087</v>
      </c>
      <c r="S133" s="100">
        <f>VLOOKUP($A133,'REPORT1 16 &amp; Under ALL'!$A$4:$W$259,19,FALSE)+VLOOKUP($A133,'REPORT4 60+ ALL'!$A$4:$U$259,19,FALSE)</f>
        <v>6469</v>
      </c>
      <c r="T133" s="100">
        <f>VLOOKUP($A133,'REPORT1 16 &amp; Under ALL'!$A$4:$W$259,20,FALSE)+VLOOKUP($A133,'REPORT4 60+ ALL'!$A$4:$U$259,20,FALSE)</f>
        <v>5582</v>
      </c>
      <c r="U133" s="100">
        <f>VLOOKUP($A133,'REPORT1 16 &amp; Under ALL'!$A$4:$W$259,21,FALSE)+VLOOKUP($A133,'REPORT4 60+ ALL'!$A$4:$U$259,21,FALSE)</f>
        <v>6799</v>
      </c>
      <c r="V133" s="165">
        <v>135991</v>
      </c>
      <c r="W133" s="171">
        <v>-16082</v>
      </c>
      <c r="X133" s="166">
        <v>-0.38273162140936245</v>
      </c>
    </row>
    <row r="134" spans="1:24" ht="12.75">
      <c r="A134" s="2" t="s">
        <v>192</v>
      </c>
      <c r="B134" s="44" t="s">
        <v>545</v>
      </c>
      <c r="C134" s="1" t="s">
        <v>193</v>
      </c>
      <c r="D134" s="1" t="s">
        <v>102</v>
      </c>
      <c r="E134" s="1" t="s">
        <v>7</v>
      </c>
      <c r="F134" s="100">
        <f>VLOOKUP($A134,'REPORT1 16 &amp; Under ALL'!$A$4:$W$259,6,FALSE)+VLOOKUP($A134,'REPORT4 60+ ALL'!$A$4:$U$259,6,FALSE)</f>
        <v>9849</v>
      </c>
      <c r="G134" s="100">
        <f>VLOOKUP($A134,'REPORT1 16 &amp; Under ALL'!$A$4:$W$259,7,FALSE)+VLOOKUP($A134,'REPORT4 60+ ALL'!$A$4:$U$259,7,FALSE)</f>
        <v>9491</v>
      </c>
      <c r="H134" s="100">
        <f>VLOOKUP($A134,'REPORT1 16 &amp; Under ALL'!$A$4:$W$259,8,FALSE)+VLOOKUP($A134,'REPORT4 60+ ALL'!$A$4:$U$259,8,FALSE)</f>
        <v>10942</v>
      </c>
      <c r="I134" s="100">
        <f>VLOOKUP($A134,'REPORT1 16 &amp; Under ALL'!$A$4:$W$259,9,FALSE)+VLOOKUP($A134,'REPORT4 60+ ALL'!$A$4:$U$259,9,FALSE)</f>
        <v>13485</v>
      </c>
      <c r="J134" s="100">
        <f>VLOOKUP($A134,'REPORT1 16 &amp; Under ALL'!$A$4:$W$259,10,FALSE)+VLOOKUP($A134,'REPORT4 60+ ALL'!$A$4:$U$259,10,FALSE)</f>
        <v>24446</v>
      </c>
      <c r="K134" s="100">
        <f>VLOOKUP($A134,'REPORT1 16 &amp; Under ALL'!$A$4:$W$259,11,FALSE)+VLOOKUP($A134,'REPORT4 60+ ALL'!$A$4:$U$259,11,FALSE)</f>
        <v>8139</v>
      </c>
      <c r="L134" s="100">
        <f>VLOOKUP($A134,'REPORT1 16 &amp; Under ALL'!$A$4:$W$259,12,FALSE)+VLOOKUP($A134,'REPORT4 60+ ALL'!$A$4:$U$259,12,FALSE)</f>
        <v>6586</v>
      </c>
      <c r="M134" s="100">
        <f>VLOOKUP($A134,'REPORT1 16 &amp; Under ALL'!$A$4:$W$259,13,FALSE)+VLOOKUP($A134,'REPORT4 60+ ALL'!$A$4:$U$259,13,FALSE)</f>
        <v>5139</v>
      </c>
      <c r="N134" s="100">
        <f>VLOOKUP($A134,'REPORT1 16 &amp; Under ALL'!$A$4:$W$259,14,FALSE)+VLOOKUP($A134,'REPORT4 60+ ALL'!$A$4:$U$259,14,FALSE)</f>
        <v>3251</v>
      </c>
      <c r="O134" s="100">
        <f>VLOOKUP($A134,'REPORT1 16 &amp; Under ALL'!$A$4:$W$259,15,FALSE)+VLOOKUP($A134,'REPORT4 60+ ALL'!$A$4:$U$259,15,FALSE)</f>
        <v>4362</v>
      </c>
      <c r="P134" s="100">
        <f>VLOOKUP($A134,'REPORT1 16 &amp; Under ALL'!$A$4:$W$259,16,FALSE)+VLOOKUP($A134,'REPORT4 60+ ALL'!$A$4:$U$259,16,FALSE)</f>
        <v>8009</v>
      </c>
      <c r="Q134" s="100">
        <f>VLOOKUP($A134,'REPORT1 16 &amp; Under ALL'!$A$4:$W$259,17,FALSE)+VLOOKUP($A134,'REPORT4 60+ ALL'!$A$4:$U$259,17,FALSE)</f>
        <v>5714</v>
      </c>
      <c r="R134" s="100">
        <f>VLOOKUP($A134,'REPORT1 16 &amp; Under ALL'!$A$4:$W$259,18,FALSE)+VLOOKUP($A134,'REPORT4 60+ ALL'!$A$4:$U$259,18,FALSE)</f>
        <v>3609</v>
      </c>
      <c r="S134" s="100">
        <f>VLOOKUP($A134,'REPORT1 16 &amp; Under ALL'!$A$4:$W$259,19,FALSE)+VLOOKUP($A134,'REPORT4 60+ ALL'!$A$4:$U$259,19,FALSE)</f>
        <v>6102</v>
      </c>
      <c r="T134" s="100">
        <f>VLOOKUP($A134,'REPORT1 16 &amp; Under ALL'!$A$4:$W$259,20,FALSE)+VLOOKUP($A134,'REPORT4 60+ ALL'!$A$4:$U$259,20,FALSE)</f>
        <v>6980</v>
      </c>
      <c r="U134" s="100">
        <f>VLOOKUP($A134,'REPORT1 16 &amp; Under ALL'!$A$4:$W$259,21,FALSE)+VLOOKUP($A134,'REPORT4 60+ ALL'!$A$4:$U$259,21,FALSE)</f>
        <v>8782</v>
      </c>
      <c r="V134" s="165">
        <v>134886</v>
      </c>
      <c r="W134" s="171">
        <v>-18294</v>
      </c>
      <c r="X134" s="166">
        <v>-0.4179861539516074</v>
      </c>
    </row>
    <row r="135" spans="1:24" ht="12.75">
      <c r="A135" s="2" t="s">
        <v>194</v>
      </c>
      <c r="B135" s="44" t="s">
        <v>546</v>
      </c>
      <c r="C135" s="1" t="s">
        <v>195</v>
      </c>
      <c r="D135" s="1" t="s">
        <v>15</v>
      </c>
      <c r="E135" s="1" t="s">
        <v>7</v>
      </c>
      <c r="F135" s="100">
        <f>VLOOKUP($A135,'REPORT1 16 &amp; Under ALL'!$A$4:$W$259,6,FALSE)+VLOOKUP($A135,'REPORT4 60+ ALL'!$A$4:$U$259,6,FALSE)</f>
        <v>9622</v>
      </c>
      <c r="G135" s="100">
        <f>VLOOKUP($A135,'REPORT1 16 &amp; Under ALL'!$A$4:$W$259,7,FALSE)+VLOOKUP($A135,'REPORT4 60+ ALL'!$A$4:$U$259,7,FALSE)</f>
        <v>16654</v>
      </c>
      <c r="H135" s="100">
        <f>VLOOKUP($A135,'REPORT1 16 &amp; Under ALL'!$A$4:$W$259,8,FALSE)+VLOOKUP($A135,'REPORT4 60+ ALL'!$A$4:$U$259,8,FALSE)</f>
        <v>16321</v>
      </c>
      <c r="I135" s="100">
        <f>VLOOKUP($A135,'REPORT1 16 &amp; Under ALL'!$A$4:$W$259,9,FALSE)+VLOOKUP($A135,'REPORT4 60+ ALL'!$A$4:$U$259,9,FALSE)</f>
        <v>17189</v>
      </c>
      <c r="J135" s="100">
        <f>VLOOKUP($A135,'REPORT1 16 &amp; Under ALL'!$A$4:$W$259,10,FALSE)+VLOOKUP($A135,'REPORT4 60+ ALL'!$A$4:$U$259,10,FALSE)</f>
        <v>19458</v>
      </c>
      <c r="K135" s="100">
        <f>VLOOKUP($A135,'REPORT1 16 &amp; Under ALL'!$A$4:$W$259,11,FALSE)+VLOOKUP($A135,'REPORT4 60+ ALL'!$A$4:$U$259,11,FALSE)</f>
        <v>8100</v>
      </c>
      <c r="L135" s="100">
        <f>VLOOKUP($A135,'REPORT1 16 &amp; Under ALL'!$A$4:$W$259,12,FALSE)+VLOOKUP($A135,'REPORT4 60+ ALL'!$A$4:$U$259,12,FALSE)</f>
        <v>7179</v>
      </c>
      <c r="M135" s="100">
        <f>VLOOKUP($A135,'REPORT1 16 &amp; Under ALL'!$A$4:$W$259,13,FALSE)+VLOOKUP($A135,'REPORT4 60+ ALL'!$A$4:$U$259,13,FALSE)</f>
        <v>5600</v>
      </c>
      <c r="N135" s="100">
        <f>VLOOKUP($A135,'REPORT1 16 &amp; Under ALL'!$A$4:$W$259,14,FALSE)+VLOOKUP($A135,'REPORT4 60+ ALL'!$A$4:$U$259,14,FALSE)</f>
        <v>2993</v>
      </c>
      <c r="O135" s="100">
        <f>VLOOKUP($A135,'REPORT1 16 &amp; Under ALL'!$A$4:$W$259,15,FALSE)+VLOOKUP($A135,'REPORT4 60+ ALL'!$A$4:$U$259,15,FALSE)</f>
        <v>9750</v>
      </c>
      <c r="P135" s="100">
        <f>VLOOKUP($A135,'REPORT1 16 &amp; Under ALL'!$A$4:$W$259,16,FALSE)+VLOOKUP($A135,'REPORT4 60+ ALL'!$A$4:$U$259,16,FALSE)</f>
        <v>13517</v>
      </c>
      <c r="Q135" s="100">
        <f>VLOOKUP($A135,'REPORT1 16 &amp; Under ALL'!$A$4:$W$259,17,FALSE)+VLOOKUP($A135,'REPORT4 60+ ALL'!$A$4:$U$259,17,FALSE)</f>
        <v>14914</v>
      </c>
      <c r="R135" s="100">
        <f>VLOOKUP($A135,'REPORT1 16 &amp; Under ALL'!$A$4:$W$259,18,FALSE)+VLOOKUP($A135,'REPORT4 60+ ALL'!$A$4:$U$259,18,FALSE)</f>
        <v>15588</v>
      </c>
      <c r="S135" s="100">
        <f>VLOOKUP($A135,'REPORT1 16 &amp; Under ALL'!$A$4:$W$259,19,FALSE)+VLOOKUP($A135,'REPORT4 60+ ALL'!$A$4:$U$259,19,FALSE)</f>
        <v>19173</v>
      </c>
      <c r="T135" s="100">
        <f>VLOOKUP($A135,'REPORT1 16 &amp; Under ALL'!$A$4:$W$259,20,FALSE)+VLOOKUP($A135,'REPORT4 60+ ALL'!$A$4:$U$259,20,FALSE)</f>
        <v>20055</v>
      </c>
      <c r="U135" s="100">
        <f>VLOOKUP($A135,'REPORT1 16 &amp; Under ALL'!$A$4:$W$259,21,FALSE)+VLOOKUP($A135,'REPORT4 60+ ALL'!$A$4:$U$259,21,FALSE)</f>
        <v>19872</v>
      </c>
      <c r="V135" s="165">
        <v>215985</v>
      </c>
      <c r="W135" s="171">
        <v>14902</v>
      </c>
      <c r="X135" s="166">
        <v>0.24925567858696016</v>
      </c>
    </row>
    <row r="136" spans="1:24" ht="12.75">
      <c r="A136" s="2" t="s">
        <v>407</v>
      </c>
      <c r="B136" s="44" t="s">
        <v>547</v>
      </c>
      <c r="C136" s="1" t="s">
        <v>124</v>
      </c>
      <c r="D136" s="1" t="s">
        <v>15</v>
      </c>
      <c r="E136" s="1" t="s">
        <v>7</v>
      </c>
      <c r="F136" s="100">
        <f>VLOOKUP($A136,'REPORT1 16 &amp; Under ALL'!$A$4:$W$259,6,FALSE)+VLOOKUP($A136,'REPORT4 60+ ALL'!$A$4:$U$259,6,FALSE)</f>
        <v>1673</v>
      </c>
      <c r="G136" s="100">
        <f>VLOOKUP($A136,'REPORT1 16 &amp; Under ALL'!$A$4:$W$259,7,FALSE)+VLOOKUP($A136,'REPORT4 60+ ALL'!$A$4:$U$259,7,FALSE)</f>
        <v>3213</v>
      </c>
      <c r="H136" s="100">
        <f>VLOOKUP($A136,'REPORT1 16 &amp; Under ALL'!$A$4:$W$259,8,FALSE)+VLOOKUP($A136,'REPORT4 60+ ALL'!$A$4:$U$259,8,FALSE)</f>
        <v>3841</v>
      </c>
      <c r="I136" s="100">
        <f>VLOOKUP($A136,'REPORT1 16 &amp; Under ALL'!$A$4:$W$259,9,FALSE)+VLOOKUP($A136,'REPORT4 60+ ALL'!$A$4:$U$259,9,FALSE)</f>
        <v>4562</v>
      </c>
      <c r="J136" s="100">
        <f>VLOOKUP($A136,'REPORT1 16 &amp; Under ALL'!$A$4:$W$259,10,FALSE)+VLOOKUP($A136,'REPORT4 60+ ALL'!$A$4:$U$259,10,FALSE)</f>
        <v>4343</v>
      </c>
      <c r="K136" s="100">
        <f>VLOOKUP($A136,'REPORT1 16 &amp; Under ALL'!$A$4:$W$259,11,FALSE)+VLOOKUP($A136,'REPORT4 60+ ALL'!$A$4:$U$259,11,FALSE)</f>
        <v>4487</v>
      </c>
      <c r="L136" s="100">
        <f>VLOOKUP($A136,'REPORT1 16 &amp; Under ALL'!$A$4:$W$259,12,FALSE)+VLOOKUP($A136,'REPORT4 60+ ALL'!$A$4:$U$259,12,FALSE)</f>
        <v>4632</v>
      </c>
      <c r="M136" s="100">
        <f>VLOOKUP($A136,'REPORT1 16 &amp; Under ALL'!$A$4:$W$259,13,FALSE)+VLOOKUP($A136,'REPORT4 60+ ALL'!$A$4:$U$259,13,FALSE)</f>
        <v>4421</v>
      </c>
      <c r="N136" s="100">
        <f>VLOOKUP($A136,'REPORT1 16 &amp; Under ALL'!$A$4:$W$259,14,FALSE)+VLOOKUP($A136,'REPORT4 60+ ALL'!$A$4:$U$259,14,FALSE)</f>
        <v>3165</v>
      </c>
      <c r="O136" s="100">
        <f>VLOOKUP($A136,'REPORT1 16 &amp; Under ALL'!$A$4:$W$259,15,FALSE)+VLOOKUP($A136,'REPORT4 60+ ALL'!$A$4:$U$259,15,FALSE)</f>
        <v>3672</v>
      </c>
      <c r="P136" s="100">
        <f>VLOOKUP($A136,'REPORT1 16 &amp; Under ALL'!$A$4:$W$259,16,FALSE)+VLOOKUP($A136,'REPORT4 60+ ALL'!$A$4:$U$259,16,FALSE)</f>
        <v>4578</v>
      </c>
      <c r="Q136" s="100">
        <f>VLOOKUP($A136,'REPORT1 16 &amp; Under ALL'!$A$4:$W$259,17,FALSE)+VLOOKUP($A136,'REPORT4 60+ ALL'!$A$4:$U$259,17,FALSE)</f>
        <v>4390</v>
      </c>
      <c r="R136" s="100">
        <f>VLOOKUP($A136,'REPORT1 16 &amp; Under ALL'!$A$4:$W$259,18,FALSE)+VLOOKUP($A136,'REPORT4 60+ ALL'!$A$4:$U$259,18,FALSE)</f>
        <v>4833</v>
      </c>
      <c r="S136" s="100">
        <f>VLOOKUP($A136,'REPORT1 16 &amp; Under ALL'!$A$4:$W$259,19,FALSE)+VLOOKUP($A136,'REPORT4 60+ ALL'!$A$4:$U$259,19,FALSE)</f>
        <v>2786</v>
      </c>
      <c r="T136" s="100">
        <f>VLOOKUP($A136,'REPORT1 16 &amp; Under ALL'!$A$4:$W$259,20,FALSE)+VLOOKUP($A136,'REPORT4 60+ ALL'!$A$4:$U$259,20,FALSE)</f>
        <v>2427</v>
      </c>
      <c r="U136" s="100">
        <f>VLOOKUP($A136,'REPORT1 16 &amp; Under ALL'!$A$4:$W$259,21,FALSE)+VLOOKUP($A136,'REPORT4 60+ ALL'!$A$4:$U$259,21,FALSE)</f>
        <v>2908</v>
      </c>
      <c r="V136" s="165">
        <v>59931</v>
      </c>
      <c r="W136" s="171" t="s">
        <v>756</v>
      </c>
      <c r="X136" s="166" t="s">
        <v>756</v>
      </c>
    </row>
    <row r="137" spans="1:24" ht="12.75">
      <c r="A137" s="2" t="s">
        <v>196</v>
      </c>
      <c r="B137" s="44" t="s">
        <v>548</v>
      </c>
      <c r="C137" s="1" t="s">
        <v>116</v>
      </c>
      <c r="D137" s="1" t="s">
        <v>15</v>
      </c>
      <c r="E137" s="1" t="s">
        <v>7</v>
      </c>
      <c r="F137" s="100">
        <f>VLOOKUP($A137,'REPORT1 16 &amp; Under ALL'!$A$4:$W$259,6,FALSE)+VLOOKUP($A137,'REPORT4 60+ ALL'!$A$4:$U$259,6,FALSE)</f>
        <v>9081</v>
      </c>
      <c r="G137" s="100">
        <f>VLOOKUP($A137,'REPORT1 16 &amp; Under ALL'!$A$4:$W$259,7,FALSE)+VLOOKUP($A137,'REPORT4 60+ ALL'!$A$4:$U$259,7,FALSE)</f>
        <v>9464</v>
      </c>
      <c r="H137" s="100">
        <f>VLOOKUP($A137,'REPORT1 16 &amp; Under ALL'!$A$4:$W$259,8,FALSE)+VLOOKUP($A137,'REPORT4 60+ ALL'!$A$4:$U$259,8,FALSE)</f>
        <v>10781</v>
      </c>
      <c r="I137" s="100">
        <f>VLOOKUP($A137,'REPORT1 16 &amp; Under ALL'!$A$4:$W$259,9,FALSE)+VLOOKUP($A137,'REPORT4 60+ ALL'!$A$4:$U$259,9,FALSE)</f>
        <v>13971</v>
      </c>
      <c r="J137" s="100">
        <f>VLOOKUP($A137,'REPORT1 16 &amp; Under ALL'!$A$4:$W$259,10,FALSE)+VLOOKUP($A137,'REPORT4 60+ ALL'!$A$4:$U$259,10,FALSE)</f>
        <v>13941</v>
      </c>
      <c r="K137" s="100">
        <f>VLOOKUP($A137,'REPORT1 16 &amp; Under ALL'!$A$4:$W$259,11,FALSE)+VLOOKUP($A137,'REPORT4 60+ ALL'!$A$4:$U$259,11,FALSE)</f>
        <v>10115</v>
      </c>
      <c r="L137" s="100">
        <f>VLOOKUP($A137,'REPORT1 16 &amp; Under ALL'!$A$4:$W$259,12,FALSE)+VLOOKUP($A137,'REPORT4 60+ ALL'!$A$4:$U$259,12,FALSE)</f>
        <v>10901</v>
      </c>
      <c r="M137" s="100">
        <f>VLOOKUP($A137,'REPORT1 16 &amp; Under ALL'!$A$4:$W$259,13,FALSE)+VLOOKUP($A137,'REPORT4 60+ ALL'!$A$4:$U$259,13,FALSE)</f>
        <v>10392</v>
      </c>
      <c r="N137" s="100">
        <f>VLOOKUP($A137,'REPORT1 16 &amp; Under ALL'!$A$4:$W$259,14,FALSE)+VLOOKUP($A137,'REPORT4 60+ ALL'!$A$4:$U$259,14,FALSE)</f>
        <v>6939</v>
      </c>
      <c r="O137" s="100">
        <f>VLOOKUP($A137,'REPORT1 16 &amp; Under ALL'!$A$4:$W$259,15,FALSE)+VLOOKUP($A137,'REPORT4 60+ ALL'!$A$4:$U$259,15,FALSE)</f>
        <v>8640</v>
      </c>
      <c r="P137" s="100">
        <f>VLOOKUP($A137,'REPORT1 16 &amp; Under ALL'!$A$4:$W$259,16,FALSE)+VLOOKUP($A137,'REPORT4 60+ ALL'!$A$4:$U$259,16,FALSE)</f>
        <v>11907</v>
      </c>
      <c r="Q137" s="100">
        <f>VLOOKUP($A137,'REPORT1 16 &amp; Under ALL'!$A$4:$W$259,17,FALSE)+VLOOKUP($A137,'REPORT4 60+ ALL'!$A$4:$U$259,17,FALSE)</f>
        <v>11825</v>
      </c>
      <c r="R137" s="100">
        <f>VLOOKUP($A137,'REPORT1 16 &amp; Under ALL'!$A$4:$W$259,18,FALSE)+VLOOKUP($A137,'REPORT4 60+ ALL'!$A$4:$U$259,18,FALSE)</f>
        <v>11230</v>
      </c>
      <c r="S137" s="100">
        <f>VLOOKUP($A137,'REPORT1 16 &amp; Under ALL'!$A$4:$W$259,19,FALSE)+VLOOKUP($A137,'REPORT4 60+ ALL'!$A$4:$U$259,19,FALSE)</f>
        <v>10603</v>
      </c>
      <c r="T137" s="100">
        <f>VLOOKUP($A137,'REPORT1 16 &amp; Under ALL'!$A$4:$W$259,20,FALSE)+VLOOKUP($A137,'REPORT4 60+ ALL'!$A$4:$U$259,20,FALSE)</f>
        <v>10550</v>
      </c>
      <c r="U137" s="100">
        <f>VLOOKUP($A137,'REPORT1 16 &amp; Under ALL'!$A$4:$W$259,21,FALSE)+VLOOKUP($A137,'REPORT4 60+ ALL'!$A$4:$U$259,21,FALSE)</f>
        <v>8878</v>
      </c>
      <c r="V137" s="165">
        <v>169218</v>
      </c>
      <c r="W137" s="171">
        <v>-2036</v>
      </c>
      <c r="X137" s="166">
        <v>-0.047024043236251936</v>
      </c>
    </row>
    <row r="138" spans="1:24" ht="12.75">
      <c r="A138" s="2" t="s">
        <v>197</v>
      </c>
      <c r="B138" s="44" t="s">
        <v>549</v>
      </c>
      <c r="C138" s="1" t="s">
        <v>12</v>
      </c>
      <c r="D138" s="1" t="s">
        <v>10</v>
      </c>
      <c r="E138" s="1" t="s">
        <v>7</v>
      </c>
      <c r="F138" s="100">
        <f>VLOOKUP($A138,'REPORT1 16 &amp; Under ALL'!$A$4:$W$259,6,FALSE)+VLOOKUP($A138,'REPORT4 60+ ALL'!$A$4:$U$259,6,FALSE)</f>
        <v>1500</v>
      </c>
      <c r="G138" s="100">
        <f>VLOOKUP($A138,'REPORT1 16 &amp; Under ALL'!$A$4:$W$259,7,FALSE)+VLOOKUP($A138,'REPORT4 60+ ALL'!$A$4:$U$259,7,FALSE)</f>
        <v>1615</v>
      </c>
      <c r="H138" s="100">
        <f>VLOOKUP($A138,'REPORT1 16 &amp; Under ALL'!$A$4:$W$259,8,FALSE)+VLOOKUP($A138,'REPORT4 60+ ALL'!$A$4:$U$259,8,FALSE)</f>
        <v>2057</v>
      </c>
      <c r="I138" s="100">
        <f>VLOOKUP($A138,'REPORT1 16 &amp; Under ALL'!$A$4:$W$259,9,FALSE)+VLOOKUP($A138,'REPORT4 60+ ALL'!$A$4:$U$259,9,FALSE)</f>
        <v>2539</v>
      </c>
      <c r="J138" s="100">
        <f>VLOOKUP($A138,'REPORT1 16 &amp; Under ALL'!$A$4:$W$259,10,FALSE)+VLOOKUP($A138,'REPORT4 60+ ALL'!$A$4:$U$259,10,FALSE)</f>
        <v>2703</v>
      </c>
      <c r="K138" s="100">
        <f>VLOOKUP($A138,'REPORT1 16 &amp; Under ALL'!$A$4:$W$259,11,FALSE)+VLOOKUP($A138,'REPORT4 60+ ALL'!$A$4:$U$259,11,FALSE)</f>
        <v>1697</v>
      </c>
      <c r="L138" s="100">
        <f>VLOOKUP($A138,'REPORT1 16 &amp; Under ALL'!$A$4:$W$259,12,FALSE)+VLOOKUP($A138,'REPORT4 60+ ALL'!$A$4:$U$259,12,FALSE)</f>
        <v>1421</v>
      </c>
      <c r="M138" s="100">
        <f>VLOOKUP($A138,'REPORT1 16 &amp; Under ALL'!$A$4:$W$259,13,FALSE)+VLOOKUP($A138,'REPORT4 60+ ALL'!$A$4:$U$259,13,FALSE)</f>
        <v>1018</v>
      </c>
      <c r="N138" s="100">
        <f>VLOOKUP($A138,'REPORT1 16 &amp; Under ALL'!$A$4:$W$259,14,FALSE)+VLOOKUP($A138,'REPORT4 60+ ALL'!$A$4:$U$259,14,FALSE)</f>
        <v>701</v>
      </c>
      <c r="O138" s="100">
        <f>VLOOKUP($A138,'REPORT1 16 &amp; Under ALL'!$A$4:$W$259,15,FALSE)+VLOOKUP($A138,'REPORT4 60+ ALL'!$A$4:$U$259,15,FALSE)</f>
        <v>773</v>
      </c>
      <c r="P138" s="100">
        <f>VLOOKUP($A138,'REPORT1 16 &amp; Under ALL'!$A$4:$W$259,16,FALSE)+VLOOKUP($A138,'REPORT4 60+ ALL'!$A$4:$U$259,16,FALSE)</f>
        <v>1216</v>
      </c>
      <c r="Q138" s="100">
        <f>VLOOKUP($A138,'REPORT1 16 &amp; Under ALL'!$A$4:$W$259,17,FALSE)+VLOOKUP($A138,'REPORT4 60+ ALL'!$A$4:$U$259,17,FALSE)</f>
        <v>1262</v>
      </c>
      <c r="R138" s="100">
        <f>VLOOKUP($A138,'REPORT1 16 &amp; Under ALL'!$A$4:$W$259,18,FALSE)+VLOOKUP($A138,'REPORT4 60+ ALL'!$A$4:$U$259,18,FALSE)</f>
        <v>1508</v>
      </c>
      <c r="S138" s="100">
        <f>VLOOKUP($A138,'REPORT1 16 &amp; Under ALL'!$A$4:$W$259,19,FALSE)+VLOOKUP($A138,'REPORT4 60+ ALL'!$A$4:$U$259,19,FALSE)</f>
        <v>2278</v>
      </c>
      <c r="T138" s="100">
        <f>VLOOKUP($A138,'REPORT1 16 &amp; Under ALL'!$A$4:$W$259,20,FALSE)+VLOOKUP($A138,'REPORT4 60+ ALL'!$A$4:$U$259,20,FALSE)</f>
        <v>2072</v>
      </c>
      <c r="U138" s="100">
        <f>VLOOKUP($A138,'REPORT1 16 &amp; Under ALL'!$A$4:$W$259,21,FALSE)+VLOOKUP($A138,'REPORT4 60+ ALL'!$A$4:$U$259,21,FALSE)</f>
        <v>2182</v>
      </c>
      <c r="V138" s="165">
        <v>26542</v>
      </c>
      <c r="W138" s="171">
        <v>329</v>
      </c>
      <c r="X138" s="166">
        <v>0.04266632084035793</v>
      </c>
    </row>
    <row r="139" spans="1:24" ht="12.75">
      <c r="A139" s="2" t="s">
        <v>198</v>
      </c>
      <c r="B139" s="44" t="s">
        <v>550</v>
      </c>
      <c r="C139" s="1" t="s">
        <v>199</v>
      </c>
      <c r="D139" s="1" t="s">
        <v>102</v>
      </c>
      <c r="E139" s="1" t="s">
        <v>7</v>
      </c>
      <c r="F139" s="100">
        <f>VLOOKUP($A139,'REPORT1 16 &amp; Under ALL'!$A$4:$W$259,6,FALSE)+VLOOKUP($A139,'REPORT4 60+ ALL'!$A$4:$U$259,6,FALSE)</f>
        <v>10556</v>
      </c>
      <c r="G139" s="100">
        <f>VLOOKUP($A139,'REPORT1 16 &amp; Under ALL'!$A$4:$W$259,7,FALSE)+VLOOKUP($A139,'REPORT4 60+ ALL'!$A$4:$U$259,7,FALSE)</f>
        <v>9072</v>
      </c>
      <c r="H139" s="100">
        <f>VLOOKUP($A139,'REPORT1 16 &amp; Under ALL'!$A$4:$W$259,8,FALSE)+VLOOKUP($A139,'REPORT4 60+ ALL'!$A$4:$U$259,8,FALSE)</f>
        <v>9554</v>
      </c>
      <c r="I139" s="100">
        <f>VLOOKUP($A139,'REPORT1 16 &amp; Under ALL'!$A$4:$W$259,9,FALSE)+VLOOKUP($A139,'REPORT4 60+ ALL'!$A$4:$U$259,9,FALSE)</f>
        <v>15923</v>
      </c>
      <c r="J139" s="100">
        <f>VLOOKUP($A139,'REPORT1 16 &amp; Under ALL'!$A$4:$W$259,10,FALSE)+VLOOKUP($A139,'REPORT4 60+ ALL'!$A$4:$U$259,10,FALSE)</f>
        <v>20373</v>
      </c>
      <c r="K139" s="100">
        <f>VLOOKUP($A139,'REPORT1 16 &amp; Under ALL'!$A$4:$W$259,11,FALSE)+VLOOKUP($A139,'REPORT4 60+ ALL'!$A$4:$U$259,11,FALSE)</f>
        <v>12333</v>
      </c>
      <c r="L139" s="100">
        <f>VLOOKUP($A139,'REPORT1 16 &amp; Under ALL'!$A$4:$W$259,12,FALSE)+VLOOKUP($A139,'REPORT4 60+ ALL'!$A$4:$U$259,12,FALSE)</f>
        <v>12129</v>
      </c>
      <c r="M139" s="100">
        <f>VLOOKUP($A139,'REPORT1 16 &amp; Under ALL'!$A$4:$W$259,13,FALSE)+VLOOKUP($A139,'REPORT4 60+ ALL'!$A$4:$U$259,13,FALSE)</f>
        <v>9119</v>
      </c>
      <c r="N139" s="100">
        <f>VLOOKUP($A139,'REPORT1 16 &amp; Under ALL'!$A$4:$W$259,14,FALSE)+VLOOKUP($A139,'REPORT4 60+ ALL'!$A$4:$U$259,14,FALSE)</f>
        <v>5297</v>
      </c>
      <c r="O139" s="100">
        <f>VLOOKUP($A139,'REPORT1 16 &amp; Under ALL'!$A$4:$W$259,15,FALSE)+VLOOKUP($A139,'REPORT4 60+ ALL'!$A$4:$U$259,15,FALSE)</f>
        <v>7060</v>
      </c>
      <c r="P139" s="100">
        <f>VLOOKUP($A139,'REPORT1 16 &amp; Under ALL'!$A$4:$W$259,16,FALSE)+VLOOKUP($A139,'REPORT4 60+ ALL'!$A$4:$U$259,16,FALSE)</f>
        <v>15275</v>
      </c>
      <c r="Q139" s="100">
        <f>VLOOKUP($A139,'REPORT1 16 &amp; Under ALL'!$A$4:$W$259,17,FALSE)+VLOOKUP($A139,'REPORT4 60+ ALL'!$A$4:$U$259,17,FALSE)</f>
        <v>11284</v>
      </c>
      <c r="R139" s="100">
        <f>VLOOKUP($A139,'REPORT1 16 &amp; Under ALL'!$A$4:$W$259,18,FALSE)+VLOOKUP($A139,'REPORT4 60+ ALL'!$A$4:$U$259,18,FALSE)</f>
        <v>7026</v>
      </c>
      <c r="S139" s="100">
        <f>VLOOKUP($A139,'REPORT1 16 &amp; Under ALL'!$A$4:$W$259,19,FALSE)+VLOOKUP($A139,'REPORT4 60+ ALL'!$A$4:$U$259,19,FALSE)</f>
        <v>9533</v>
      </c>
      <c r="T139" s="100">
        <f>VLOOKUP($A139,'REPORT1 16 &amp; Under ALL'!$A$4:$W$259,20,FALSE)+VLOOKUP($A139,'REPORT4 60+ ALL'!$A$4:$U$259,20,FALSE)</f>
        <v>11866</v>
      </c>
      <c r="U139" s="100" t="s">
        <v>746</v>
      </c>
      <c r="V139" s="165">
        <f>SUM(F139:U139)</f>
        <v>166400</v>
      </c>
      <c r="W139" s="172" t="s">
        <v>756</v>
      </c>
      <c r="X139" s="173" t="s">
        <v>756</v>
      </c>
    </row>
    <row r="140" spans="1:24" ht="12.75">
      <c r="A140" s="2" t="s">
        <v>200</v>
      </c>
      <c r="B140" s="44" t="s">
        <v>551</v>
      </c>
      <c r="C140" s="1" t="s">
        <v>72</v>
      </c>
      <c r="D140" s="1" t="s">
        <v>36</v>
      </c>
      <c r="E140" s="1" t="s">
        <v>7</v>
      </c>
      <c r="F140" s="100">
        <f>VLOOKUP($A140,'REPORT1 16 &amp; Under ALL'!$A$4:$W$259,6,FALSE)+VLOOKUP($A140,'REPORT4 60+ ALL'!$A$4:$U$259,6,FALSE)</f>
        <v>4152</v>
      </c>
      <c r="G140" s="100">
        <f>VLOOKUP($A140,'REPORT1 16 &amp; Under ALL'!$A$4:$W$259,7,FALSE)+VLOOKUP($A140,'REPORT4 60+ ALL'!$A$4:$U$259,7,FALSE)</f>
        <v>4418</v>
      </c>
      <c r="H140" s="100">
        <f>VLOOKUP($A140,'REPORT1 16 &amp; Under ALL'!$A$4:$W$259,8,FALSE)+VLOOKUP($A140,'REPORT4 60+ ALL'!$A$4:$U$259,8,FALSE)</f>
        <v>3377</v>
      </c>
      <c r="I140" s="100">
        <f>VLOOKUP($A140,'REPORT1 16 &amp; Under ALL'!$A$4:$W$259,9,FALSE)+VLOOKUP($A140,'REPORT4 60+ ALL'!$A$4:$U$259,9,FALSE)</f>
        <v>7979</v>
      </c>
      <c r="J140" s="100">
        <f>VLOOKUP($A140,'REPORT1 16 &amp; Under ALL'!$A$4:$W$259,10,FALSE)+VLOOKUP($A140,'REPORT4 60+ ALL'!$A$4:$U$259,10,FALSE)</f>
        <v>8996</v>
      </c>
      <c r="K140" s="100">
        <f>VLOOKUP($A140,'REPORT1 16 &amp; Under ALL'!$A$4:$W$259,11,FALSE)+VLOOKUP($A140,'REPORT4 60+ ALL'!$A$4:$U$259,11,FALSE)</f>
        <v>5044</v>
      </c>
      <c r="L140" s="100">
        <f>VLOOKUP($A140,'REPORT1 16 &amp; Under ALL'!$A$4:$W$259,12,FALSE)+VLOOKUP($A140,'REPORT4 60+ ALL'!$A$4:$U$259,12,FALSE)</f>
        <v>4764</v>
      </c>
      <c r="M140" s="100">
        <f>VLOOKUP($A140,'REPORT1 16 &amp; Under ALL'!$A$4:$W$259,13,FALSE)+VLOOKUP($A140,'REPORT4 60+ ALL'!$A$4:$U$259,13,FALSE)</f>
        <v>3504</v>
      </c>
      <c r="N140" s="100">
        <f>VLOOKUP($A140,'REPORT1 16 &amp; Under ALL'!$A$4:$W$259,14,FALSE)+VLOOKUP($A140,'REPORT4 60+ ALL'!$A$4:$U$259,14,FALSE)</f>
        <v>1996</v>
      </c>
      <c r="O140" s="100">
        <f>VLOOKUP($A140,'REPORT1 16 &amp; Under ALL'!$A$4:$W$259,15,FALSE)+VLOOKUP($A140,'REPORT4 60+ ALL'!$A$4:$U$259,15,FALSE)</f>
        <v>1996</v>
      </c>
      <c r="P140" s="100">
        <f>VLOOKUP($A140,'REPORT1 16 &amp; Under ALL'!$A$4:$W$259,16,FALSE)+VLOOKUP($A140,'REPORT4 60+ ALL'!$A$4:$U$259,16,FALSE)</f>
        <v>4983</v>
      </c>
      <c r="Q140" s="100">
        <f>VLOOKUP($A140,'REPORT1 16 &amp; Under ALL'!$A$4:$W$259,17,FALSE)+VLOOKUP($A140,'REPORT4 60+ ALL'!$A$4:$U$259,17,FALSE)</f>
        <v>4619</v>
      </c>
      <c r="R140" s="100">
        <f>VLOOKUP($A140,'REPORT1 16 &amp; Under ALL'!$A$4:$W$259,18,FALSE)+VLOOKUP($A140,'REPORT4 60+ ALL'!$A$4:$U$259,18,FALSE)</f>
        <v>6764</v>
      </c>
      <c r="S140" s="100">
        <f>VLOOKUP($A140,'REPORT1 16 &amp; Under ALL'!$A$4:$W$259,19,FALSE)+VLOOKUP($A140,'REPORT4 60+ ALL'!$A$4:$U$259,19,FALSE)</f>
        <v>4553</v>
      </c>
      <c r="T140" s="100">
        <f>VLOOKUP($A140,'REPORT1 16 &amp; Under ALL'!$A$4:$W$259,20,FALSE)+VLOOKUP($A140,'REPORT4 60+ ALL'!$A$4:$U$259,20,FALSE)</f>
        <v>3956</v>
      </c>
      <c r="U140" s="100">
        <f>VLOOKUP($A140,'REPORT1 16 &amp; Under ALL'!$A$4:$W$259,21,FALSE)+VLOOKUP($A140,'REPORT4 60+ ALL'!$A$4:$U$259,21,FALSE)</f>
        <v>5405</v>
      </c>
      <c r="V140" s="165">
        <v>76506</v>
      </c>
      <c r="W140" s="171">
        <v>752</v>
      </c>
      <c r="X140" s="166">
        <v>0.03773963665562582</v>
      </c>
    </row>
    <row r="141" spans="1:24" ht="12.75">
      <c r="A141" s="2" t="s">
        <v>201</v>
      </c>
      <c r="B141" s="44" t="s">
        <v>552</v>
      </c>
      <c r="C141" s="1" t="s">
        <v>21</v>
      </c>
      <c r="D141" s="1" t="s">
        <v>22</v>
      </c>
      <c r="E141" s="1" t="s">
        <v>7</v>
      </c>
      <c r="F141" s="100">
        <f>VLOOKUP($A141,'REPORT1 16 &amp; Under ALL'!$A$4:$W$259,6,FALSE)+VLOOKUP($A141,'REPORT4 60+ ALL'!$A$4:$U$259,6,FALSE)</f>
        <v>6888</v>
      </c>
      <c r="G141" s="100">
        <f>VLOOKUP($A141,'REPORT1 16 &amp; Under ALL'!$A$4:$W$259,7,FALSE)+VLOOKUP($A141,'REPORT4 60+ ALL'!$A$4:$U$259,7,FALSE)</f>
        <v>3073</v>
      </c>
      <c r="H141" s="100">
        <f>VLOOKUP($A141,'REPORT1 16 &amp; Under ALL'!$A$4:$W$259,8,FALSE)+VLOOKUP($A141,'REPORT4 60+ ALL'!$A$4:$U$259,8,FALSE)</f>
        <v>5193</v>
      </c>
      <c r="I141" s="100">
        <f>VLOOKUP($A141,'REPORT1 16 &amp; Under ALL'!$A$4:$W$259,9,FALSE)+VLOOKUP($A141,'REPORT4 60+ ALL'!$A$4:$U$259,9,FALSE)</f>
        <v>4604</v>
      </c>
      <c r="J141" s="100">
        <f>VLOOKUP($A141,'REPORT1 16 &amp; Under ALL'!$A$4:$W$259,10,FALSE)+VLOOKUP($A141,'REPORT4 60+ ALL'!$A$4:$U$259,10,FALSE)</f>
        <v>17484</v>
      </c>
      <c r="K141" s="100">
        <f>VLOOKUP($A141,'REPORT1 16 &amp; Under ALL'!$A$4:$W$259,11,FALSE)+VLOOKUP($A141,'REPORT4 60+ ALL'!$A$4:$U$259,11,FALSE)</f>
        <v>4269</v>
      </c>
      <c r="L141" s="100">
        <f>VLOOKUP($A141,'REPORT1 16 &amp; Under ALL'!$A$4:$W$259,12,FALSE)+VLOOKUP($A141,'REPORT4 60+ ALL'!$A$4:$U$259,12,FALSE)</f>
        <v>5139</v>
      </c>
      <c r="M141" s="100">
        <f>VLOOKUP($A141,'REPORT1 16 &amp; Under ALL'!$A$4:$W$259,13,FALSE)+VLOOKUP($A141,'REPORT4 60+ ALL'!$A$4:$U$259,13,FALSE)</f>
        <v>3544</v>
      </c>
      <c r="N141" s="100">
        <f>VLOOKUP($A141,'REPORT1 16 &amp; Under ALL'!$A$4:$W$259,14,FALSE)+VLOOKUP($A141,'REPORT4 60+ ALL'!$A$4:$U$259,14,FALSE)</f>
        <v>2112</v>
      </c>
      <c r="O141" s="100">
        <f>VLOOKUP($A141,'REPORT1 16 &amp; Under ALL'!$A$4:$W$259,15,FALSE)+VLOOKUP($A141,'REPORT4 60+ ALL'!$A$4:$U$259,15,FALSE)</f>
        <v>3355</v>
      </c>
      <c r="P141" s="100">
        <f>VLOOKUP($A141,'REPORT1 16 &amp; Under ALL'!$A$4:$W$259,16,FALSE)+VLOOKUP($A141,'REPORT4 60+ ALL'!$A$4:$U$259,16,FALSE)</f>
        <v>5022</v>
      </c>
      <c r="Q141" s="100">
        <f>VLOOKUP($A141,'REPORT1 16 &amp; Under ALL'!$A$4:$W$259,17,FALSE)+VLOOKUP($A141,'REPORT4 60+ ALL'!$A$4:$U$259,17,FALSE)</f>
        <v>3178</v>
      </c>
      <c r="R141" s="100">
        <f>VLOOKUP($A141,'REPORT1 16 &amp; Under ALL'!$A$4:$W$259,18,FALSE)+VLOOKUP($A141,'REPORT4 60+ ALL'!$A$4:$U$259,18,FALSE)</f>
        <v>6880</v>
      </c>
      <c r="S141" s="100">
        <f>VLOOKUP($A141,'REPORT1 16 &amp; Under ALL'!$A$4:$W$259,19,FALSE)+VLOOKUP($A141,'REPORT4 60+ ALL'!$A$4:$U$259,19,FALSE)</f>
        <v>4368</v>
      </c>
      <c r="T141" s="100">
        <f>VLOOKUP($A141,'REPORT1 16 &amp; Under ALL'!$A$4:$W$259,20,FALSE)+VLOOKUP($A141,'REPORT4 60+ ALL'!$A$4:$U$259,20,FALSE)</f>
        <v>5310</v>
      </c>
      <c r="U141" s="100">
        <f>VLOOKUP($A141,'REPORT1 16 &amp; Under ALL'!$A$4:$W$259,21,FALSE)+VLOOKUP($A141,'REPORT4 60+ ALL'!$A$4:$U$259,21,FALSE)</f>
        <v>6014</v>
      </c>
      <c r="V141" s="165">
        <v>86433</v>
      </c>
      <c r="W141" s="171">
        <v>2814</v>
      </c>
      <c r="X141" s="166">
        <v>0.1424233221986031</v>
      </c>
    </row>
    <row r="142" spans="1:24" ht="12.75">
      <c r="A142" s="2" t="s">
        <v>202</v>
      </c>
      <c r="B142" s="44" t="s">
        <v>553</v>
      </c>
      <c r="C142" s="1" t="s">
        <v>129</v>
      </c>
      <c r="D142" s="1" t="s">
        <v>30</v>
      </c>
      <c r="E142" s="1" t="s">
        <v>16</v>
      </c>
      <c r="F142" s="100">
        <f>VLOOKUP($A142,'REPORT1 16 &amp; Under ALL'!$A$4:$W$259,6,FALSE)+VLOOKUP($A142,'REPORT4 60+ ALL'!$A$4:$U$259,6,FALSE)</f>
        <v>929</v>
      </c>
      <c r="G142" s="100">
        <f>VLOOKUP($A142,'REPORT1 16 &amp; Under ALL'!$A$4:$W$259,7,FALSE)+VLOOKUP($A142,'REPORT4 60+ ALL'!$A$4:$U$259,7,FALSE)</f>
        <v>937</v>
      </c>
      <c r="H142" s="100">
        <f>VLOOKUP($A142,'REPORT1 16 &amp; Under ALL'!$A$4:$W$259,8,FALSE)+VLOOKUP($A142,'REPORT4 60+ ALL'!$A$4:$U$259,8,FALSE)</f>
        <v>897</v>
      </c>
      <c r="I142" s="100">
        <f>VLOOKUP($A142,'REPORT1 16 &amp; Under ALL'!$A$4:$W$259,9,FALSE)+VLOOKUP($A142,'REPORT4 60+ ALL'!$A$4:$U$259,9,FALSE)</f>
        <v>1005</v>
      </c>
      <c r="J142" s="100">
        <f>VLOOKUP($A142,'REPORT1 16 &amp; Under ALL'!$A$4:$W$259,10,FALSE)+VLOOKUP($A142,'REPORT4 60+ ALL'!$A$4:$U$259,10,FALSE)</f>
        <v>977</v>
      </c>
      <c r="K142" s="100">
        <f>VLOOKUP($A142,'REPORT1 16 &amp; Under ALL'!$A$4:$W$259,11,FALSE)+VLOOKUP($A142,'REPORT4 60+ ALL'!$A$4:$U$259,11,FALSE)</f>
        <v>1227</v>
      </c>
      <c r="L142" s="100">
        <f>VLOOKUP($A142,'REPORT1 16 &amp; Under ALL'!$A$4:$W$259,12,FALSE)+VLOOKUP($A142,'REPORT4 60+ ALL'!$A$4:$U$259,12,FALSE)</f>
        <v>1042</v>
      </c>
      <c r="M142" s="100">
        <f>VLOOKUP($A142,'REPORT1 16 &amp; Under ALL'!$A$4:$W$259,13,FALSE)+VLOOKUP($A142,'REPORT4 60+ ALL'!$A$4:$U$259,13,FALSE)</f>
        <v>1003</v>
      </c>
      <c r="N142" s="100">
        <f>VLOOKUP($A142,'REPORT1 16 &amp; Under ALL'!$A$4:$W$259,14,FALSE)+VLOOKUP($A142,'REPORT4 60+ ALL'!$A$4:$U$259,14,FALSE)</f>
        <v>732</v>
      </c>
      <c r="O142" s="100">
        <f>VLOOKUP($A142,'REPORT1 16 &amp; Under ALL'!$A$4:$W$259,15,FALSE)+VLOOKUP($A142,'REPORT4 60+ ALL'!$A$4:$U$259,15,FALSE)</f>
        <v>423</v>
      </c>
      <c r="P142" s="100">
        <f>VLOOKUP($A142,'REPORT1 16 &amp; Under ALL'!$A$4:$W$259,16,FALSE)+VLOOKUP($A142,'REPORT4 60+ ALL'!$A$4:$U$259,16,FALSE)</f>
        <v>535</v>
      </c>
      <c r="Q142" s="100">
        <f>VLOOKUP($A142,'REPORT1 16 &amp; Under ALL'!$A$4:$W$259,17,FALSE)+VLOOKUP($A142,'REPORT4 60+ ALL'!$A$4:$U$259,17,FALSE)</f>
        <v>606</v>
      </c>
      <c r="R142" s="100">
        <f>VLOOKUP($A142,'REPORT1 16 &amp; Under ALL'!$A$4:$W$259,18,FALSE)+VLOOKUP($A142,'REPORT4 60+ ALL'!$A$4:$U$259,18,FALSE)</f>
        <v>868</v>
      </c>
      <c r="S142" s="100">
        <f>VLOOKUP($A142,'REPORT1 16 &amp; Under ALL'!$A$4:$W$259,19,FALSE)+VLOOKUP($A142,'REPORT4 60+ ALL'!$A$4:$U$259,19,FALSE)</f>
        <v>1002</v>
      </c>
      <c r="T142" s="100">
        <f>VLOOKUP($A142,'REPORT1 16 &amp; Under ALL'!$A$4:$W$259,20,FALSE)+VLOOKUP($A142,'REPORT4 60+ ALL'!$A$4:$U$259,20,FALSE)</f>
        <v>1105</v>
      </c>
      <c r="U142" s="100">
        <f>VLOOKUP($A142,'REPORT1 16 &amp; Under ALL'!$A$4:$W$259,21,FALSE)+VLOOKUP($A142,'REPORT4 60+ ALL'!$A$4:$U$259,21,FALSE)</f>
        <v>1168</v>
      </c>
      <c r="V142" s="165">
        <v>14456</v>
      </c>
      <c r="W142" s="171">
        <v>375</v>
      </c>
      <c r="X142" s="166">
        <v>0.09952229299363058</v>
      </c>
    </row>
    <row r="143" spans="1:24" ht="12.75">
      <c r="A143" s="2" t="s">
        <v>203</v>
      </c>
      <c r="B143" s="44" t="s">
        <v>554</v>
      </c>
      <c r="C143" s="1" t="s">
        <v>204</v>
      </c>
      <c r="D143" s="1" t="s">
        <v>30</v>
      </c>
      <c r="E143" s="1" t="s">
        <v>7</v>
      </c>
      <c r="F143" s="100">
        <f>VLOOKUP($A143,'REPORT1 16 &amp; Under ALL'!$A$4:$W$259,6,FALSE)+VLOOKUP($A143,'REPORT4 60+ ALL'!$A$4:$U$259,6,FALSE)</f>
        <v>4133</v>
      </c>
      <c r="G143" s="100">
        <f>VLOOKUP($A143,'REPORT1 16 &amp; Under ALL'!$A$4:$W$259,7,FALSE)+VLOOKUP($A143,'REPORT4 60+ ALL'!$A$4:$U$259,7,FALSE)</f>
        <v>3781</v>
      </c>
      <c r="H143" s="100">
        <f>VLOOKUP($A143,'REPORT1 16 &amp; Under ALL'!$A$4:$W$259,8,FALSE)+VLOOKUP($A143,'REPORT4 60+ ALL'!$A$4:$U$259,8,FALSE)</f>
        <v>2927</v>
      </c>
      <c r="I143" s="100">
        <f>VLOOKUP($A143,'REPORT1 16 &amp; Under ALL'!$A$4:$W$259,9,FALSE)+VLOOKUP($A143,'REPORT4 60+ ALL'!$A$4:$U$259,9,FALSE)</f>
        <v>4699</v>
      </c>
      <c r="J143" s="100">
        <f>VLOOKUP($A143,'REPORT1 16 &amp; Under ALL'!$A$4:$W$259,10,FALSE)+VLOOKUP($A143,'REPORT4 60+ ALL'!$A$4:$U$259,10,FALSE)</f>
        <v>6554</v>
      </c>
      <c r="K143" s="100">
        <f>VLOOKUP($A143,'REPORT1 16 &amp; Under ALL'!$A$4:$W$259,11,FALSE)+VLOOKUP($A143,'REPORT4 60+ ALL'!$A$4:$U$259,11,FALSE)</f>
        <v>2990</v>
      </c>
      <c r="L143" s="100">
        <f>VLOOKUP($A143,'REPORT1 16 &amp; Under ALL'!$A$4:$W$259,12,FALSE)+VLOOKUP($A143,'REPORT4 60+ ALL'!$A$4:$U$259,12,FALSE)</f>
        <v>3223</v>
      </c>
      <c r="M143" s="100">
        <f>VLOOKUP($A143,'REPORT1 16 &amp; Under ALL'!$A$4:$W$259,13,FALSE)+VLOOKUP($A143,'REPORT4 60+ ALL'!$A$4:$U$259,13,FALSE)</f>
        <v>2881</v>
      </c>
      <c r="N143" s="100">
        <f>VLOOKUP($A143,'REPORT1 16 &amp; Under ALL'!$A$4:$W$259,14,FALSE)+VLOOKUP($A143,'REPORT4 60+ ALL'!$A$4:$U$259,14,FALSE)</f>
        <v>1589</v>
      </c>
      <c r="O143" s="100">
        <f>VLOOKUP($A143,'REPORT1 16 &amp; Under ALL'!$A$4:$W$259,15,FALSE)+VLOOKUP($A143,'REPORT4 60+ ALL'!$A$4:$U$259,15,FALSE)</f>
        <v>2770</v>
      </c>
      <c r="P143" s="100">
        <f>VLOOKUP($A143,'REPORT1 16 &amp; Under ALL'!$A$4:$W$259,16,FALSE)+VLOOKUP($A143,'REPORT4 60+ ALL'!$A$4:$U$259,16,FALSE)</f>
        <v>3846</v>
      </c>
      <c r="Q143" s="100">
        <f>VLOOKUP($A143,'REPORT1 16 &amp; Under ALL'!$A$4:$W$259,17,FALSE)+VLOOKUP($A143,'REPORT4 60+ ALL'!$A$4:$U$259,17,FALSE)</f>
        <v>2896</v>
      </c>
      <c r="R143" s="100">
        <f>VLOOKUP($A143,'REPORT1 16 &amp; Under ALL'!$A$4:$W$259,18,FALSE)+VLOOKUP($A143,'REPORT4 60+ ALL'!$A$4:$U$259,18,FALSE)</f>
        <v>3836</v>
      </c>
      <c r="S143" s="100">
        <f>VLOOKUP($A143,'REPORT1 16 &amp; Under ALL'!$A$4:$W$259,19,FALSE)+VLOOKUP($A143,'REPORT4 60+ ALL'!$A$4:$U$259,19,FALSE)</f>
        <v>2885</v>
      </c>
      <c r="T143" s="100">
        <f>VLOOKUP($A143,'REPORT1 16 &amp; Under ALL'!$A$4:$W$259,20,FALSE)+VLOOKUP($A143,'REPORT4 60+ ALL'!$A$4:$U$259,20,FALSE)</f>
        <v>1661</v>
      </c>
      <c r="U143" s="100">
        <f>VLOOKUP($A143,'REPORT1 16 &amp; Under ALL'!$A$4:$W$259,21,FALSE)+VLOOKUP($A143,'REPORT4 60+ ALL'!$A$4:$U$259,21,FALSE)</f>
        <v>4042</v>
      </c>
      <c r="V143" s="165">
        <v>54713</v>
      </c>
      <c r="W143" s="171">
        <v>-3116</v>
      </c>
      <c r="X143" s="166">
        <v>-0.20051480051480053</v>
      </c>
    </row>
    <row r="144" spans="1:24" ht="12.75">
      <c r="A144" s="2" t="s">
        <v>205</v>
      </c>
      <c r="B144" s="44" t="s">
        <v>555</v>
      </c>
      <c r="C144" s="1" t="s">
        <v>9</v>
      </c>
      <c r="D144" s="1" t="s">
        <v>10</v>
      </c>
      <c r="E144" s="1" t="s">
        <v>7</v>
      </c>
      <c r="F144" s="100">
        <f>VLOOKUP($A144,'REPORT1 16 &amp; Under ALL'!$A$4:$W$259,6,FALSE)+VLOOKUP($A144,'REPORT4 60+ ALL'!$A$4:$U$259,6,FALSE)</f>
        <v>8760</v>
      </c>
      <c r="G144" s="100">
        <f>VLOOKUP($A144,'REPORT1 16 &amp; Under ALL'!$A$4:$W$259,7,FALSE)+VLOOKUP($A144,'REPORT4 60+ ALL'!$A$4:$U$259,7,FALSE)</f>
        <v>8327</v>
      </c>
      <c r="H144" s="100">
        <f>VLOOKUP($A144,'REPORT1 16 &amp; Under ALL'!$A$4:$W$259,8,FALSE)+VLOOKUP($A144,'REPORT4 60+ ALL'!$A$4:$U$259,8,FALSE)</f>
        <v>8758</v>
      </c>
      <c r="I144" s="100">
        <f>VLOOKUP($A144,'REPORT1 16 &amp; Under ALL'!$A$4:$W$259,9,FALSE)+VLOOKUP($A144,'REPORT4 60+ ALL'!$A$4:$U$259,9,FALSE)</f>
        <v>10413</v>
      </c>
      <c r="J144" s="100">
        <f>VLOOKUP($A144,'REPORT1 16 &amp; Under ALL'!$A$4:$W$259,10,FALSE)+VLOOKUP($A144,'REPORT4 60+ ALL'!$A$4:$U$259,10,FALSE)</f>
        <v>13541</v>
      </c>
      <c r="K144" s="100">
        <f>VLOOKUP($A144,'REPORT1 16 &amp; Under ALL'!$A$4:$W$259,11,FALSE)+VLOOKUP($A144,'REPORT4 60+ ALL'!$A$4:$U$259,11,FALSE)</f>
        <v>13541</v>
      </c>
      <c r="L144" s="100">
        <f>VLOOKUP($A144,'REPORT1 16 &amp; Under ALL'!$A$4:$W$259,12,FALSE)+VLOOKUP($A144,'REPORT4 60+ ALL'!$A$4:$U$259,12,FALSE)</f>
        <v>9090</v>
      </c>
      <c r="M144" s="100">
        <f>VLOOKUP($A144,'REPORT1 16 &amp; Under ALL'!$A$4:$W$259,13,FALSE)+VLOOKUP($A144,'REPORT4 60+ ALL'!$A$4:$U$259,13,FALSE)</f>
        <v>8139</v>
      </c>
      <c r="N144" s="100">
        <f>VLOOKUP($A144,'REPORT1 16 &amp; Under ALL'!$A$4:$W$259,14,FALSE)+VLOOKUP($A144,'REPORT4 60+ ALL'!$A$4:$U$259,14,FALSE)</f>
        <v>4870</v>
      </c>
      <c r="O144" s="100">
        <f>VLOOKUP($A144,'REPORT1 16 &amp; Under ALL'!$A$4:$W$259,15,FALSE)+VLOOKUP($A144,'REPORT4 60+ ALL'!$A$4:$U$259,15,FALSE)</f>
        <v>7407</v>
      </c>
      <c r="P144" s="100">
        <f>VLOOKUP($A144,'REPORT1 16 &amp; Under ALL'!$A$4:$W$259,16,FALSE)+VLOOKUP($A144,'REPORT4 60+ ALL'!$A$4:$U$259,16,FALSE)</f>
        <v>10878</v>
      </c>
      <c r="Q144" s="100">
        <f>VLOOKUP($A144,'REPORT1 16 &amp; Under ALL'!$A$4:$W$259,17,FALSE)+VLOOKUP($A144,'REPORT4 60+ ALL'!$A$4:$U$259,17,FALSE)</f>
        <v>10215</v>
      </c>
      <c r="R144" s="100">
        <f>VLOOKUP($A144,'REPORT1 16 &amp; Under ALL'!$A$4:$W$259,18,FALSE)+VLOOKUP($A144,'REPORT4 60+ ALL'!$A$4:$U$259,18,FALSE)</f>
        <v>10542</v>
      </c>
      <c r="S144" s="100">
        <f>VLOOKUP($A144,'REPORT1 16 &amp; Under ALL'!$A$4:$W$259,19,FALSE)+VLOOKUP($A144,'REPORT4 60+ ALL'!$A$4:$U$259,19,FALSE)</f>
        <v>9340</v>
      </c>
      <c r="T144" s="100">
        <f>VLOOKUP($A144,'REPORT1 16 &amp; Under ALL'!$A$4:$W$259,20,FALSE)+VLOOKUP($A144,'REPORT4 60+ ALL'!$A$4:$U$259,20,FALSE)</f>
        <v>10205</v>
      </c>
      <c r="U144" s="100">
        <f>VLOOKUP($A144,'REPORT1 16 &amp; Under ALL'!$A$4:$W$259,21,FALSE)+VLOOKUP($A144,'REPORT4 60+ ALL'!$A$4:$U$259,21,FALSE)</f>
        <v>10469</v>
      </c>
      <c r="V144" s="165">
        <v>154495</v>
      </c>
      <c r="W144" s="171">
        <v>4298</v>
      </c>
      <c r="X144" s="166">
        <v>0.11853935683159579</v>
      </c>
    </row>
    <row r="145" spans="1:24" ht="12.75">
      <c r="A145" s="2" t="s">
        <v>206</v>
      </c>
      <c r="B145" s="44" t="s">
        <v>556</v>
      </c>
      <c r="C145" s="1" t="s">
        <v>207</v>
      </c>
      <c r="D145" s="1" t="s">
        <v>25</v>
      </c>
      <c r="E145" s="1" t="s">
        <v>16</v>
      </c>
      <c r="F145" s="100">
        <f>VLOOKUP($A145,'REPORT1 16 &amp; Under ALL'!$A$4:$W$259,6,FALSE)+VLOOKUP($A145,'REPORT4 60+ ALL'!$A$4:$U$259,6,FALSE)</f>
        <v>5193</v>
      </c>
      <c r="G145" s="100">
        <f>VLOOKUP($A145,'REPORT1 16 &amp; Under ALL'!$A$4:$W$259,7,FALSE)+VLOOKUP($A145,'REPORT4 60+ ALL'!$A$4:$U$259,7,FALSE)</f>
        <v>5557</v>
      </c>
      <c r="H145" s="100">
        <f>VLOOKUP($A145,'REPORT1 16 &amp; Under ALL'!$A$4:$W$259,8,FALSE)+VLOOKUP($A145,'REPORT4 60+ ALL'!$A$4:$U$259,8,FALSE)</f>
        <v>6199</v>
      </c>
      <c r="I145" s="100">
        <f>VLOOKUP($A145,'REPORT1 16 &amp; Under ALL'!$A$4:$W$259,9,FALSE)+VLOOKUP($A145,'REPORT4 60+ ALL'!$A$4:$U$259,9,FALSE)</f>
        <v>6371</v>
      </c>
      <c r="J145" s="100">
        <f>VLOOKUP($A145,'REPORT1 16 &amp; Under ALL'!$A$4:$W$259,10,FALSE)+VLOOKUP($A145,'REPORT4 60+ ALL'!$A$4:$U$259,10,FALSE)</f>
        <v>5752</v>
      </c>
      <c r="K145" s="100">
        <f>VLOOKUP($A145,'REPORT1 16 &amp; Under ALL'!$A$4:$W$259,11,FALSE)+VLOOKUP($A145,'REPORT4 60+ ALL'!$A$4:$U$259,11,FALSE)</f>
        <v>5862</v>
      </c>
      <c r="L145" s="100">
        <f>VLOOKUP($A145,'REPORT1 16 &amp; Under ALL'!$A$4:$W$259,12,FALSE)+VLOOKUP($A145,'REPORT4 60+ ALL'!$A$4:$U$259,12,FALSE)</f>
        <v>6110</v>
      </c>
      <c r="M145" s="100">
        <f>VLOOKUP($A145,'REPORT1 16 &amp; Under ALL'!$A$4:$W$259,13,FALSE)+VLOOKUP($A145,'REPORT4 60+ ALL'!$A$4:$U$259,13,FALSE)</f>
        <v>5280</v>
      </c>
      <c r="N145" s="100">
        <f>VLOOKUP($A145,'REPORT1 16 &amp; Under ALL'!$A$4:$W$259,14,FALSE)+VLOOKUP($A145,'REPORT4 60+ ALL'!$A$4:$U$259,14,FALSE)</f>
        <v>3408</v>
      </c>
      <c r="O145" s="100">
        <f>VLOOKUP($A145,'REPORT1 16 &amp; Under ALL'!$A$4:$W$259,15,FALSE)+VLOOKUP($A145,'REPORT4 60+ ALL'!$A$4:$U$259,15,FALSE)</f>
        <v>5529</v>
      </c>
      <c r="P145" s="100">
        <f>VLOOKUP($A145,'REPORT1 16 &amp; Under ALL'!$A$4:$W$259,16,FALSE)+VLOOKUP($A145,'REPORT4 60+ ALL'!$A$4:$U$259,16,FALSE)</f>
        <v>7886</v>
      </c>
      <c r="Q145" s="100">
        <f>VLOOKUP($A145,'REPORT1 16 &amp; Under ALL'!$A$4:$W$259,17,FALSE)+VLOOKUP($A145,'REPORT4 60+ ALL'!$A$4:$U$259,17,FALSE)</f>
        <v>5575</v>
      </c>
      <c r="R145" s="100">
        <f>VLOOKUP($A145,'REPORT1 16 &amp; Under ALL'!$A$4:$W$259,18,FALSE)+VLOOKUP($A145,'REPORT4 60+ ALL'!$A$4:$U$259,18,FALSE)</f>
        <v>4559</v>
      </c>
      <c r="S145" s="100">
        <f>VLOOKUP($A145,'REPORT1 16 &amp; Under ALL'!$A$4:$W$259,19,FALSE)+VLOOKUP($A145,'REPORT4 60+ ALL'!$A$4:$U$259,19,FALSE)</f>
        <v>4890</v>
      </c>
      <c r="T145" s="100">
        <f>VLOOKUP($A145,'REPORT1 16 &amp; Under ALL'!$A$4:$W$259,20,FALSE)+VLOOKUP($A145,'REPORT4 60+ ALL'!$A$4:$U$259,20,FALSE)</f>
        <v>4198</v>
      </c>
      <c r="U145" s="100">
        <f>VLOOKUP($A145,'REPORT1 16 &amp; Under ALL'!$A$4:$W$259,21,FALSE)+VLOOKUP($A145,'REPORT4 60+ ALL'!$A$4:$U$259,21,FALSE)</f>
        <v>4891</v>
      </c>
      <c r="V145" s="165">
        <v>87260</v>
      </c>
      <c r="W145" s="171">
        <v>-4782</v>
      </c>
      <c r="X145" s="166">
        <v>-0.20506003430531733</v>
      </c>
    </row>
    <row r="146" spans="1:24" ht="12.75">
      <c r="A146" s="2" t="s">
        <v>208</v>
      </c>
      <c r="B146" s="44" t="s">
        <v>557</v>
      </c>
      <c r="C146" s="1" t="s">
        <v>46</v>
      </c>
      <c r="D146" s="1" t="s">
        <v>10</v>
      </c>
      <c r="E146" s="1" t="s">
        <v>7</v>
      </c>
      <c r="F146" s="100">
        <f>VLOOKUP($A146,'REPORT1 16 &amp; Under ALL'!$A$4:$W$259,6,FALSE)+VLOOKUP($A146,'REPORT4 60+ ALL'!$A$4:$U$259,6,FALSE)</f>
        <v>6348</v>
      </c>
      <c r="G146" s="100">
        <f>VLOOKUP($A146,'REPORT1 16 &amp; Under ALL'!$A$4:$W$259,7,FALSE)+VLOOKUP($A146,'REPORT4 60+ ALL'!$A$4:$U$259,7,FALSE)</f>
        <v>7746</v>
      </c>
      <c r="H146" s="100">
        <f>VLOOKUP($A146,'REPORT1 16 &amp; Under ALL'!$A$4:$W$259,8,FALSE)+VLOOKUP($A146,'REPORT4 60+ ALL'!$A$4:$U$259,8,FALSE)</f>
        <v>6584</v>
      </c>
      <c r="I146" s="100">
        <f>VLOOKUP($A146,'REPORT1 16 &amp; Under ALL'!$A$4:$W$259,9,FALSE)+VLOOKUP($A146,'REPORT4 60+ ALL'!$A$4:$U$259,9,FALSE)</f>
        <v>8086</v>
      </c>
      <c r="J146" s="100">
        <f>VLOOKUP($A146,'REPORT1 16 &amp; Under ALL'!$A$4:$W$259,10,FALSE)+VLOOKUP($A146,'REPORT4 60+ ALL'!$A$4:$U$259,10,FALSE)</f>
        <v>8947</v>
      </c>
      <c r="K146" s="100">
        <f>VLOOKUP($A146,'REPORT1 16 &amp; Under ALL'!$A$4:$W$259,11,FALSE)+VLOOKUP($A146,'REPORT4 60+ ALL'!$A$4:$U$259,11,FALSE)</f>
        <v>4653</v>
      </c>
      <c r="L146" s="100">
        <f>VLOOKUP($A146,'REPORT1 16 &amp; Under ALL'!$A$4:$W$259,12,FALSE)+VLOOKUP($A146,'REPORT4 60+ ALL'!$A$4:$U$259,12,FALSE)</f>
        <v>4620</v>
      </c>
      <c r="M146" s="100">
        <f>VLOOKUP($A146,'REPORT1 16 &amp; Under ALL'!$A$4:$W$259,13,FALSE)+VLOOKUP($A146,'REPORT4 60+ ALL'!$A$4:$U$259,13,FALSE)</f>
        <v>3924</v>
      </c>
      <c r="N146" s="100">
        <f>VLOOKUP($A146,'REPORT1 16 &amp; Under ALL'!$A$4:$W$259,14,FALSE)+VLOOKUP($A146,'REPORT4 60+ ALL'!$A$4:$U$259,14,FALSE)</f>
        <v>1874</v>
      </c>
      <c r="O146" s="100">
        <f>VLOOKUP($A146,'REPORT1 16 &amp; Under ALL'!$A$4:$W$259,15,FALSE)+VLOOKUP($A146,'REPORT4 60+ ALL'!$A$4:$U$259,15,FALSE)</f>
        <v>3188</v>
      </c>
      <c r="P146" s="100">
        <f>VLOOKUP($A146,'REPORT1 16 &amp; Under ALL'!$A$4:$W$259,16,FALSE)+VLOOKUP($A146,'REPORT4 60+ ALL'!$A$4:$U$259,16,FALSE)</f>
        <v>4853</v>
      </c>
      <c r="Q146" s="100">
        <f>VLOOKUP($A146,'REPORT1 16 &amp; Under ALL'!$A$4:$W$259,17,FALSE)+VLOOKUP($A146,'REPORT4 60+ ALL'!$A$4:$U$259,17,FALSE)</f>
        <v>4230</v>
      </c>
      <c r="R146" s="100">
        <f>VLOOKUP($A146,'REPORT1 16 &amp; Under ALL'!$A$4:$W$259,18,FALSE)+VLOOKUP($A146,'REPORT4 60+ ALL'!$A$4:$U$259,18,FALSE)</f>
        <v>4969</v>
      </c>
      <c r="S146" s="100">
        <f>VLOOKUP($A146,'REPORT1 16 &amp; Under ALL'!$A$4:$W$259,19,FALSE)+VLOOKUP($A146,'REPORT4 60+ ALL'!$A$4:$U$259,19,FALSE)</f>
        <v>4187</v>
      </c>
      <c r="T146" s="100">
        <f>VLOOKUP($A146,'REPORT1 16 &amp; Under ALL'!$A$4:$W$259,20,FALSE)+VLOOKUP($A146,'REPORT4 60+ ALL'!$A$4:$U$259,20,FALSE)</f>
        <v>3950</v>
      </c>
      <c r="U146" s="100">
        <f>VLOOKUP($A146,'REPORT1 16 &amp; Under ALL'!$A$4:$W$259,21,FALSE)+VLOOKUP($A146,'REPORT4 60+ ALL'!$A$4:$U$259,21,FALSE)</f>
        <v>7829</v>
      </c>
      <c r="V146" s="165">
        <v>85988</v>
      </c>
      <c r="W146" s="171">
        <v>-7829</v>
      </c>
      <c r="X146" s="166">
        <v>-0.2721805034070366</v>
      </c>
    </row>
    <row r="147" spans="1:24" ht="12.75">
      <c r="A147" s="2" t="s">
        <v>209</v>
      </c>
      <c r="B147" s="44" t="s">
        <v>558</v>
      </c>
      <c r="C147" s="1" t="s">
        <v>210</v>
      </c>
      <c r="D147" s="1" t="s">
        <v>25</v>
      </c>
      <c r="E147" s="1" t="s">
        <v>7</v>
      </c>
      <c r="F147" s="100">
        <f>VLOOKUP($A147,'REPORT1 16 &amp; Under ALL'!$A$4:$W$259,6,FALSE)+VLOOKUP($A147,'REPORT4 60+ ALL'!$A$4:$U$259,6,FALSE)</f>
        <v>14464</v>
      </c>
      <c r="G147" s="100">
        <f>VLOOKUP($A147,'REPORT1 16 &amp; Under ALL'!$A$4:$W$259,7,FALSE)+VLOOKUP($A147,'REPORT4 60+ ALL'!$A$4:$U$259,7,FALSE)</f>
        <v>11767</v>
      </c>
      <c r="H147" s="100">
        <f>VLOOKUP($A147,'REPORT1 16 &amp; Under ALL'!$A$4:$W$259,8,FALSE)+VLOOKUP($A147,'REPORT4 60+ ALL'!$A$4:$U$259,8,FALSE)</f>
        <v>10054</v>
      </c>
      <c r="I147" s="100">
        <f>VLOOKUP($A147,'REPORT1 16 &amp; Under ALL'!$A$4:$W$259,9,FALSE)+VLOOKUP($A147,'REPORT4 60+ ALL'!$A$4:$U$259,9,FALSE)</f>
        <v>17340</v>
      </c>
      <c r="J147" s="100">
        <f>VLOOKUP($A147,'REPORT1 16 &amp; Under ALL'!$A$4:$W$259,10,FALSE)+VLOOKUP($A147,'REPORT4 60+ ALL'!$A$4:$U$259,10,FALSE)</f>
        <v>25035</v>
      </c>
      <c r="K147" s="100">
        <f>VLOOKUP($A147,'REPORT1 16 &amp; Under ALL'!$A$4:$W$259,11,FALSE)+VLOOKUP($A147,'REPORT4 60+ ALL'!$A$4:$U$259,11,FALSE)</f>
        <v>11606</v>
      </c>
      <c r="L147" s="100">
        <f>VLOOKUP($A147,'REPORT1 16 &amp; Under ALL'!$A$4:$W$259,12,FALSE)+VLOOKUP($A147,'REPORT4 60+ ALL'!$A$4:$U$259,12,FALSE)</f>
        <v>10830</v>
      </c>
      <c r="M147" s="100">
        <f>VLOOKUP($A147,'REPORT1 16 &amp; Under ALL'!$A$4:$W$259,13,FALSE)+VLOOKUP($A147,'REPORT4 60+ ALL'!$A$4:$U$259,13,FALSE)</f>
        <v>8149</v>
      </c>
      <c r="N147" s="100">
        <f>VLOOKUP($A147,'REPORT1 16 &amp; Under ALL'!$A$4:$W$259,14,FALSE)+VLOOKUP($A147,'REPORT4 60+ ALL'!$A$4:$U$259,14,FALSE)</f>
        <v>4615</v>
      </c>
      <c r="O147" s="100">
        <f>VLOOKUP($A147,'REPORT1 16 &amp; Under ALL'!$A$4:$W$259,15,FALSE)+VLOOKUP($A147,'REPORT4 60+ ALL'!$A$4:$U$259,15,FALSE)</f>
        <v>15329</v>
      </c>
      <c r="P147" s="100">
        <f>VLOOKUP($A147,'REPORT1 16 &amp; Under ALL'!$A$4:$W$259,16,FALSE)+VLOOKUP($A147,'REPORT4 60+ ALL'!$A$4:$U$259,16,FALSE)</f>
        <v>12337</v>
      </c>
      <c r="Q147" s="100">
        <f>VLOOKUP($A147,'REPORT1 16 &amp; Under ALL'!$A$4:$W$259,17,FALSE)+VLOOKUP($A147,'REPORT4 60+ ALL'!$A$4:$U$259,17,FALSE)</f>
        <v>9508</v>
      </c>
      <c r="R147" s="100">
        <f>VLOOKUP($A147,'REPORT1 16 &amp; Under ALL'!$A$4:$W$259,18,FALSE)+VLOOKUP($A147,'REPORT4 60+ ALL'!$A$4:$U$259,18,FALSE)</f>
        <v>12640</v>
      </c>
      <c r="S147" s="100">
        <f>VLOOKUP($A147,'REPORT1 16 &amp; Under ALL'!$A$4:$W$259,19,FALSE)+VLOOKUP($A147,'REPORT4 60+ ALL'!$A$4:$U$259,19,FALSE)</f>
        <v>10658</v>
      </c>
      <c r="T147" s="100">
        <f>VLOOKUP($A147,'REPORT1 16 &amp; Under ALL'!$A$4:$W$259,20,FALSE)+VLOOKUP($A147,'REPORT4 60+ ALL'!$A$4:$U$259,20,FALSE)</f>
        <v>10765</v>
      </c>
      <c r="U147" s="100">
        <f>VLOOKUP($A147,'REPORT1 16 &amp; Under ALL'!$A$4:$W$259,21,FALSE)+VLOOKUP($A147,'REPORT4 60+ ALL'!$A$4:$U$259,21,FALSE)</f>
        <v>12672</v>
      </c>
      <c r="V147" s="165">
        <v>197769</v>
      </c>
      <c r="W147" s="171">
        <v>-6890</v>
      </c>
      <c r="X147" s="166">
        <v>-0.12848484848484848</v>
      </c>
    </row>
    <row r="148" spans="1:24" ht="12.75">
      <c r="A148" s="2" t="s">
        <v>211</v>
      </c>
      <c r="B148" s="44" t="s">
        <v>559</v>
      </c>
      <c r="C148" s="1" t="s">
        <v>52</v>
      </c>
      <c r="D148" s="1" t="s">
        <v>19</v>
      </c>
      <c r="E148" s="1" t="s">
        <v>16</v>
      </c>
      <c r="F148" s="100">
        <f>VLOOKUP($A148,'REPORT1 16 &amp; Under ALL'!$A$4:$W$259,6,FALSE)+VLOOKUP($A148,'REPORT4 60+ ALL'!$A$4:$U$259,6,FALSE)</f>
        <v>1736</v>
      </c>
      <c r="G148" s="100">
        <f>VLOOKUP($A148,'REPORT1 16 &amp; Under ALL'!$A$4:$W$259,7,FALSE)+VLOOKUP($A148,'REPORT4 60+ ALL'!$A$4:$U$259,7,FALSE)</f>
        <v>2048</v>
      </c>
      <c r="H148" s="100">
        <f>VLOOKUP($A148,'REPORT1 16 &amp; Under ALL'!$A$4:$W$259,8,FALSE)+VLOOKUP($A148,'REPORT4 60+ ALL'!$A$4:$U$259,8,FALSE)</f>
        <v>2896</v>
      </c>
      <c r="I148" s="100">
        <f>VLOOKUP($A148,'REPORT1 16 &amp; Under ALL'!$A$4:$W$259,9,FALSE)+VLOOKUP($A148,'REPORT4 60+ ALL'!$A$4:$U$259,9,FALSE)</f>
        <v>3005</v>
      </c>
      <c r="J148" s="100">
        <f>VLOOKUP($A148,'REPORT1 16 &amp; Under ALL'!$A$4:$W$259,10,FALSE)+VLOOKUP($A148,'REPORT4 60+ ALL'!$A$4:$U$259,10,FALSE)</f>
        <v>2668</v>
      </c>
      <c r="K148" s="100">
        <f>VLOOKUP($A148,'REPORT1 16 &amp; Under ALL'!$A$4:$W$259,11,FALSE)+VLOOKUP($A148,'REPORT4 60+ ALL'!$A$4:$U$259,11,FALSE)</f>
        <v>2858</v>
      </c>
      <c r="L148" s="100">
        <f>VLOOKUP($A148,'REPORT1 16 &amp; Under ALL'!$A$4:$W$259,12,FALSE)+VLOOKUP($A148,'REPORT4 60+ ALL'!$A$4:$U$259,12,FALSE)</f>
        <v>2767</v>
      </c>
      <c r="M148" s="100">
        <f>VLOOKUP($A148,'REPORT1 16 &amp; Under ALL'!$A$4:$W$259,13,FALSE)+VLOOKUP($A148,'REPORT4 60+ ALL'!$A$4:$U$259,13,FALSE)</f>
        <v>2899</v>
      </c>
      <c r="N148" s="100">
        <f>VLOOKUP($A148,'REPORT1 16 &amp; Under ALL'!$A$4:$W$259,14,FALSE)+VLOOKUP($A148,'REPORT4 60+ ALL'!$A$4:$U$259,14,FALSE)</f>
        <v>1333</v>
      </c>
      <c r="O148" s="100">
        <f>VLOOKUP($A148,'REPORT1 16 &amp; Under ALL'!$A$4:$W$259,15,FALSE)+VLOOKUP($A148,'REPORT4 60+ ALL'!$A$4:$U$259,15,FALSE)</f>
        <v>2068</v>
      </c>
      <c r="P148" s="100">
        <f>VLOOKUP($A148,'REPORT1 16 &amp; Under ALL'!$A$4:$W$259,16,FALSE)+VLOOKUP($A148,'REPORT4 60+ ALL'!$A$4:$U$259,16,FALSE)</f>
        <v>2408</v>
      </c>
      <c r="Q148" s="100">
        <f>VLOOKUP($A148,'REPORT1 16 &amp; Under ALL'!$A$4:$W$259,17,FALSE)+VLOOKUP($A148,'REPORT4 60+ ALL'!$A$4:$U$259,17,FALSE)</f>
        <v>2939</v>
      </c>
      <c r="R148" s="100">
        <f>VLOOKUP($A148,'REPORT1 16 &amp; Under ALL'!$A$4:$W$259,18,FALSE)+VLOOKUP($A148,'REPORT4 60+ ALL'!$A$4:$U$259,18,FALSE)</f>
        <v>2276</v>
      </c>
      <c r="S148" s="100">
        <f>VLOOKUP($A148,'REPORT1 16 &amp; Under ALL'!$A$4:$W$259,19,FALSE)+VLOOKUP($A148,'REPORT4 60+ ALL'!$A$4:$U$259,19,FALSE)</f>
        <v>2396</v>
      </c>
      <c r="T148" s="100">
        <f>VLOOKUP($A148,'REPORT1 16 &amp; Under ALL'!$A$4:$W$259,20,FALSE)+VLOOKUP($A148,'REPORT4 60+ ALL'!$A$4:$U$259,20,FALSE)</f>
        <v>2585</v>
      </c>
      <c r="U148" s="100">
        <f>VLOOKUP($A148,'REPORT1 16 &amp; Under ALL'!$A$4:$W$259,21,FALSE)+VLOOKUP($A148,'REPORT4 60+ ALL'!$A$4:$U$259,21,FALSE)</f>
        <v>2531</v>
      </c>
      <c r="V148" s="165">
        <v>39413</v>
      </c>
      <c r="W148" s="171">
        <v>103</v>
      </c>
      <c r="X148" s="166">
        <v>0.010635002581311306</v>
      </c>
    </row>
    <row r="149" spans="1:24" ht="12.75">
      <c r="A149" s="2" t="s">
        <v>212</v>
      </c>
      <c r="B149" s="44" t="s">
        <v>560</v>
      </c>
      <c r="C149" s="1" t="s">
        <v>213</v>
      </c>
      <c r="D149" s="1" t="s">
        <v>30</v>
      </c>
      <c r="E149" s="1" t="s">
        <v>16</v>
      </c>
      <c r="F149" s="100">
        <f>VLOOKUP($A149,'REPORT1 16 &amp; Under ALL'!$A$4:$W$259,6,FALSE)+VLOOKUP($A149,'REPORT4 60+ ALL'!$A$4:$U$259,6,FALSE)</f>
        <v>3337</v>
      </c>
      <c r="G149" s="100">
        <f>VLOOKUP($A149,'REPORT1 16 &amp; Under ALL'!$A$4:$W$259,7,FALSE)+VLOOKUP($A149,'REPORT4 60+ ALL'!$A$4:$U$259,7,FALSE)</f>
        <v>3877</v>
      </c>
      <c r="H149" s="100">
        <f>VLOOKUP($A149,'REPORT1 16 &amp; Under ALL'!$A$4:$W$259,8,FALSE)+VLOOKUP($A149,'REPORT4 60+ ALL'!$A$4:$U$259,8,FALSE)</f>
        <v>4388</v>
      </c>
      <c r="I149" s="100">
        <f>VLOOKUP($A149,'REPORT1 16 &amp; Under ALL'!$A$4:$W$259,9,FALSE)+VLOOKUP($A149,'REPORT4 60+ ALL'!$A$4:$U$259,9,FALSE)</f>
        <v>4970</v>
      </c>
      <c r="J149" s="100">
        <f>VLOOKUP($A149,'REPORT1 16 &amp; Under ALL'!$A$4:$W$259,10,FALSE)+VLOOKUP($A149,'REPORT4 60+ ALL'!$A$4:$U$259,10,FALSE)</f>
        <v>4393</v>
      </c>
      <c r="K149" s="100">
        <f>VLOOKUP($A149,'REPORT1 16 &amp; Under ALL'!$A$4:$W$259,11,FALSE)+VLOOKUP($A149,'REPORT4 60+ ALL'!$A$4:$U$259,11,FALSE)</f>
        <v>4647</v>
      </c>
      <c r="L149" s="100">
        <f>VLOOKUP($A149,'REPORT1 16 &amp; Under ALL'!$A$4:$W$259,12,FALSE)+VLOOKUP($A149,'REPORT4 60+ ALL'!$A$4:$U$259,12,FALSE)</f>
        <v>4682</v>
      </c>
      <c r="M149" s="100">
        <f>VLOOKUP($A149,'REPORT1 16 &amp; Under ALL'!$A$4:$W$259,13,FALSE)+VLOOKUP($A149,'REPORT4 60+ ALL'!$A$4:$U$259,13,FALSE)</f>
        <v>4989</v>
      </c>
      <c r="N149" s="100">
        <f>VLOOKUP($A149,'REPORT1 16 &amp; Under ALL'!$A$4:$W$259,14,FALSE)+VLOOKUP($A149,'REPORT4 60+ ALL'!$A$4:$U$259,14,FALSE)</f>
        <v>2957</v>
      </c>
      <c r="O149" s="100">
        <f>VLOOKUP($A149,'REPORT1 16 &amp; Under ALL'!$A$4:$W$259,15,FALSE)+VLOOKUP($A149,'REPORT4 60+ ALL'!$A$4:$U$259,15,FALSE)</f>
        <v>2988</v>
      </c>
      <c r="P149" s="100">
        <f>VLOOKUP($A149,'REPORT1 16 &amp; Under ALL'!$A$4:$W$259,16,FALSE)+VLOOKUP($A149,'REPORT4 60+ ALL'!$A$4:$U$259,16,FALSE)</f>
        <v>4074</v>
      </c>
      <c r="Q149" s="100">
        <f>VLOOKUP($A149,'REPORT1 16 &amp; Under ALL'!$A$4:$W$259,17,FALSE)+VLOOKUP($A149,'REPORT4 60+ ALL'!$A$4:$U$259,17,FALSE)</f>
        <v>5137</v>
      </c>
      <c r="R149" s="100">
        <f>VLOOKUP($A149,'REPORT1 16 &amp; Under ALL'!$A$4:$W$259,18,FALSE)+VLOOKUP($A149,'REPORT4 60+ ALL'!$A$4:$U$259,18,FALSE)</f>
        <v>3955</v>
      </c>
      <c r="S149" s="100">
        <f>VLOOKUP($A149,'REPORT1 16 &amp; Under ALL'!$A$4:$W$259,19,FALSE)+VLOOKUP($A149,'REPORT4 60+ ALL'!$A$4:$U$259,19,FALSE)</f>
        <v>4049</v>
      </c>
      <c r="T149" s="100">
        <f>VLOOKUP($A149,'REPORT1 16 &amp; Under ALL'!$A$4:$W$259,20,FALSE)+VLOOKUP($A149,'REPORT4 60+ ALL'!$A$4:$U$259,20,FALSE)</f>
        <v>4296</v>
      </c>
      <c r="U149" s="100">
        <f>VLOOKUP($A149,'REPORT1 16 &amp; Under ALL'!$A$4:$W$259,21,FALSE)+VLOOKUP($A149,'REPORT4 60+ ALL'!$A$4:$U$259,21,FALSE)</f>
        <v>4628</v>
      </c>
      <c r="V149" s="165">
        <v>67367</v>
      </c>
      <c r="W149" s="171">
        <v>356</v>
      </c>
      <c r="X149" s="166">
        <v>0.021482017861453054</v>
      </c>
    </row>
    <row r="150" spans="1:24" ht="12.75">
      <c r="A150" s="2" t="s">
        <v>214</v>
      </c>
      <c r="B150" s="44" t="s">
        <v>561</v>
      </c>
      <c r="C150" s="1" t="s">
        <v>215</v>
      </c>
      <c r="D150" s="1" t="s">
        <v>102</v>
      </c>
      <c r="E150" s="1" t="s">
        <v>16</v>
      </c>
      <c r="F150" s="100">
        <f>VLOOKUP($A150,'REPORT1 16 &amp; Under ALL'!$A$4:$W$259,6,FALSE)+VLOOKUP($A150,'REPORT4 60+ ALL'!$A$4:$U$259,6,FALSE)</f>
        <v>2881</v>
      </c>
      <c r="G150" s="100">
        <f>VLOOKUP($A150,'REPORT1 16 &amp; Under ALL'!$A$4:$W$259,7,FALSE)+VLOOKUP($A150,'REPORT4 60+ ALL'!$A$4:$U$259,7,FALSE)</f>
        <v>3100</v>
      </c>
      <c r="H150" s="100">
        <f>VLOOKUP($A150,'REPORT1 16 &amp; Under ALL'!$A$4:$W$259,8,FALSE)+VLOOKUP($A150,'REPORT4 60+ ALL'!$A$4:$U$259,8,FALSE)</f>
        <v>3638</v>
      </c>
      <c r="I150" s="100">
        <f>VLOOKUP($A150,'REPORT1 16 &amp; Under ALL'!$A$4:$W$259,9,FALSE)+VLOOKUP($A150,'REPORT4 60+ ALL'!$A$4:$U$259,9,FALSE)</f>
        <v>3817</v>
      </c>
      <c r="J150" s="100">
        <f>VLOOKUP($A150,'REPORT1 16 &amp; Under ALL'!$A$4:$W$259,10,FALSE)+VLOOKUP($A150,'REPORT4 60+ ALL'!$A$4:$U$259,10,FALSE)</f>
        <v>3869</v>
      </c>
      <c r="K150" s="100">
        <f>VLOOKUP($A150,'REPORT1 16 &amp; Under ALL'!$A$4:$W$259,11,FALSE)+VLOOKUP($A150,'REPORT4 60+ ALL'!$A$4:$U$259,11,FALSE)</f>
        <v>3601</v>
      </c>
      <c r="L150" s="100">
        <f>VLOOKUP($A150,'REPORT1 16 &amp; Under ALL'!$A$4:$W$259,12,FALSE)+VLOOKUP($A150,'REPORT4 60+ ALL'!$A$4:$U$259,12,FALSE)</f>
        <v>3718</v>
      </c>
      <c r="M150" s="100">
        <f>VLOOKUP($A150,'REPORT1 16 &amp; Under ALL'!$A$4:$W$259,13,FALSE)+VLOOKUP($A150,'REPORT4 60+ ALL'!$A$4:$U$259,13,FALSE)</f>
        <v>3723</v>
      </c>
      <c r="N150" s="100">
        <f>VLOOKUP($A150,'REPORT1 16 &amp; Under ALL'!$A$4:$W$259,14,FALSE)+VLOOKUP($A150,'REPORT4 60+ ALL'!$A$4:$U$259,14,FALSE)</f>
        <v>2421</v>
      </c>
      <c r="O150" s="100">
        <f>VLOOKUP($A150,'REPORT1 16 &amp; Under ALL'!$A$4:$W$259,15,FALSE)+VLOOKUP($A150,'REPORT4 60+ ALL'!$A$4:$U$259,15,FALSE)</f>
        <v>2724</v>
      </c>
      <c r="P150" s="100">
        <f>VLOOKUP($A150,'REPORT1 16 &amp; Under ALL'!$A$4:$W$259,16,FALSE)+VLOOKUP($A150,'REPORT4 60+ ALL'!$A$4:$U$259,16,FALSE)</f>
        <v>2327</v>
      </c>
      <c r="Q150" s="100">
        <f>VLOOKUP($A150,'REPORT1 16 &amp; Under ALL'!$A$4:$W$259,17,FALSE)+VLOOKUP($A150,'REPORT4 60+ ALL'!$A$4:$U$259,17,FALSE)</f>
        <v>3495</v>
      </c>
      <c r="R150" s="100">
        <f>VLOOKUP($A150,'REPORT1 16 &amp; Under ALL'!$A$4:$W$259,18,FALSE)+VLOOKUP($A150,'REPORT4 60+ ALL'!$A$4:$U$259,18,FALSE)</f>
        <v>3359</v>
      </c>
      <c r="S150" s="100">
        <f>VLOOKUP($A150,'REPORT1 16 &amp; Under ALL'!$A$4:$W$259,19,FALSE)+VLOOKUP($A150,'REPORT4 60+ ALL'!$A$4:$U$259,19,FALSE)</f>
        <v>3638</v>
      </c>
      <c r="T150" s="100">
        <f>VLOOKUP($A150,'REPORT1 16 &amp; Under ALL'!$A$4:$W$259,20,FALSE)+VLOOKUP($A150,'REPORT4 60+ ALL'!$A$4:$U$259,20,FALSE)</f>
        <v>3693</v>
      </c>
      <c r="U150" s="100">
        <f>VLOOKUP($A150,'REPORT1 16 &amp; Under ALL'!$A$4:$W$259,21,FALSE)+VLOOKUP($A150,'REPORT4 60+ ALL'!$A$4:$U$259,21,FALSE)</f>
        <v>4386</v>
      </c>
      <c r="V150" s="165">
        <v>54390</v>
      </c>
      <c r="W150" s="171">
        <v>1640</v>
      </c>
      <c r="X150" s="166">
        <v>0.1220601369455195</v>
      </c>
    </row>
    <row r="151" spans="1:24" ht="12.75">
      <c r="A151" s="2" t="s">
        <v>216</v>
      </c>
      <c r="B151" s="44" t="s">
        <v>562</v>
      </c>
      <c r="C151" s="1" t="s">
        <v>217</v>
      </c>
      <c r="D151" s="1" t="s">
        <v>36</v>
      </c>
      <c r="E151" s="1" t="s">
        <v>7</v>
      </c>
      <c r="F151" s="100">
        <f>VLOOKUP($A151,'REPORT1 16 &amp; Under ALL'!$A$4:$W$259,6,FALSE)+VLOOKUP($A151,'REPORT4 60+ ALL'!$A$4:$U$259,6,FALSE)</f>
        <v>2193</v>
      </c>
      <c r="G151" s="100">
        <f>VLOOKUP($A151,'REPORT1 16 &amp; Under ALL'!$A$4:$W$259,7,FALSE)+VLOOKUP($A151,'REPORT4 60+ ALL'!$A$4:$U$259,7,FALSE)</f>
        <v>2167</v>
      </c>
      <c r="H151" s="100">
        <f>VLOOKUP($A151,'REPORT1 16 &amp; Under ALL'!$A$4:$W$259,8,FALSE)+VLOOKUP($A151,'REPORT4 60+ ALL'!$A$4:$U$259,8,FALSE)</f>
        <v>1660</v>
      </c>
      <c r="I151" s="100">
        <f>VLOOKUP($A151,'REPORT1 16 &amp; Under ALL'!$A$4:$W$259,9,FALSE)+VLOOKUP($A151,'REPORT4 60+ ALL'!$A$4:$U$259,9,FALSE)</f>
        <v>3217</v>
      </c>
      <c r="J151" s="100">
        <f>VLOOKUP($A151,'REPORT1 16 &amp; Under ALL'!$A$4:$W$259,10,FALSE)+VLOOKUP($A151,'REPORT4 60+ ALL'!$A$4:$U$259,10,FALSE)</f>
        <v>4205</v>
      </c>
      <c r="K151" s="100">
        <f>VLOOKUP($A151,'REPORT1 16 &amp; Under ALL'!$A$4:$W$259,11,FALSE)+VLOOKUP($A151,'REPORT4 60+ ALL'!$A$4:$U$259,11,FALSE)</f>
        <v>2513</v>
      </c>
      <c r="L151" s="100">
        <f>VLOOKUP($A151,'REPORT1 16 &amp; Under ALL'!$A$4:$W$259,12,FALSE)+VLOOKUP($A151,'REPORT4 60+ ALL'!$A$4:$U$259,12,FALSE)</f>
        <v>1906</v>
      </c>
      <c r="M151" s="100">
        <f>VLOOKUP($A151,'REPORT1 16 &amp; Under ALL'!$A$4:$W$259,13,FALSE)+VLOOKUP($A151,'REPORT4 60+ ALL'!$A$4:$U$259,13,FALSE)</f>
        <v>74</v>
      </c>
      <c r="N151" s="100">
        <f>VLOOKUP($A151,'REPORT1 16 &amp; Under ALL'!$A$4:$W$259,14,FALSE)+VLOOKUP($A151,'REPORT4 60+ ALL'!$A$4:$U$259,14,FALSE)</f>
        <v>253</v>
      </c>
      <c r="O151" s="100">
        <f>VLOOKUP($A151,'REPORT1 16 &amp; Under ALL'!$A$4:$W$259,15,FALSE)+VLOOKUP($A151,'REPORT4 60+ ALL'!$A$4:$U$259,15,FALSE)</f>
        <v>1445</v>
      </c>
      <c r="P151" s="100">
        <f>VLOOKUP($A151,'REPORT1 16 &amp; Under ALL'!$A$4:$W$259,16,FALSE)+VLOOKUP($A151,'REPORT4 60+ ALL'!$A$4:$U$259,16,FALSE)</f>
        <v>2512</v>
      </c>
      <c r="Q151" s="100">
        <f>VLOOKUP($A151,'REPORT1 16 &amp; Under ALL'!$A$4:$W$259,17,FALSE)+VLOOKUP($A151,'REPORT4 60+ ALL'!$A$4:$U$259,17,FALSE)</f>
        <v>2460</v>
      </c>
      <c r="R151" s="100">
        <f>VLOOKUP($A151,'REPORT1 16 &amp; Under ALL'!$A$4:$W$259,18,FALSE)+VLOOKUP($A151,'REPORT4 60+ ALL'!$A$4:$U$259,18,FALSE)</f>
        <v>2051</v>
      </c>
      <c r="S151" s="100">
        <f>VLOOKUP($A151,'REPORT1 16 &amp; Under ALL'!$A$4:$W$259,19,FALSE)+VLOOKUP($A151,'REPORT4 60+ ALL'!$A$4:$U$259,19,FALSE)</f>
        <v>1406</v>
      </c>
      <c r="T151" s="100">
        <f>VLOOKUP($A151,'REPORT1 16 &amp; Under ALL'!$A$4:$W$259,20,FALSE)+VLOOKUP($A151,'REPORT4 60+ ALL'!$A$4:$U$259,20,FALSE)</f>
        <v>2008</v>
      </c>
      <c r="U151" s="100">
        <f>VLOOKUP($A151,'REPORT1 16 &amp; Under ALL'!$A$4:$W$259,21,FALSE)+VLOOKUP($A151,'REPORT4 60+ ALL'!$A$4:$U$259,21,FALSE)</f>
        <v>2697</v>
      </c>
      <c r="V151" s="165">
        <v>32767</v>
      </c>
      <c r="W151" s="171">
        <v>-1075</v>
      </c>
      <c r="X151" s="166">
        <v>-0.11637977698386923</v>
      </c>
    </row>
    <row r="152" spans="1:24" ht="12.75">
      <c r="A152" s="2" t="s">
        <v>218</v>
      </c>
      <c r="B152" s="44" t="s">
        <v>563</v>
      </c>
      <c r="C152" s="1" t="s">
        <v>38</v>
      </c>
      <c r="D152" s="1" t="s">
        <v>10</v>
      </c>
      <c r="E152" s="1" t="s">
        <v>7</v>
      </c>
      <c r="F152" s="100">
        <f>VLOOKUP($A152,'REPORT1 16 &amp; Under ALL'!$A$4:$W$259,6,FALSE)+VLOOKUP($A152,'REPORT4 60+ ALL'!$A$4:$U$259,6,FALSE)</f>
        <v>7161</v>
      </c>
      <c r="G152" s="100">
        <f>VLOOKUP($A152,'REPORT1 16 &amp; Under ALL'!$A$4:$W$259,7,FALSE)+VLOOKUP($A152,'REPORT4 60+ ALL'!$A$4:$U$259,7,FALSE)</f>
        <v>7638</v>
      </c>
      <c r="H152" s="100">
        <f>VLOOKUP($A152,'REPORT1 16 &amp; Under ALL'!$A$4:$W$259,8,FALSE)+VLOOKUP($A152,'REPORT4 60+ ALL'!$A$4:$U$259,8,FALSE)</f>
        <v>7200</v>
      </c>
      <c r="I152" s="100">
        <f>VLOOKUP($A152,'REPORT1 16 &amp; Under ALL'!$A$4:$W$259,9,FALSE)+VLOOKUP($A152,'REPORT4 60+ ALL'!$A$4:$U$259,9,FALSE)</f>
        <v>11046</v>
      </c>
      <c r="J152" s="100">
        <f>VLOOKUP($A152,'REPORT1 16 &amp; Under ALL'!$A$4:$W$259,10,FALSE)+VLOOKUP($A152,'REPORT4 60+ ALL'!$A$4:$U$259,10,FALSE)</f>
        <v>13278</v>
      </c>
      <c r="K152" s="100">
        <f>VLOOKUP($A152,'REPORT1 16 &amp; Under ALL'!$A$4:$W$259,11,FALSE)+VLOOKUP($A152,'REPORT4 60+ ALL'!$A$4:$U$259,11,FALSE)</f>
        <v>6346</v>
      </c>
      <c r="L152" s="100">
        <f>VLOOKUP($A152,'REPORT1 16 &amp; Under ALL'!$A$4:$W$259,12,FALSE)+VLOOKUP($A152,'REPORT4 60+ ALL'!$A$4:$U$259,12,FALSE)</f>
        <v>6184</v>
      </c>
      <c r="M152" s="100">
        <f>VLOOKUP($A152,'REPORT1 16 &amp; Under ALL'!$A$4:$W$259,13,FALSE)+VLOOKUP($A152,'REPORT4 60+ ALL'!$A$4:$U$259,13,FALSE)</f>
        <v>6060</v>
      </c>
      <c r="N152" s="100">
        <f>VLOOKUP($A152,'REPORT1 16 &amp; Under ALL'!$A$4:$W$259,14,FALSE)+VLOOKUP($A152,'REPORT4 60+ ALL'!$A$4:$U$259,14,FALSE)</f>
        <v>2629</v>
      </c>
      <c r="O152" s="100">
        <f>VLOOKUP($A152,'REPORT1 16 &amp; Under ALL'!$A$4:$W$259,15,FALSE)+VLOOKUP($A152,'REPORT4 60+ ALL'!$A$4:$U$259,15,FALSE)</f>
        <v>4955</v>
      </c>
      <c r="P152" s="100">
        <f>VLOOKUP($A152,'REPORT1 16 &amp; Under ALL'!$A$4:$W$259,16,FALSE)+VLOOKUP($A152,'REPORT4 60+ ALL'!$A$4:$U$259,16,FALSE)</f>
        <v>7863</v>
      </c>
      <c r="Q152" s="100">
        <f>VLOOKUP($A152,'REPORT1 16 &amp; Under ALL'!$A$4:$W$259,17,FALSE)+VLOOKUP($A152,'REPORT4 60+ ALL'!$A$4:$U$259,17,FALSE)</f>
        <v>7151</v>
      </c>
      <c r="R152" s="100">
        <f>VLOOKUP($A152,'REPORT1 16 &amp; Under ALL'!$A$4:$W$259,18,FALSE)+VLOOKUP($A152,'REPORT4 60+ ALL'!$A$4:$U$259,18,FALSE)</f>
        <v>7532</v>
      </c>
      <c r="S152" s="100">
        <f>VLOOKUP($A152,'REPORT1 16 &amp; Under ALL'!$A$4:$W$259,19,FALSE)+VLOOKUP($A152,'REPORT4 60+ ALL'!$A$4:$U$259,19,FALSE)</f>
        <v>7242</v>
      </c>
      <c r="T152" s="100">
        <f>VLOOKUP($A152,'REPORT1 16 &amp; Under ALL'!$A$4:$W$259,20,FALSE)+VLOOKUP($A152,'REPORT4 60+ ALL'!$A$4:$U$259,20,FALSE)</f>
        <v>9144</v>
      </c>
      <c r="U152" s="100">
        <f>VLOOKUP($A152,'REPORT1 16 &amp; Under ALL'!$A$4:$W$259,21,FALSE)+VLOOKUP($A152,'REPORT4 60+ ALL'!$A$4:$U$259,21,FALSE)</f>
        <v>9347</v>
      </c>
      <c r="V152" s="165">
        <v>120776</v>
      </c>
      <c r="W152" s="171">
        <v>220</v>
      </c>
      <c r="X152" s="166">
        <v>0.0066575881373884096</v>
      </c>
    </row>
    <row r="153" spans="1:24" ht="12.75">
      <c r="A153" s="2" t="s">
        <v>219</v>
      </c>
      <c r="B153" s="44" t="s">
        <v>564</v>
      </c>
      <c r="C153" s="1" t="s">
        <v>91</v>
      </c>
      <c r="D153" s="1" t="s">
        <v>10</v>
      </c>
      <c r="E153" s="1" t="s">
        <v>7</v>
      </c>
      <c r="F153" s="100">
        <f>VLOOKUP($A153,'REPORT1 16 &amp; Under ALL'!$A$4:$W$259,6,FALSE)+VLOOKUP($A153,'REPORT4 60+ ALL'!$A$4:$U$259,6,FALSE)</f>
        <v>18740</v>
      </c>
      <c r="G153" s="100">
        <f>VLOOKUP($A153,'REPORT1 16 &amp; Under ALL'!$A$4:$W$259,7,FALSE)+VLOOKUP($A153,'REPORT4 60+ ALL'!$A$4:$U$259,7,FALSE)</f>
        <v>11660</v>
      </c>
      <c r="H153" s="100">
        <f>VLOOKUP($A153,'REPORT1 16 &amp; Under ALL'!$A$4:$W$259,8,FALSE)+VLOOKUP($A153,'REPORT4 60+ ALL'!$A$4:$U$259,8,FALSE)</f>
        <v>11248</v>
      </c>
      <c r="I153" s="100">
        <f>VLOOKUP($A153,'REPORT1 16 &amp; Under ALL'!$A$4:$W$259,9,FALSE)+VLOOKUP($A153,'REPORT4 60+ ALL'!$A$4:$U$259,9,FALSE)</f>
        <v>14897</v>
      </c>
      <c r="J153" s="100">
        <f>VLOOKUP($A153,'REPORT1 16 &amp; Under ALL'!$A$4:$W$259,10,FALSE)+VLOOKUP($A153,'REPORT4 60+ ALL'!$A$4:$U$259,10,FALSE)</f>
        <v>17441</v>
      </c>
      <c r="K153" s="100">
        <f>VLOOKUP($A153,'REPORT1 16 &amp; Under ALL'!$A$4:$W$259,11,FALSE)+VLOOKUP($A153,'REPORT4 60+ ALL'!$A$4:$U$259,11,FALSE)</f>
        <v>9819</v>
      </c>
      <c r="L153" s="100">
        <f>VLOOKUP($A153,'REPORT1 16 &amp; Under ALL'!$A$4:$W$259,12,FALSE)+VLOOKUP($A153,'REPORT4 60+ ALL'!$A$4:$U$259,12,FALSE)</f>
        <v>9010</v>
      </c>
      <c r="M153" s="100">
        <f>VLOOKUP($A153,'REPORT1 16 &amp; Under ALL'!$A$4:$W$259,13,FALSE)+VLOOKUP($A153,'REPORT4 60+ ALL'!$A$4:$U$259,13,FALSE)</f>
        <v>7390</v>
      </c>
      <c r="N153" s="100">
        <f>VLOOKUP($A153,'REPORT1 16 &amp; Under ALL'!$A$4:$W$259,14,FALSE)+VLOOKUP($A153,'REPORT4 60+ ALL'!$A$4:$U$259,14,FALSE)</f>
        <v>4359</v>
      </c>
      <c r="O153" s="100">
        <f>VLOOKUP($A153,'REPORT1 16 &amp; Under ALL'!$A$4:$W$259,15,FALSE)+VLOOKUP($A153,'REPORT4 60+ ALL'!$A$4:$U$259,15,FALSE)</f>
        <v>7065</v>
      </c>
      <c r="P153" s="100">
        <f>VLOOKUP($A153,'REPORT1 16 &amp; Under ALL'!$A$4:$W$259,16,FALSE)+VLOOKUP($A153,'REPORT4 60+ ALL'!$A$4:$U$259,16,FALSE)</f>
        <v>10821</v>
      </c>
      <c r="Q153" s="100">
        <f>VLOOKUP($A153,'REPORT1 16 &amp; Under ALL'!$A$4:$W$259,17,FALSE)+VLOOKUP($A153,'REPORT4 60+ ALL'!$A$4:$U$259,17,FALSE)</f>
        <v>9991</v>
      </c>
      <c r="R153" s="100">
        <f>VLOOKUP($A153,'REPORT1 16 &amp; Under ALL'!$A$4:$W$259,18,FALSE)+VLOOKUP($A153,'REPORT4 60+ ALL'!$A$4:$U$259,18,FALSE)</f>
        <v>10638</v>
      </c>
      <c r="S153" s="100">
        <f>VLOOKUP($A153,'REPORT1 16 &amp; Under ALL'!$A$4:$W$259,19,FALSE)+VLOOKUP($A153,'REPORT4 60+ ALL'!$A$4:$U$259,19,FALSE)</f>
        <v>9144</v>
      </c>
      <c r="T153" s="100">
        <f>VLOOKUP($A153,'REPORT1 16 &amp; Under ALL'!$A$4:$W$259,20,FALSE)+VLOOKUP($A153,'REPORT4 60+ ALL'!$A$4:$U$259,20,FALSE)</f>
        <v>10505</v>
      </c>
      <c r="U153" s="100">
        <f>VLOOKUP($A153,'REPORT1 16 &amp; Under ALL'!$A$4:$W$259,21,FALSE)+VLOOKUP($A153,'REPORT4 60+ ALL'!$A$4:$U$259,21,FALSE)</f>
        <v>12409</v>
      </c>
      <c r="V153" s="165">
        <v>175137</v>
      </c>
      <c r="W153" s="171">
        <v>-13849</v>
      </c>
      <c r="X153" s="166">
        <v>-0.24491997524095852</v>
      </c>
    </row>
    <row r="154" spans="1:24" ht="12.75">
      <c r="A154" s="2" t="s">
        <v>220</v>
      </c>
      <c r="B154" s="44" t="s">
        <v>417</v>
      </c>
      <c r="C154" s="1" t="s">
        <v>220</v>
      </c>
      <c r="D154" s="1" t="s">
        <v>102</v>
      </c>
      <c r="E154" s="1" t="s">
        <v>16</v>
      </c>
      <c r="F154" s="100">
        <f>VLOOKUP($A154,'REPORT1 16 &amp; Under ALL'!$A$4:$W$259,6,FALSE)+VLOOKUP($A154,'REPORT4 60+ ALL'!$A$4:$U$259,6,FALSE)</f>
        <v>4978</v>
      </c>
      <c r="G154" s="100">
        <f>VLOOKUP($A154,'REPORT1 16 &amp; Under ALL'!$A$4:$W$259,7,FALSE)+VLOOKUP($A154,'REPORT4 60+ ALL'!$A$4:$U$259,7,FALSE)</f>
        <v>5025</v>
      </c>
      <c r="H154" s="100">
        <f>VLOOKUP($A154,'REPORT1 16 &amp; Under ALL'!$A$4:$W$259,8,FALSE)+VLOOKUP($A154,'REPORT4 60+ ALL'!$A$4:$U$259,8,FALSE)</f>
        <v>5933</v>
      </c>
      <c r="I154" s="100">
        <f>VLOOKUP($A154,'REPORT1 16 &amp; Under ALL'!$A$4:$W$259,9,FALSE)+VLOOKUP($A154,'REPORT4 60+ ALL'!$A$4:$U$259,9,FALSE)</f>
        <v>6654</v>
      </c>
      <c r="J154" s="100">
        <f>VLOOKUP($A154,'REPORT1 16 &amp; Under ALL'!$A$4:$W$259,10,FALSE)+VLOOKUP($A154,'REPORT4 60+ ALL'!$A$4:$U$259,10,FALSE)</f>
        <v>5775</v>
      </c>
      <c r="K154" s="100">
        <f>VLOOKUP($A154,'REPORT1 16 &amp; Under ALL'!$A$4:$W$259,11,FALSE)+VLOOKUP($A154,'REPORT4 60+ ALL'!$A$4:$U$259,11,FALSE)</f>
        <v>6262</v>
      </c>
      <c r="L154" s="100">
        <f>VLOOKUP($A154,'REPORT1 16 &amp; Under ALL'!$A$4:$W$259,12,FALSE)+VLOOKUP($A154,'REPORT4 60+ ALL'!$A$4:$U$259,12,FALSE)</f>
        <v>6338</v>
      </c>
      <c r="M154" s="100">
        <f>VLOOKUP($A154,'REPORT1 16 &amp; Under ALL'!$A$4:$W$259,13,FALSE)+VLOOKUP($A154,'REPORT4 60+ ALL'!$A$4:$U$259,13,FALSE)</f>
        <v>5617</v>
      </c>
      <c r="N154" s="100">
        <f>VLOOKUP($A154,'REPORT1 16 &amp; Under ALL'!$A$4:$W$259,14,FALSE)+VLOOKUP($A154,'REPORT4 60+ ALL'!$A$4:$U$259,14,FALSE)</f>
        <v>3707</v>
      </c>
      <c r="O154" s="100">
        <f>VLOOKUP($A154,'REPORT1 16 &amp; Under ALL'!$A$4:$W$259,15,FALSE)+VLOOKUP($A154,'REPORT4 60+ ALL'!$A$4:$U$259,15,FALSE)</f>
        <v>4362</v>
      </c>
      <c r="P154" s="100">
        <f>VLOOKUP($A154,'REPORT1 16 &amp; Under ALL'!$A$4:$W$259,16,FALSE)+VLOOKUP($A154,'REPORT4 60+ ALL'!$A$4:$U$259,16,FALSE)</f>
        <v>4208</v>
      </c>
      <c r="Q154" s="100">
        <f>VLOOKUP($A154,'REPORT1 16 &amp; Under ALL'!$A$4:$W$259,17,FALSE)+VLOOKUP($A154,'REPORT4 60+ ALL'!$A$4:$U$259,17,FALSE)</f>
        <v>5097</v>
      </c>
      <c r="R154" s="100">
        <f>VLOOKUP($A154,'REPORT1 16 &amp; Under ALL'!$A$4:$W$259,18,FALSE)+VLOOKUP($A154,'REPORT4 60+ ALL'!$A$4:$U$259,18,FALSE)</f>
        <v>5349</v>
      </c>
      <c r="S154" s="100">
        <f>VLOOKUP($A154,'REPORT1 16 &amp; Under ALL'!$A$4:$W$259,19,FALSE)+VLOOKUP($A154,'REPORT4 60+ ALL'!$A$4:$U$259,19,FALSE)</f>
        <v>5190</v>
      </c>
      <c r="T154" s="100">
        <f>VLOOKUP($A154,'REPORT1 16 &amp; Under ALL'!$A$4:$W$259,20,FALSE)+VLOOKUP($A154,'REPORT4 60+ ALL'!$A$4:$U$259,20,FALSE)</f>
        <v>5883</v>
      </c>
      <c r="U154" s="100">
        <f>VLOOKUP($A154,'REPORT1 16 &amp; Under ALL'!$A$4:$W$259,21,FALSE)+VLOOKUP($A154,'REPORT4 60+ ALL'!$A$4:$U$259,21,FALSE)</f>
        <v>5494</v>
      </c>
      <c r="V154" s="165">
        <v>85872</v>
      </c>
      <c r="W154" s="171">
        <v>-674</v>
      </c>
      <c r="X154" s="166">
        <v>-0.029836210712704737</v>
      </c>
    </row>
    <row r="155" spans="1:24" ht="12.75">
      <c r="A155" s="2" t="s">
        <v>221</v>
      </c>
      <c r="B155" s="44" t="s">
        <v>565</v>
      </c>
      <c r="C155" s="1" t="s">
        <v>222</v>
      </c>
      <c r="D155" s="1" t="s">
        <v>10</v>
      </c>
      <c r="E155" s="1" t="s">
        <v>7</v>
      </c>
      <c r="F155" s="100">
        <f>VLOOKUP($A155,'REPORT1 16 &amp; Under ALL'!$A$4:$W$259,6,FALSE)+VLOOKUP($A155,'REPORT4 60+ ALL'!$A$4:$U$259,6,FALSE)</f>
        <v>8555</v>
      </c>
      <c r="G155" s="100">
        <f>VLOOKUP($A155,'REPORT1 16 &amp; Under ALL'!$A$4:$W$259,7,FALSE)+VLOOKUP($A155,'REPORT4 60+ ALL'!$A$4:$U$259,7,FALSE)</f>
        <v>8498</v>
      </c>
      <c r="H155" s="100">
        <f>VLOOKUP($A155,'REPORT1 16 &amp; Under ALL'!$A$4:$W$259,8,FALSE)+VLOOKUP($A155,'REPORT4 60+ ALL'!$A$4:$U$259,8,FALSE)</f>
        <v>8908</v>
      </c>
      <c r="I155" s="100">
        <f>VLOOKUP($A155,'REPORT1 16 &amp; Under ALL'!$A$4:$W$259,9,FALSE)+VLOOKUP($A155,'REPORT4 60+ ALL'!$A$4:$U$259,9,FALSE)</f>
        <v>9729</v>
      </c>
      <c r="J155" s="100">
        <f>VLOOKUP($A155,'REPORT1 16 &amp; Under ALL'!$A$4:$W$259,10,FALSE)+VLOOKUP($A155,'REPORT4 60+ ALL'!$A$4:$U$259,10,FALSE)</f>
        <v>10937</v>
      </c>
      <c r="K155" s="100">
        <f>VLOOKUP($A155,'REPORT1 16 &amp; Under ALL'!$A$4:$W$259,11,FALSE)+VLOOKUP($A155,'REPORT4 60+ ALL'!$A$4:$U$259,11,FALSE)</f>
        <v>7556</v>
      </c>
      <c r="L155" s="100">
        <f>VLOOKUP($A155,'REPORT1 16 &amp; Under ALL'!$A$4:$W$259,12,FALSE)+VLOOKUP($A155,'REPORT4 60+ ALL'!$A$4:$U$259,12,FALSE)</f>
        <v>7386</v>
      </c>
      <c r="M155" s="100">
        <f>VLOOKUP($A155,'REPORT1 16 &amp; Under ALL'!$A$4:$W$259,13,FALSE)+VLOOKUP($A155,'REPORT4 60+ ALL'!$A$4:$U$259,13,FALSE)</f>
        <v>6327</v>
      </c>
      <c r="N155" s="100">
        <f>VLOOKUP($A155,'REPORT1 16 &amp; Under ALL'!$A$4:$W$259,14,FALSE)+VLOOKUP($A155,'REPORT4 60+ ALL'!$A$4:$U$259,14,FALSE)</f>
        <v>4278</v>
      </c>
      <c r="O155" s="100">
        <f>VLOOKUP($A155,'REPORT1 16 &amp; Under ALL'!$A$4:$W$259,15,FALSE)+VLOOKUP($A155,'REPORT4 60+ ALL'!$A$4:$U$259,15,FALSE)</f>
        <v>5366</v>
      </c>
      <c r="P155" s="100">
        <f>VLOOKUP($A155,'REPORT1 16 &amp; Under ALL'!$A$4:$W$259,16,FALSE)+VLOOKUP($A155,'REPORT4 60+ ALL'!$A$4:$U$259,16,FALSE)</f>
        <v>7099</v>
      </c>
      <c r="Q155" s="100">
        <f>VLOOKUP($A155,'REPORT1 16 &amp; Under ALL'!$A$4:$W$259,17,FALSE)+VLOOKUP($A155,'REPORT4 60+ ALL'!$A$4:$U$259,17,FALSE)</f>
        <v>7939</v>
      </c>
      <c r="R155" s="100">
        <f>VLOOKUP($A155,'REPORT1 16 &amp; Under ALL'!$A$4:$W$259,18,FALSE)+VLOOKUP($A155,'REPORT4 60+ ALL'!$A$4:$U$259,18,FALSE)</f>
        <v>7425</v>
      </c>
      <c r="S155" s="100">
        <f>VLOOKUP($A155,'REPORT1 16 &amp; Under ALL'!$A$4:$W$259,19,FALSE)+VLOOKUP($A155,'REPORT4 60+ ALL'!$A$4:$U$259,19,FALSE)</f>
        <v>7575</v>
      </c>
      <c r="T155" s="100">
        <f>VLOOKUP($A155,'REPORT1 16 &amp; Under ALL'!$A$4:$W$259,20,FALSE)+VLOOKUP($A155,'REPORT4 60+ ALL'!$A$4:$U$259,20,FALSE)</f>
        <v>8245</v>
      </c>
      <c r="U155" s="100">
        <f>VLOOKUP($A155,'REPORT1 16 &amp; Under ALL'!$A$4:$W$259,21,FALSE)+VLOOKUP($A155,'REPORT4 60+ ALL'!$A$4:$U$259,21,FALSE)</f>
        <v>8374</v>
      </c>
      <c r="V155" s="165">
        <v>124197</v>
      </c>
      <c r="W155" s="171">
        <v>-4071</v>
      </c>
      <c r="X155" s="166">
        <v>-0.11406556458391706</v>
      </c>
    </row>
    <row r="156" spans="1:24" ht="12.75">
      <c r="A156" s="2" t="s">
        <v>223</v>
      </c>
      <c r="B156" s="44" t="s">
        <v>566</v>
      </c>
      <c r="C156" s="1" t="s">
        <v>38</v>
      </c>
      <c r="D156" s="1" t="s">
        <v>10</v>
      </c>
      <c r="E156" s="1" t="s">
        <v>7</v>
      </c>
      <c r="F156" s="100">
        <f>VLOOKUP($A156,'REPORT1 16 &amp; Under ALL'!$A$4:$W$259,6,FALSE)+VLOOKUP($A156,'REPORT4 60+ ALL'!$A$4:$U$259,6,FALSE)</f>
        <v>3820</v>
      </c>
      <c r="G156" s="100">
        <f>VLOOKUP($A156,'REPORT1 16 &amp; Under ALL'!$A$4:$W$259,7,FALSE)+VLOOKUP($A156,'REPORT4 60+ ALL'!$A$4:$U$259,7,FALSE)</f>
        <v>3969</v>
      </c>
      <c r="H156" s="100">
        <f>VLOOKUP($A156,'REPORT1 16 &amp; Under ALL'!$A$4:$W$259,8,FALSE)+VLOOKUP($A156,'REPORT4 60+ ALL'!$A$4:$U$259,8,FALSE)</f>
        <v>4451</v>
      </c>
      <c r="I156" s="100">
        <f>VLOOKUP($A156,'REPORT1 16 &amp; Under ALL'!$A$4:$W$259,9,FALSE)+VLOOKUP($A156,'REPORT4 60+ ALL'!$A$4:$U$259,9,FALSE)</f>
        <v>5390</v>
      </c>
      <c r="J156" s="100">
        <f>VLOOKUP($A156,'REPORT1 16 &amp; Under ALL'!$A$4:$W$259,10,FALSE)+VLOOKUP($A156,'REPORT4 60+ ALL'!$A$4:$U$259,10,FALSE)</f>
        <v>4940</v>
      </c>
      <c r="K156" s="100">
        <f>VLOOKUP($A156,'REPORT1 16 &amp; Under ALL'!$A$4:$W$259,11,FALSE)+VLOOKUP($A156,'REPORT4 60+ ALL'!$A$4:$U$259,11,FALSE)</f>
        <v>4005</v>
      </c>
      <c r="L156" s="100">
        <f>VLOOKUP($A156,'REPORT1 16 &amp; Under ALL'!$A$4:$W$259,12,FALSE)+VLOOKUP($A156,'REPORT4 60+ ALL'!$A$4:$U$259,12,FALSE)</f>
        <v>3286</v>
      </c>
      <c r="M156" s="100">
        <f>VLOOKUP($A156,'REPORT1 16 &amp; Under ALL'!$A$4:$W$259,13,FALSE)+VLOOKUP($A156,'REPORT4 60+ ALL'!$A$4:$U$259,13,FALSE)</f>
        <v>3041</v>
      </c>
      <c r="N156" s="100">
        <f>VLOOKUP($A156,'REPORT1 16 &amp; Under ALL'!$A$4:$W$259,14,FALSE)+VLOOKUP($A156,'REPORT4 60+ ALL'!$A$4:$U$259,14,FALSE)</f>
        <v>1795</v>
      </c>
      <c r="O156" s="100">
        <f>VLOOKUP($A156,'REPORT1 16 &amp; Under ALL'!$A$4:$W$259,15,FALSE)+VLOOKUP($A156,'REPORT4 60+ ALL'!$A$4:$U$259,15,FALSE)</f>
        <v>2162</v>
      </c>
      <c r="P156" s="100">
        <f>VLOOKUP($A156,'REPORT1 16 &amp; Under ALL'!$A$4:$W$259,16,FALSE)+VLOOKUP($A156,'REPORT4 60+ ALL'!$A$4:$U$259,16,FALSE)</f>
        <v>2961</v>
      </c>
      <c r="Q156" s="100">
        <f>VLOOKUP($A156,'REPORT1 16 &amp; Under ALL'!$A$4:$W$259,17,FALSE)+VLOOKUP($A156,'REPORT4 60+ ALL'!$A$4:$U$259,17,FALSE)</f>
        <v>3409</v>
      </c>
      <c r="R156" s="100">
        <f>VLOOKUP($A156,'REPORT1 16 &amp; Under ALL'!$A$4:$W$259,18,FALSE)+VLOOKUP($A156,'REPORT4 60+ ALL'!$A$4:$U$259,18,FALSE)</f>
        <v>3323</v>
      </c>
      <c r="S156" s="100">
        <f>VLOOKUP($A156,'REPORT1 16 &amp; Under ALL'!$A$4:$W$259,19,FALSE)+VLOOKUP($A156,'REPORT4 60+ ALL'!$A$4:$U$259,19,FALSE)</f>
        <v>3159</v>
      </c>
      <c r="T156" s="100">
        <f>VLOOKUP($A156,'REPORT1 16 &amp; Under ALL'!$A$4:$W$259,20,FALSE)+VLOOKUP($A156,'REPORT4 60+ ALL'!$A$4:$U$259,20,FALSE)</f>
        <v>3472</v>
      </c>
      <c r="U156" s="100">
        <f>VLOOKUP($A156,'REPORT1 16 &amp; Under ALL'!$A$4:$W$259,21,FALSE)+VLOOKUP($A156,'REPORT4 60+ ALL'!$A$4:$U$259,21,FALSE)</f>
        <v>3621</v>
      </c>
      <c r="V156" s="165">
        <v>56804</v>
      </c>
      <c r="W156" s="171">
        <v>-4055</v>
      </c>
      <c r="X156" s="166">
        <v>-0.23000567214974477</v>
      </c>
    </row>
    <row r="157" spans="1:24" ht="12.75">
      <c r="A157" s="2" t="s">
        <v>224</v>
      </c>
      <c r="B157" s="44" t="s">
        <v>567</v>
      </c>
      <c r="C157" s="1" t="s">
        <v>225</v>
      </c>
      <c r="D157" s="1" t="s">
        <v>6</v>
      </c>
      <c r="E157" s="1" t="s">
        <v>7</v>
      </c>
      <c r="F157" s="100">
        <f>VLOOKUP($A157,'REPORT1 16 &amp; Under ALL'!$A$4:$W$259,6,FALSE)+VLOOKUP($A157,'REPORT4 60+ ALL'!$A$4:$U$259,6,FALSE)</f>
        <v>1719</v>
      </c>
      <c r="G157" s="100">
        <f>VLOOKUP($A157,'REPORT1 16 &amp; Under ALL'!$A$4:$W$259,7,FALSE)+VLOOKUP($A157,'REPORT4 60+ ALL'!$A$4:$U$259,7,FALSE)</f>
        <v>4139</v>
      </c>
      <c r="H157" s="100">
        <f>VLOOKUP($A157,'REPORT1 16 &amp; Under ALL'!$A$4:$W$259,8,FALSE)+VLOOKUP($A157,'REPORT4 60+ ALL'!$A$4:$U$259,8,FALSE)</f>
        <v>4541</v>
      </c>
      <c r="I157" s="100">
        <f>VLOOKUP($A157,'REPORT1 16 &amp; Under ALL'!$A$4:$W$259,9,FALSE)+VLOOKUP($A157,'REPORT4 60+ ALL'!$A$4:$U$259,9,FALSE)</f>
        <v>5733</v>
      </c>
      <c r="J157" s="100">
        <f>VLOOKUP($A157,'REPORT1 16 &amp; Under ALL'!$A$4:$W$259,10,FALSE)+VLOOKUP($A157,'REPORT4 60+ ALL'!$A$4:$U$259,10,FALSE)</f>
        <v>7151</v>
      </c>
      <c r="K157" s="100">
        <f>VLOOKUP($A157,'REPORT1 16 &amp; Under ALL'!$A$4:$W$259,11,FALSE)+VLOOKUP($A157,'REPORT4 60+ ALL'!$A$4:$U$259,11,FALSE)</f>
        <v>4439</v>
      </c>
      <c r="L157" s="100">
        <f>VLOOKUP($A157,'REPORT1 16 &amp; Under ALL'!$A$4:$W$259,12,FALSE)+VLOOKUP($A157,'REPORT4 60+ ALL'!$A$4:$U$259,12,FALSE)</f>
        <v>4676</v>
      </c>
      <c r="M157" s="100">
        <f>VLOOKUP($A157,'REPORT1 16 &amp; Under ALL'!$A$4:$W$259,13,FALSE)+VLOOKUP($A157,'REPORT4 60+ ALL'!$A$4:$U$259,13,FALSE)</f>
        <v>3616</v>
      </c>
      <c r="N157" s="100">
        <f>VLOOKUP($A157,'REPORT1 16 &amp; Under ALL'!$A$4:$W$259,14,FALSE)+VLOOKUP($A157,'REPORT4 60+ ALL'!$A$4:$U$259,14,FALSE)</f>
        <v>1826</v>
      </c>
      <c r="O157" s="100">
        <f>VLOOKUP($A157,'REPORT1 16 &amp; Under ALL'!$A$4:$W$259,15,FALSE)+VLOOKUP($A157,'REPORT4 60+ ALL'!$A$4:$U$259,15,FALSE)</f>
        <v>3236</v>
      </c>
      <c r="P157" s="100">
        <f>VLOOKUP($A157,'REPORT1 16 &amp; Under ALL'!$A$4:$W$259,16,FALSE)+VLOOKUP($A157,'REPORT4 60+ ALL'!$A$4:$U$259,16,FALSE)</f>
        <v>5233</v>
      </c>
      <c r="Q157" s="100">
        <f>VLOOKUP($A157,'REPORT1 16 &amp; Under ALL'!$A$4:$W$259,17,FALSE)+VLOOKUP($A157,'REPORT4 60+ ALL'!$A$4:$U$259,17,FALSE)</f>
        <v>5399</v>
      </c>
      <c r="R157" s="100">
        <f>VLOOKUP($A157,'REPORT1 16 &amp; Under ALL'!$A$4:$W$259,18,FALSE)+VLOOKUP($A157,'REPORT4 60+ ALL'!$A$4:$U$259,18,FALSE)</f>
        <v>5594</v>
      </c>
      <c r="S157" s="100">
        <f>VLOOKUP($A157,'REPORT1 16 &amp; Under ALL'!$A$4:$W$259,19,FALSE)+VLOOKUP($A157,'REPORT4 60+ ALL'!$A$4:$U$259,19,FALSE)</f>
        <v>5195</v>
      </c>
      <c r="T157" s="100">
        <f>VLOOKUP($A157,'REPORT1 16 &amp; Under ALL'!$A$4:$W$259,20,FALSE)+VLOOKUP($A157,'REPORT4 60+ ALL'!$A$4:$U$259,20,FALSE)</f>
        <v>5713</v>
      </c>
      <c r="U157" s="100">
        <f>VLOOKUP($A157,'REPORT1 16 &amp; Under ALL'!$A$4:$W$259,21,FALSE)+VLOOKUP($A157,'REPORT4 60+ ALL'!$A$4:$U$259,21,FALSE)</f>
        <v>5577</v>
      </c>
      <c r="V157" s="165">
        <v>73787</v>
      </c>
      <c r="W157" s="171">
        <v>5947</v>
      </c>
      <c r="X157" s="166">
        <v>0.3686461691048847</v>
      </c>
    </row>
    <row r="158" spans="1:24" ht="12.75">
      <c r="A158" s="2" t="s">
        <v>226</v>
      </c>
      <c r="B158" s="44" t="s">
        <v>568</v>
      </c>
      <c r="C158" s="1" t="s">
        <v>227</v>
      </c>
      <c r="D158" s="1" t="s">
        <v>15</v>
      </c>
      <c r="E158" s="1" t="s">
        <v>7</v>
      </c>
      <c r="F158" s="100">
        <f>VLOOKUP($A158,'REPORT1 16 &amp; Under ALL'!$A$4:$W$259,6,FALSE)+VLOOKUP($A158,'REPORT4 60+ ALL'!$A$4:$U$259,6,FALSE)</f>
        <v>6295</v>
      </c>
      <c r="G158" s="100">
        <f>VLOOKUP($A158,'REPORT1 16 &amp; Under ALL'!$A$4:$W$259,7,FALSE)+VLOOKUP($A158,'REPORT4 60+ ALL'!$A$4:$U$259,7,FALSE)</f>
        <v>8673</v>
      </c>
      <c r="H158" s="100">
        <f>VLOOKUP($A158,'REPORT1 16 &amp; Under ALL'!$A$4:$W$259,8,FALSE)+VLOOKUP($A158,'REPORT4 60+ ALL'!$A$4:$U$259,8,FALSE)</f>
        <v>8293</v>
      </c>
      <c r="I158" s="100">
        <f>VLOOKUP($A158,'REPORT1 16 &amp; Under ALL'!$A$4:$W$259,9,FALSE)+VLOOKUP($A158,'REPORT4 60+ ALL'!$A$4:$U$259,9,FALSE)</f>
        <v>6965</v>
      </c>
      <c r="J158" s="100">
        <f>VLOOKUP($A158,'REPORT1 16 &amp; Under ALL'!$A$4:$W$259,10,FALSE)+VLOOKUP($A158,'REPORT4 60+ ALL'!$A$4:$U$259,10,FALSE)</f>
        <v>8525</v>
      </c>
      <c r="K158" s="100">
        <f>VLOOKUP($A158,'REPORT1 16 &amp; Under ALL'!$A$4:$W$259,11,FALSE)+VLOOKUP($A158,'REPORT4 60+ ALL'!$A$4:$U$259,11,FALSE)</f>
        <v>6081</v>
      </c>
      <c r="L158" s="100">
        <f>VLOOKUP($A158,'REPORT1 16 &amp; Under ALL'!$A$4:$W$259,12,FALSE)+VLOOKUP($A158,'REPORT4 60+ ALL'!$A$4:$U$259,12,FALSE)</f>
        <v>4854</v>
      </c>
      <c r="M158" s="100">
        <f>VLOOKUP($A158,'REPORT1 16 &amp; Under ALL'!$A$4:$W$259,13,FALSE)+VLOOKUP($A158,'REPORT4 60+ ALL'!$A$4:$U$259,13,FALSE)</f>
        <v>5206</v>
      </c>
      <c r="N158" s="100">
        <f>VLOOKUP($A158,'REPORT1 16 &amp; Under ALL'!$A$4:$W$259,14,FALSE)+VLOOKUP($A158,'REPORT4 60+ ALL'!$A$4:$U$259,14,FALSE)</f>
        <v>3551</v>
      </c>
      <c r="O158" s="100">
        <f>VLOOKUP($A158,'REPORT1 16 &amp; Under ALL'!$A$4:$W$259,15,FALSE)+VLOOKUP($A158,'REPORT4 60+ ALL'!$A$4:$U$259,15,FALSE)</f>
        <v>4376</v>
      </c>
      <c r="P158" s="100">
        <f>VLOOKUP($A158,'REPORT1 16 &amp; Under ALL'!$A$4:$W$259,16,FALSE)+VLOOKUP($A158,'REPORT4 60+ ALL'!$A$4:$U$259,16,FALSE)</f>
        <v>5263</v>
      </c>
      <c r="Q158" s="100">
        <f>VLOOKUP($A158,'REPORT1 16 &amp; Under ALL'!$A$4:$W$259,17,FALSE)+VLOOKUP($A158,'REPORT4 60+ ALL'!$A$4:$U$259,17,FALSE)</f>
        <v>6460</v>
      </c>
      <c r="R158" s="100">
        <f>VLOOKUP($A158,'REPORT1 16 &amp; Under ALL'!$A$4:$W$259,18,FALSE)+VLOOKUP($A158,'REPORT4 60+ ALL'!$A$4:$U$259,18,FALSE)</f>
        <v>8582</v>
      </c>
      <c r="S158" s="100">
        <f>VLOOKUP($A158,'REPORT1 16 &amp; Under ALL'!$A$4:$W$259,19,FALSE)+VLOOKUP($A158,'REPORT4 60+ ALL'!$A$4:$U$259,19,FALSE)</f>
        <v>9431</v>
      </c>
      <c r="T158" s="100">
        <f>VLOOKUP($A158,'REPORT1 16 &amp; Under ALL'!$A$4:$W$259,20,FALSE)+VLOOKUP($A158,'REPORT4 60+ ALL'!$A$4:$U$259,20,FALSE)</f>
        <v>11178</v>
      </c>
      <c r="U158" s="100">
        <f>VLOOKUP($A158,'REPORT1 16 &amp; Under ALL'!$A$4:$W$259,21,FALSE)+VLOOKUP($A158,'REPORT4 60+ ALL'!$A$4:$U$259,21,FALSE)</f>
        <v>11597</v>
      </c>
      <c r="V158" s="165">
        <v>115330</v>
      </c>
      <c r="W158" s="171">
        <v>10562</v>
      </c>
      <c r="X158" s="166">
        <v>0.3494342618937339</v>
      </c>
    </row>
    <row r="159" spans="1:24" ht="12.75">
      <c r="A159" s="2" t="s">
        <v>228</v>
      </c>
      <c r="B159" s="44" t="s">
        <v>569</v>
      </c>
      <c r="C159" s="1" t="s">
        <v>63</v>
      </c>
      <c r="D159" s="1" t="s">
        <v>6</v>
      </c>
      <c r="E159" s="1" t="s">
        <v>7</v>
      </c>
      <c r="F159" s="100">
        <f>VLOOKUP($A159,'REPORT1 16 &amp; Under ALL'!$A$4:$W$259,6,FALSE)+VLOOKUP($A159,'REPORT4 60+ ALL'!$A$4:$U$259,6,FALSE)</f>
        <v>5245</v>
      </c>
      <c r="G159" s="100">
        <f>VLOOKUP($A159,'REPORT1 16 &amp; Under ALL'!$A$4:$W$259,7,FALSE)+VLOOKUP($A159,'REPORT4 60+ ALL'!$A$4:$U$259,7,FALSE)</f>
        <v>5903</v>
      </c>
      <c r="H159" s="100">
        <f>VLOOKUP($A159,'REPORT1 16 &amp; Under ALL'!$A$4:$W$259,8,FALSE)+VLOOKUP($A159,'REPORT4 60+ ALL'!$A$4:$U$259,8,FALSE)</f>
        <v>5289</v>
      </c>
      <c r="I159" s="100">
        <f>VLOOKUP($A159,'REPORT1 16 &amp; Under ALL'!$A$4:$W$259,9,FALSE)+VLOOKUP($A159,'REPORT4 60+ ALL'!$A$4:$U$259,9,FALSE)</f>
        <v>5176</v>
      </c>
      <c r="J159" s="100">
        <f>VLOOKUP($A159,'REPORT1 16 &amp; Under ALL'!$A$4:$W$259,10,FALSE)+VLOOKUP($A159,'REPORT4 60+ ALL'!$A$4:$U$259,10,FALSE)</f>
        <v>7999</v>
      </c>
      <c r="K159" s="100">
        <f>VLOOKUP($A159,'REPORT1 16 &amp; Under ALL'!$A$4:$W$259,11,FALSE)+VLOOKUP($A159,'REPORT4 60+ ALL'!$A$4:$U$259,11,FALSE)</f>
        <v>3902</v>
      </c>
      <c r="L159" s="100">
        <f>VLOOKUP($A159,'REPORT1 16 &amp; Under ALL'!$A$4:$W$259,12,FALSE)+VLOOKUP($A159,'REPORT4 60+ ALL'!$A$4:$U$259,12,FALSE)</f>
        <v>5528</v>
      </c>
      <c r="M159" s="100">
        <f>VLOOKUP($A159,'REPORT1 16 &amp; Under ALL'!$A$4:$W$259,13,FALSE)+VLOOKUP($A159,'REPORT4 60+ ALL'!$A$4:$U$259,13,FALSE)</f>
        <v>4187</v>
      </c>
      <c r="N159" s="100">
        <f>VLOOKUP($A159,'REPORT1 16 &amp; Under ALL'!$A$4:$W$259,14,FALSE)+VLOOKUP($A159,'REPORT4 60+ ALL'!$A$4:$U$259,14,FALSE)</f>
        <v>2795</v>
      </c>
      <c r="O159" s="100">
        <f>VLOOKUP($A159,'REPORT1 16 &amp; Under ALL'!$A$4:$W$259,15,FALSE)+VLOOKUP($A159,'REPORT4 60+ ALL'!$A$4:$U$259,15,FALSE)</f>
        <v>3795</v>
      </c>
      <c r="P159" s="100">
        <f>VLOOKUP($A159,'REPORT1 16 &amp; Under ALL'!$A$4:$W$259,16,FALSE)+VLOOKUP($A159,'REPORT4 60+ ALL'!$A$4:$U$259,16,FALSE)</f>
        <v>5680</v>
      </c>
      <c r="Q159" s="100">
        <f>VLOOKUP($A159,'REPORT1 16 &amp; Under ALL'!$A$4:$W$259,17,FALSE)+VLOOKUP($A159,'REPORT4 60+ ALL'!$A$4:$U$259,17,FALSE)</f>
        <v>4474</v>
      </c>
      <c r="R159" s="100" t="s">
        <v>746</v>
      </c>
      <c r="S159" s="100" t="s">
        <v>746</v>
      </c>
      <c r="T159" s="100" t="s">
        <v>746</v>
      </c>
      <c r="U159" s="100" t="s">
        <v>746</v>
      </c>
      <c r="V159" s="165">
        <f>SUM(F159:U159)</f>
        <v>59973</v>
      </c>
      <c r="W159" s="172" t="s">
        <v>756</v>
      </c>
      <c r="X159" s="173" t="s">
        <v>756</v>
      </c>
    </row>
    <row r="160" spans="1:24" ht="12.75">
      <c r="A160" s="2" t="s">
        <v>229</v>
      </c>
      <c r="B160" s="44" t="s">
        <v>570</v>
      </c>
      <c r="C160" s="1" t="s">
        <v>230</v>
      </c>
      <c r="D160" s="1" t="s">
        <v>19</v>
      </c>
      <c r="E160" s="1" t="s">
        <v>7</v>
      </c>
      <c r="F160" s="100">
        <f>VLOOKUP($A160,'REPORT1 16 &amp; Under ALL'!$A$4:$W$259,6,FALSE)+VLOOKUP($A160,'REPORT4 60+ ALL'!$A$4:$U$259,6,FALSE)</f>
        <v>3534</v>
      </c>
      <c r="G160" s="100">
        <f>VLOOKUP($A160,'REPORT1 16 &amp; Under ALL'!$A$4:$W$259,7,FALSE)+VLOOKUP($A160,'REPORT4 60+ ALL'!$A$4:$U$259,7,FALSE)</f>
        <v>5314</v>
      </c>
      <c r="H160" s="100">
        <f>VLOOKUP($A160,'REPORT1 16 &amp; Under ALL'!$A$4:$W$259,8,FALSE)+VLOOKUP($A160,'REPORT4 60+ ALL'!$A$4:$U$259,8,FALSE)</f>
        <v>5682</v>
      </c>
      <c r="I160" s="100">
        <f>VLOOKUP($A160,'REPORT1 16 &amp; Under ALL'!$A$4:$W$259,9,FALSE)+VLOOKUP($A160,'REPORT4 60+ ALL'!$A$4:$U$259,9,FALSE)</f>
        <v>8198</v>
      </c>
      <c r="J160" s="100">
        <f>VLOOKUP($A160,'REPORT1 16 &amp; Under ALL'!$A$4:$W$259,10,FALSE)+VLOOKUP($A160,'REPORT4 60+ ALL'!$A$4:$U$259,10,FALSE)</f>
        <v>6886</v>
      </c>
      <c r="K160" s="100">
        <f>VLOOKUP($A160,'REPORT1 16 &amp; Under ALL'!$A$4:$W$259,11,FALSE)+VLOOKUP($A160,'REPORT4 60+ ALL'!$A$4:$U$259,11,FALSE)</f>
        <v>5025</v>
      </c>
      <c r="L160" s="100">
        <f>VLOOKUP($A160,'REPORT1 16 &amp; Under ALL'!$A$4:$W$259,12,FALSE)+VLOOKUP($A160,'REPORT4 60+ ALL'!$A$4:$U$259,12,FALSE)</f>
        <v>5164</v>
      </c>
      <c r="M160" s="100">
        <f>VLOOKUP($A160,'REPORT1 16 &amp; Under ALL'!$A$4:$W$259,13,FALSE)+VLOOKUP($A160,'REPORT4 60+ ALL'!$A$4:$U$259,13,FALSE)</f>
        <v>3839</v>
      </c>
      <c r="N160" s="100">
        <f>VLOOKUP($A160,'REPORT1 16 &amp; Under ALL'!$A$4:$W$259,14,FALSE)+VLOOKUP($A160,'REPORT4 60+ ALL'!$A$4:$U$259,14,FALSE)</f>
        <v>2406</v>
      </c>
      <c r="O160" s="100">
        <f>VLOOKUP($A160,'REPORT1 16 &amp; Under ALL'!$A$4:$W$259,15,FALSE)+VLOOKUP($A160,'REPORT4 60+ ALL'!$A$4:$U$259,15,FALSE)</f>
        <v>4777</v>
      </c>
      <c r="P160" s="100">
        <f>VLOOKUP($A160,'REPORT1 16 &amp; Under ALL'!$A$4:$W$259,16,FALSE)+VLOOKUP($A160,'REPORT4 60+ ALL'!$A$4:$U$259,16,FALSE)</f>
        <v>4176</v>
      </c>
      <c r="Q160" s="100">
        <f>VLOOKUP($A160,'REPORT1 16 &amp; Under ALL'!$A$4:$W$259,17,FALSE)+VLOOKUP($A160,'REPORT4 60+ ALL'!$A$4:$U$259,17,FALSE)</f>
        <v>4767</v>
      </c>
      <c r="R160" s="100">
        <f>VLOOKUP($A160,'REPORT1 16 &amp; Under ALL'!$A$4:$W$259,18,FALSE)+VLOOKUP($A160,'REPORT4 60+ ALL'!$A$4:$U$259,18,FALSE)</f>
        <v>5797</v>
      </c>
      <c r="S160" s="100">
        <f>VLOOKUP($A160,'REPORT1 16 &amp; Under ALL'!$A$4:$W$259,19,FALSE)+VLOOKUP($A160,'REPORT4 60+ ALL'!$A$4:$U$259,19,FALSE)</f>
        <v>6197</v>
      </c>
      <c r="T160" s="100">
        <f>VLOOKUP($A160,'REPORT1 16 &amp; Under ALL'!$A$4:$W$259,20,FALSE)+VLOOKUP($A160,'REPORT4 60+ ALL'!$A$4:$U$259,20,FALSE)</f>
        <v>8624</v>
      </c>
      <c r="U160" s="100">
        <f>VLOOKUP($A160,'REPORT1 16 &amp; Under ALL'!$A$4:$W$259,21,FALSE)+VLOOKUP($A160,'REPORT4 60+ ALL'!$A$4:$U$259,21,FALSE)</f>
        <v>8189</v>
      </c>
      <c r="V160" s="165">
        <v>88575</v>
      </c>
      <c r="W160" s="171">
        <v>6079</v>
      </c>
      <c r="X160" s="166">
        <v>0.26746744104188663</v>
      </c>
    </row>
    <row r="161" spans="1:24" ht="12.75">
      <c r="A161" s="2" t="s">
        <v>409</v>
      </c>
      <c r="B161" s="44" t="s">
        <v>571</v>
      </c>
      <c r="C161" s="1" t="s">
        <v>231</v>
      </c>
      <c r="D161" s="1" t="s">
        <v>30</v>
      </c>
      <c r="E161" s="1" t="s">
        <v>7</v>
      </c>
      <c r="F161" s="100">
        <f>VLOOKUP($A161,'REPORT1 16 &amp; Under ALL'!$A$4:$W$259,6,FALSE)+VLOOKUP($A161,'REPORT4 60+ ALL'!$A$4:$U$259,6,FALSE)</f>
        <v>3481</v>
      </c>
      <c r="G161" s="100">
        <f>VLOOKUP($A161,'REPORT1 16 &amp; Under ALL'!$A$4:$W$259,7,FALSE)+VLOOKUP($A161,'REPORT4 60+ ALL'!$A$4:$U$259,7,FALSE)</f>
        <v>3614</v>
      </c>
      <c r="H161" s="100">
        <f>VLOOKUP($A161,'REPORT1 16 &amp; Under ALL'!$A$4:$W$259,8,FALSE)+VLOOKUP($A161,'REPORT4 60+ ALL'!$A$4:$U$259,8,FALSE)</f>
        <v>3825</v>
      </c>
      <c r="I161" s="100">
        <f>VLOOKUP($A161,'REPORT1 16 &amp; Under ALL'!$A$4:$W$259,9,FALSE)+VLOOKUP($A161,'REPORT4 60+ ALL'!$A$4:$U$259,9,FALSE)</f>
        <v>4511</v>
      </c>
      <c r="J161" s="100">
        <f>VLOOKUP($A161,'REPORT1 16 &amp; Under ALL'!$A$4:$W$259,10,FALSE)+VLOOKUP($A161,'REPORT4 60+ ALL'!$A$4:$U$259,10,FALSE)</f>
        <v>4793</v>
      </c>
      <c r="K161" s="100">
        <f>VLOOKUP($A161,'REPORT1 16 &amp; Under ALL'!$A$4:$W$259,11,FALSE)+VLOOKUP($A161,'REPORT4 60+ ALL'!$A$4:$U$259,11,FALSE)</f>
        <v>4235</v>
      </c>
      <c r="L161" s="100">
        <f>VLOOKUP($A161,'REPORT1 16 &amp; Under ALL'!$A$4:$W$259,12,FALSE)+VLOOKUP($A161,'REPORT4 60+ ALL'!$A$4:$U$259,12,FALSE)</f>
        <v>4349</v>
      </c>
      <c r="M161" s="100">
        <f>VLOOKUP($A161,'REPORT1 16 &amp; Under ALL'!$A$4:$W$259,13,FALSE)+VLOOKUP($A161,'REPORT4 60+ ALL'!$A$4:$U$259,13,FALSE)</f>
        <v>4481</v>
      </c>
      <c r="N161" s="100">
        <f>VLOOKUP($A161,'REPORT1 16 &amp; Under ALL'!$A$4:$W$259,14,FALSE)+VLOOKUP($A161,'REPORT4 60+ ALL'!$A$4:$U$259,14,FALSE)</f>
        <v>3119</v>
      </c>
      <c r="O161" s="100">
        <f>VLOOKUP($A161,'REPORT1 16 &amp; Under ALL'!$A$4:$W$259,15,FALSE)+VLOOKUP($A161,'REPORT4 60+ ALL'!$A$4:$U$259,15,FALSE)</f>
        <v>10570</v>
      </c>
      <c r="P161" s="100">
        <f>VLOOKUP($A161,'REPORT1 16 &amp; Under ALL'!$A$4:$W$259,16,FALSE)+VLOOKUP($A161,'REPORT4 60+ ALL'!$A$4:$U$259,16,FALSE)</f>
        <v>17807</v>
      </c>
      <c r="Q161" s="100">
        <f>VLOOKUP($A161,'REPORT1 16 &amp; Under ALL'!$A$4:$W$259,17,FALSE)+VLOOKUP($A161,'REPORT4 60+ ALL'!$A$4:$U$259,17,FALSE)</f>
        <v>13650</v>
      </c>
      <c r="R161" s="100">
        <f>VLOOKUP($A161,'REPORT1 16 &amp; Under ALL'!$A$4:$W$259,18,FALSE)+VLOOKUP($A161,'REPORT4 60+ ALL'!$A$4:$U$259,18,FALSE)</f>
        <v>17855</v>
      </c>
      <c r="S161" s="100">
        <f>VLOOKUP($A161,'REPORT1 16 &amp; Under ALL'!$A$4:$W$259,19,FALSE)+VLOOKUP($A161,'REPORT4 60+ ALL'!$A$4:$U$259,19,FALSE)</f>
        <v>14624</v>
      </c>
      <c r="T161" s="100">
        <f>VLOOKUP($A161,'REPORT1 16 &amp; Under ALL'!$A$4:$W$259,20,FALSE)+VLOOKUP($A161,'REPORT4 60+ ALL'!$A$4:$U$259,20,FALSE)</f>
        <v>19540</v>
      </c>
      <c r="U161" s="100">
        <f>VLOOKUP($A161,'REPORT1 16 &amp; Under ALL'!$A$4:$W$259,21,FALSE)+VLOOKUP($A161,'REPORT4 60+ ALL'!$A$4:$U$259,21,FALSE)</f>
        <v>22210</v>
      </c>
      <c r="V161" s="165">
        <v>152664</v>
      </c>
      <c r="W161" s="171" t="s">
        <v>756</v>
      </c>
      <c r="X161" s="166" t="s">
        <v>756</v>
      </c>
    </row>
    <row r="162" spans="1:24" ht="12.75">
      <c r="A162" s="2" t="s">
        <v>232</v>
      </c>
      <c r="B162" s="44" t="s">
        <v>572</v>
      </c>
      <c r="C162" s="1" t="s">
        <v>233</v>
      </c>
      <c r="D162" s="1" t="s">
        <v>15</v>
      </c>
      <c r="E162" s="1" t="s">
        <v>7</v>
      </c>
      <c r="F162" s="100">
        <f>VLOOKUP($A162,'REPORT1 16 &amp; Under ALL'!$A$4:$W$259,6,FALSE)+VLOOKUP($A162,'REPORT4 60+ ALL'!$A$4:$U$259,6,FALSE)</f>
        <v>3218</v>
      </c>
      <c r="G162" s="100">
        <f>VLOOKUP($A162,'REPORT1 16 &amp; Under ALL'!$A$4:$W$259,7,FALSE)+VLOOKUP($A162,'REPORT4 60+ ALL'!$A$4:$U$259,7,FALSE)</f>
        <v>6929</v>
      </c>
      <c r="H162" s="100">
        <f>VLOOKUP($A162,'REPORT1 16 &amp; Under ALL'!$A$4:$W$259,8,FALSE)+VLOOKUP($A162,'REPORT4 60+ ALL'!$A$4:$U$259,8,FALSE)</f>
        <v>7482</v>
      </c>
      <c r="I162" s="100">
        <f>VLOOKUP($A162,'REPORT1 16 &amp; Under ALL'!$A$4:$W$259,9,FALSE)+VLOOKUP($A162,'REPORT4 60+ ALL'!$A$4:$U$259,9,FALSE)</f>
        <v>8533</v>
      </c>
      <c r="J162" s="100">
        <f>VLOOKUP($A162,'REPORT1 16 &amp; Under ALL'!$A$4:$W$259,10,FALSE)+VLOOKUP($A162,'REPORT4 60+ ALL'!$A$4:$U$259,10,FALSE)</f>
        <v>10373</v>
      </c>
      <c r="K162" s="100">
        <f>VLOOKUP($A162,'REPORT1 16 &amp; Under ALL'!$A$4:$W$259,11,FALSE)+VLOOKUP($A162,'REPORT4 60+ ALL'!$A$4:$U$259,11,FALSE)</f>
        <v>7229</v>
      </c>
      <c r="L162" s="100">
        <f>VLOOKUP($A162,'REPORT1 16 &amp; Under ALL'!$A$4:$W$259,12,FALSE)+VLOOKUP($A162,'REPORT4 60+ ALL'!$A$4:$U$259,12,FALSE)</f>
        <v>5804</v>
      </c>
      <c r="M162" s="100">
        <f>VLOOKUP($A162,'REPORT1 16 &amp; Under ALL'!$A$4:$W$259,13,FALSE)+VLOOKUP($A162,'REPORT4 60+ ALL'!$A$4:$U$259,13,FALSE)</f>
        <v>4441</v>
      </c>
      <c r="N162" s="100">
        <f>VLOOKUP($A162,'REPORT1 16 &amp; Under ALL'!$A$4:$W$259,14,FALSE)+VLOOKUP($A162,'REPORT4 60+ ALL'!$A$4:$U$259,14,FALSE)</f>
        <v>3485</v>
      </c>
      <c r="O162" s="100">
        <f>VLOOKUP($A162,'REPORT1 16 &amp; Under ALL'!$A$4:$W$259,15,FALSE)+VLOOKUP($A162,'REPORT4 60+ ALL'!$A$4:$U$259,15,FALSE)</f>
        <v>3899</v>
      </c>
      <c r="P162" s="100">
        <f>VLOOKUP($A162,'REPORT1 16 &amp; Under ALL'!$A$4:$W$259,16,FALSE)+VLOOKUP($A162,'REPORT4 60+ ALL'!$A$4:$U$259,16,FALSE)</f>
        <v>4732</v>
      </c>
      <c r="Q162" s="100">
        <f>VLOOKUP($A162,'REPORT1 16 &amp; Under ALL'!$A$4:$W$259,17,FALSE)+VLOOKUP($A162,'REPORT4 60+ ALL'!$A$4:$U$259,17,FALSE)</f>
        <v>4861</v>
      </c>
      <c r="R162" s="100">
        <f>VLOOKUP($A162,'REPORT1 16 &amp; Under ALL'!$A$4:$W$259,18,FALSE)+VLOOKUP($A162,'REPORT4 60+ ALL'!$A$4:$U$259,18,FALSE)</f>
        <v>6138</v>
      </c>
      <c r="S162" s="100">
        <f>VLOOKUP($A162,'REPORT1 16 &amp; Under ALL'!$A$4:$W$259,19,FALSE)+VLOOKUP($A162,'REPORT4 60+ ALL'!$A$4:$U$259,19,FALSE)</f>
        <v>5512</v>
      </c>
      <c r="T162" s="100">
        <f>VLOOKUP($A162,'REPORT1 16 &amp; Under ALL'!$A$4:$W$259,20,FALSE)+VLOOKUP($A162,'REPORT4 60+ ALL'!$A$4:$U$259,20,FALSE)</f>
        <v>6271</v>
      </c>
      <c r="U162" s="100">
        <f>VLOOKUP($A162,'REPORT1 16 &amp; Under ALL'!$A$4:$W$259,21,FALSE)+VLOOKUP($A162,'REPORT4 60+ ALL'!$A$4:$U$259,21,FALSE)</f>
        <v>6997</v>
      </c>
      <c r="V162" s="165">
        <v>95904</v>
      </c>
      <c r="W162" s="171">
        <v>-1244</v>
      </c>
      <c r="X162" s="166">
        <v>-0.047549881507530006</v>
      </c>
    </row>
    <row r="163" spans="1:24" ht="12.75">
      <c r="A163" s="2" t="s">
        <v>234</v>
      </c>
      <c r="B163" s="44" t="s">
        <v>573</v>
      </c>
      <c r="C163" s="1" t="s">
        <v>63</v>
      </c>
      <c r="D163" s="1" t="s">
        <v>6</v>
      </c>
      <c r="E163" s="1" t="s">
        <v>7</v>
      </c>
      <c r="F163" s="100">
        <f>VLOOKUP($A163,'REPORT1 16 &amp; Under ALL'!$A$4:$W$259,6,FALSE)+VLOOKUP($A163,'REPORT4 60+ ALL'!$A$4:$U$259,6,FALSE)</f>
        <v>5664</v>
      </c>
      <c r="G163" s="100">
        <f>VLOOKUP($A163,'REPORT1 16 &amp; Under ALL'!$A$4:$W$259,7,FALSE)+VLOOKUP($A163,'REPORT4 60+ ALL'!$A$4:$U$259,7,FALSE)</f>
        <v>7024</v>
      </c>
      <c r="H163" s="100">
        <f>VLOOKUP($A163,'REPORT1 16 &amp; Under ALL'!$A$4:$W$259,8,FALSE)+VLOOKUP($A163,'REPORT4 60+ ALL'!$A$4:$U$259,8,FALSE)</f>
        <v>6699</v>
      </c>
      <c r="I163" s="100">
        <f>VLOOKUP($A163,'REPORT1 16 &amp; Under ALL'!$A$4:$W$259,9,FALSE)+VLOOKUP($A163,'REPORT4 60+ ALL'!$A$4:$U$259,9,FALSE)</f>
        <v>8911</v>
      </c>
      <c r="J163" s="100">
        <f>VLOOKUP($A163,'REPORT1 16 &amp; Under ALL'!$A$4:$W$259,10,FALSE)+VLOOKUP($A163,'REPORT4 60+ ALL'!$A$4:$U$259,10,FALSE)</f>
        <v>11828</v>
      </c>
      <c r="K163" s="100">
        <f>VLOOKUP($A163,'REPORT1 16 &amp; Under ALL'!$A$4:$W$259,11,FALSE)+VLOOKUP($A163,'REPORT4 60+ ALL'!$A$4:$U$259,11,FALSE)</f>
        <v>6678</v>
      </c>
      <c r="L163" s="100">
        <f>VLOOKUP($A163,'REPORT1 16 &amp; Under ALL'!$A$4:$W$259,12,FALSE)+VLOOKUP($A163,'REPORT4 60+ ALL'!$A$4:$U$259,12,FALSE)</f>
        <v>7277</v>
      </c>
      <c r="M163" s="100">
        <f>VLOOKUP($A163,'REPORT1 16 &amp; Under ALL'!$A$4:$W$259,13,FALSE)+VLOOKUP($A163,'REPORT4 60+ ALL'!$A$4:$U$259,13,FALSE)</f>
        <v>6030</v>
      </c>
      <c r="N163" s="100">
        <f>VLOOKUP($A163,'REPORT1 16 &amp; Under ALL'!$A$4:$W$259,14,FALSE)+VLOOKUP($A163,'REPORT4 60+ ALL'!$A$4:$U$259,14,FALSE)</f>
        <v>3704</v>
      </c>
      <c r="O163" s="100">
        <f>VLOOKUP($A163,'REPORT1 16 &amp; Under ALL'!$A$4:$W$259,15,FALSE)+VLOOKUP($A163,'REPORT4 60+ ALL'!$A$4:$U$259,15,FALSE)</f>
        <v>5922</v>
      </c>
      <c r="P163" s="100">
        <f>VLOOKUP($A163,'REPORT1 16 &amp; Under ALL'!$A$4:$W$259,16,FALSE)+VLOOKUP($A163,'REPORT4 60+ ALL'!$A$4:$U$259,16,FALSE)</f>
        <v>7929</v>
      </c>
      <c r="Q163" s="100">
        <f>VLOOKUP($A163,'REPORT1 16 &amp; Under ALL'!$A$4:$W$259,17,FALSE)+VLOOKUP($A163,'REPORT4 60+ ALL'!$A$4:$U$259,17,FALSE)</f>
        <v>6857</v>
      </c>
      <c r="R163" s="100">
        <f>VLOOKUP($A163,'REPORT1 16 &amp; Under ALL'!$A$4:$W$259,18,FALSE)+VLOOKUP($A163,'REPORT4 60+ ALL'!$A$4:$U$259,18,FALSE)</f>
        <v>7243</v>
      </c>
      <c r="S163" s="100">
        <f>VLOOKUP($A163,'REPORT1 16 &amp; Under ALL'!$A$4:$W$259,19,FALSE)+VLOOKUP($A163,'REPORT4 60+ ALL'!$A$4:$U$259,19,FALSE)</f>
        <v>7139</v>
      </c>
      <c r="T163" s="100">
        <f>VLOOKUP($A163,'REPORT1 16 &amp; Under ALL'!$A$4:$W$259,20,FALSE)+VLOOKUP($A163,'REPORT4 60+ ALL'!$A$4:$U$259,20,FALSE)</f>
        <v>7201</v>
      </c>
      <c r="U163" s="100">
        <f>VLOOKUP($A163,'REPORT1 16 &amp; Under ALL'!$A$4:$W$259,21,FALSE)+VLOOKUP($A163,'REPORT4 60+ ALL'!$A$4:$U$259,21,FALSE)</f>
        <v>7951</v>
      </c>
      <c r="V163" s="165">
        <v>114057</v>
      </c>
      <c r="W163" s="171">
        <v>1236</v>
      </c>
      <c r="X163" s="166">
        <v>0.0436779984451198</v>
      </c>
    </row>
    <row r="164" spans="1:24" ht="12.75">
      <c r="A164" s="2" t="s">
        <v>235</v>
      </c>
      <c r="B164" s="44" t="s">
        <v>574</v>
      </c>
      <c r="C164" s="1" t="s">
        <v>204</v>
      </c>
      <c r="D164" s="1" t="s">
        <v>30</v>
      </c>
      <c r="E164" s="1" t="s">
        <v>7</v>
      </c>
      <c r="F164" s="100">
        <f>VLOOKUP($A164,'REPORT1 16 &amp; Under ALL'!$A$4:$W$259,6,FALSE)+VLOOKUP($A164,'REPORT4 60+ ALL'!$A$4:$U$259,6,FALSE)</f>
        <v>2064</v>
      </c>
      <c r="G164" s="100">
        <f>VLOOKUP($A164,'REPORT1 16 &amp; Under ALL'!$A$4:$W$259,7,FALSE)+VLOOKUP($A164,'REPORT4 60+ ALL'!$A$4:$U$259,7,FALSE)</f>
        <v>2104</v>
      </c>
      <c r="H164" s="100">
        <f>VLOOKUP($A164,'REPORT1 16 &amp; Under ALL'!$A$4:$W$259,8,FALSE)+VLOOKUP($A164,'REPORT4 60+ ALL'!$A$4:$U$259,8,FALSE)</f>
        <v>1333</v>
      </c>
      <c r="I164" s="100">
        <f>VLOOKUP($A164,'REPORT1 16 &amp; Under ALL'!$A$4:$W$259,9,FALSE)+VLOOKUP($A164,'REPORT4 60+ ALL'!$A$4:$U$259,9,FALSE)</f>
        <v>2842</v>
      </c>
      <c r="J164" s="100">
        <f>VLOOKUP($A164,'REPORT1 16 &amp; Under ALL'!$A$4:$W$259,10,FALSE)+VLOOKUP($A164,'REPORT4 60+ ALL'!$A$4:$U$259,10,FALSE)</f>
        <v>4201</v>
      </c>
      <c r="K164" s="100">
        <f>VLOOKUP($A164,'REPORT1 16 &amp; Under ALL'!$A$4:$W$259,11,FALSE)+VLOOKUP($A164,'REPORT4 60+ ALL'!$A$4:$U$259,11,FALSE)</f>
        <v>1697</v>
      </c>
      <c r="L164" s="100">
        <f>VLOOKUP($A164,'REPORT1 16 &amp; Under ALL'!$A$4:$W$259,12,FALSE)+VLOOKUP($A164,'REPORT4 60+ ALL'!$A$4:$U$259,12,FALSE)</f>
        <v>1819</v>
      </c>
      <c r="M164" s="100">
        <f>VLOOKUP($A164,'REPORT1 16 &amp; Under ALL'!$A$4:$W$259,13,FALSE)+VLOOKUP($A164,'REPORT4 60+ ALL'!$A$4:$U$259,13,FALSE)</f>
        <v>1406</v>
      </c>
      <c r="N164" s="100">
        <f>VLOOKUP($A164,'REPORT1 16 &amp; Under ALL'!$A$4:$W$259,14,FALSE)+VLOOKUP($A164,'REPORT4 60+ ALL'!$A$4:$U$259,14,FALSE)</f>
        <v>1008</v>
      </c>
      <c r="O164" s="100">
        <f>VLOOKUP($A164,'REPORT1 16 &amp; Under ALL'!$A$4:$W$259,15,FALSE)+VLOOKUP($A164,'REPORT4 60+ ALL'!$A$4:$U$259,15,FALSE)</f>
        <v>1369</v>
      </c>
      <c r="P164" s="100">
        <f>VLOOKUP($A164,'REPORT1 16 &amp; Under ALL'!$A$4:$W$259,16,FALSE)+VLOOKUP($A164,'REPORT4 60+ ALL'!$A$4:$U$259,16,FALSE)</f>
        <v>1979</v>
      </c>
      <c r="Q164" s="100">
        <f>VLOOKUP($A164,'REPORT1 16 &amp; Under ALL'!$A$4:$W$259,17,FALSE)+VLOOKUP($A164,'REPORT4 60+ ALL'!$A$4:$U$259,17,FALSE)</f>
        <v>1795</v>
      </c>
      <c r="R164" s="100">
        <f>VLOOKUP($A164,'REPORT1 16 &amp; Under ALL'!$A$4:$W$259,18,FALSE)+VLOOKUP($A164,'REPORT4 60+ ALL'!$A$4:$U$259,18,FALSE)</f>
        <v>2073</v>
      </c>
      <c r="S164" s="100">
        <f>VLOOKUP($A164,'REPORT1 16 &amp; Under ALL'!$A$4:$W$259,19,FALSE)+VLOOKUP($A164,'REPORT4 60+ ALL'!$A$4:$U$259,19,FALSE)</f>
        <v>1606</v>
      </c>
      <c r="T164" s="100">
        <f>VLOOKUP($A164,'REPORT1 16 &amp; Under ALL'!$A$4:$W$259,20,FALSE)+VLOOKUP($A164,'REPORT4 60+ ALL'!$A$4:$U$259,20,FALSE)</f>
        <v>0</v>
      </c>
      <c r="U164" s="100">
        <f>VLOOKUP($A164,'REPORT1 16 &amp; Under ALL'!$A$4:$W$259,21,FALSE)+VLOOKUP($A164,'REPORT4 60+ ALL'!$A$4:$U$259,21,FALSE)</f>
        <v>1944</v>
      </c>
      <c r="V164" s="165">
        <v>29240</v>
      </c>
      <c r="W164" s="172">
        <v>-2720</v>
      </c>
      <c r="X164" s="173">
        <v>-0.32602181469495384</v>
      </c>
    </row>
    <row r="165" spans="1:24" ht="12.75">
      <c r="A165" s="2" t="s">
        <v>370</v>
      </c>
      <c r="B165" s="44" t="s">
        <v>575</v>
      </c>
      <c r="C165" s="1" t="s">
        <v>236</v>
      </c>
      <c r="D165" s="1" t="s">
        <v>15</v>
      </c>
      <c r="E165" s="1" t="s">
        <v>7</v>
      </c>
      <c r="F165" s="100">
        <f>VLOOKUP($A165,'REPORT1 16 &amp; Under ALL'!$A$4:$W$259,6,FALSE)+VLOOKUP($A165,'REPORT4 60+ ALL'!$A$4:$U$259,6,FALSE)</f>
        <v>640</v>
      </c>
      <c r="G165" s="100">
        <f>VLOOKUP($A165,'REPORT1 16 &amp; Under ALL'!$A$4:$W$259,7,FALSE)+VLOOKUP($A165,'REPORT4 60+ ALL'!$A$4:$U$259,7,FALSE)</f>
        <v>615</v>
      </c>
      <c r="H165" s="100">
        <f>VLOOKUP($A165,'REPORT1 16 &amp; Under ALL'!$A$4:$W$259,8,FALSE)+VLOOKUP($A165,'REPORT4 60+ ALL'!$A$4:$U$259,8,FALSE)</f>
        <v>717</v>
      </c>
      <c r="I165" s="100">
        <f>VLOOKUP($A165,'REPORT1 16 &amp; Under ALL'!$A$4:$W$259,9,FALSE)+VLOOKUP($A165,'REPORT4 60+ ALL'!$A$4:$U$259,9,FALSE)</f>
        <v>1104</v>
      </c>
      <c r="J165" s="100">
        <f>VLOOKUP($A165,'REPORT1 16 &amp; Under ALL'!$A$4:$W$259,10,FALSE)+VLOOKUP($A165,'REPORT4 60+ ALL'!$A$4:$U$259,10,FALSE)</f>
        <v>841</v>
      </c>
      <c r="K165" s="100">
        <f>VLOOKUP($A165,'REPORT1 16 &amp; Under ALL'!$A$4:$W$259,11,FALSE)+VLOOKUP($A165,'REPORT4 60+ ALL'!$A$4:$U$259,11,FALSE)</f>
        <v>1091</v>
      </c>
      <c r="L165" s="100">
        <f>VLOOKUP($A165,'REPORT1 16 &amp; Under ALL'!$A$4:$W$259,12,FALSE)+VLOOKUP($A165,'REPORT4 60+ ALL'!$A$4:$U$259,12,FALSE)</f>
        <v>5074</v>
      </c>
      <c r="M165" s="100">
        <f>VLOOKUP($A165,'REPORT1 16 &amp; Under ALL'!$A$4:$W$259,13,FALSE)+VLOOKUP($A165,'REPORT4 60+ ALL'!$A$4:$U$259,13,FALSE)</f>
        <v>3693</v>
      </c>
      <c r="N165" s="100">
        <f>VLOOKUP($A165,'REPORT1 16 &amp; Under ALL'!$A$4:$W$259,14,FALSE)+VLOOKUP($A165,'REPORT4 60+ ALL'!$A$4:$U$259,14,FALSE)</f>
        <v>2028</v>
      </c>
      <c r="O165" s="100">
        <f>VLOOKUP($A165,'REPORT1 16 &amp; Under ALL'!$A$4:$W$259,15,FALSE)+VLOOKUP($A165,'REPORT4 60+ ALL'!$A$4:$U$259,15,FALSE)</f>
        <v>3367</v>
      </c>
      <c r="P165" s="100">
        <f>VLOOKUP($A165,'REPORT1 16 &amp; Under ALL'!$A$4:$W$259,16,FALSE)+VLOOKUP($A165,'REPORT4 60+ ALL'!$A$4:$U$259,16,FALSE)</f>
        <v>6498</v>
      </c>
      <c r="Q165" s="100">
        <f>VLOOKUP($A165,'REPORT1 16 &amp; Under ALL'!$A$4:$W$259,17,FALSE)+VLOOKUP($A165,'REPORT4 60+ ALL'!$A$4:$U$259,17,FALSE)</f>
        <v>5115</v>
      </c>
      <c r="R165" s="100">
        <f>VLOOKUP($A165,'REPORT1 16 &amp; Under ALL'!$A$4:$W$259,18,FALSE)+VLOOKUP($A165,'REPORT4 60+ ALL'!$A$4:$U$259,18,FALSE)</f>
        <v>7570</v>
      </c>
      <c r="S165" s="100">
        <f>VLOOKUP($A165,'REPORT1 16 &amp; Under ALL'!$A$4:$W$259,19,FALSE)+VLOOKUP($A165,'REPORT4 60+ ALL'!$A$4:$U$259,19,FALSE)</f>
        <v>6320</v>
      </c>
      <c r="T165" s="100">
        <f>VLOOKUP($A165,'REPORT1 16 &amp; Under ALL'!$A$4:$W$259,20,FALSE)+VLOOKUP($A165,'REPORT4 60+ ALL'!$A$4:$U$259,20,FALSE)</f>
        <v>7352</v>
      </c>
      <c r="U165" s="100">
        <f>VLOOKUP($A165,'REPORT1 16 &amp; Under ALL'!$A$4:$W$259,21,FALSE)+VLOOKUP($A165,'REPORT4 60+ ALL'!$A$4:$U$259,21,FALSE)</f>
        <v>8309</v>
      </c>
      <c r="V165" s="165">
        <v>60334</v>
      </c>
      <c r="W165" s="171" t="s">
        <v>756</v>
      </c>
      <c r="X165" s="166" t="s">
        <v>756</v>
      </c>
    </row>
    <row r="166" spans="1:24" ht="12.75">
      <c r="A166" s="2" t="s">
        <v>237</v>
      </c>
      <c r="B166" s="44" t="s">
        <v>576</v>
      </c>
      <c r="C166" s="1" t="s">
        <v>21</v>
      </c>
      <c r="D166" s="1" t="s">
        <v>22</v>
      </c>
      <c r="E166" s="1" t="s">
        <v>7</v>
      </c>
      <c r="F166" s="100">
        <f>VLOOKUP($A166,'REPORT1 16 &amp; Under ALL'!$A$4:$W$259,6,FALSE)+VLOOKUP($A166,'REPORT4 60+ ALL'!$A$4:$U$259,6,FALSE)</f>
        <v>4802</v>
      </c>
      <c r="G166" s="100">
        <f>VLOOKUP($A166,'REPORT1 16 &amp; Under ALL'!$A$4:$W$259,7,FALSE)+VLOOKUP($A166,'REPORT4 60+ ALL'!$A$4:$U$259,7,FALSE)</f>
        <v>5343</v>
      </c>
      <c r="H166" s="100">
        <f>VLOOKUP($A166,'REPORT1 16 &amp; Under ALL'!$A$4:$W$259,8,FALSE)+VLOOKUP($A166,'REPORT4 60+ ALL'!$A$4:$U$259,8,FALSE)</f>
        <v>5050</v>
      </c>
      <c r="I166" s="100">
        <f>VLOOKUP($A166,'REPORT1 16 &amp; Under ALL'!$A$4:$W$259,9,FALSE)+VLOOKUP($A166,'REPORT4 60+ ALL'!$A$4:$U$259,9,FALSE)</f>
        <v>8076</v>
      </c>
      <c r="J166" s="100">
        <f>VLOOKUP($A166,'REPORT1 16 &amp; Under ALL'!$A$4:$W$259,10,FALSE)+VLOOKUP($A166,'REPORT4 60+ ALL'!$A$4:$U$259,10,FALSE)</f>
        <v>9731</v>
      </c>
      <c r="K166" s="100">
        <f>VLOOKUP($A166,'REPORT1 16 &amp; Under ALL'!$A$4:$W$259,11,FALSE)+VLOOKUP($A166,'REPORT4 60+ ALL'!$A$4:$U$259,11,FALSE)</f>
        <v>3110</v>
      </c>
      <c r="L166" s="100">
        <f>VLOOKUP($A166,'REPORT1 16 &amp; Under ALL'!$A$4:$W$259,12,FALSE)+VLOOKUP($A166,'REPORT4 60+ ALL'!$A$4:$U$259,12,FALSE)</f>
        <v>3032</v>
      </c>
      <c r="M166" s="100">
        <f>VLOOKUP($A166,'REPORT1 16 &amp; Under ALL'!$A$4:$W$259,13,FALSE)+VLOOKUP($A166,'REPORT4 60+ ALL'!$A$4:$U$259,13,FALSE)</f>
        <v>1969</v>
      </c>
      <c r="N166" s="100">
        <f>VLOOKUP($A166,'REPORT1 16 &amp; Under ALL'!$A$4:$W$259,14,FALSE)+VLOOKUP($A166,'REPORT4 60+ ALL'!$A$4:$U$259,14,FALSE)</f>
        <v>1388</v>
      </c>
      <c r="O166" s="100">
        <f>VLOOKUP($A166,'REPORT1 16 &amp; Under ALL'!$A$4:$W$259,15,FALSE)+VLOOKUP($A166,'REPORT4 60+ ALL'!$A$4:$U$259,15,FALSE)</f>
        <v>2017</v>
      </c>
      <c r="P166" s="100">
        <f>VLOOKUP($A166,'REPORT1 16 &amp; Under ALL'!$A$4:$W$259,16,FALSE)+VLOOKUP($A166,'REPORT4 60+ ALL'!$A$4:$U$259,16,FALSE)</f>
        <v>3375</v>
      </c>
      <c r="Q166" s="100">
        <f>VLOOKUP($A166,'REPORT1 16 &amp; Under ALL'!$A$4:$W$259,17,FALSE)+VLOOKUP($A166,'REPORT4 60+ ALL'!$A$4:$U$259,17,FALSE)</f>
        <v>3029</v>
      </c>
      <c r="R166" s="100">
        <f>VLOOKUP($A166,'REPORT1 16 &amp; Under ALL'!$A$4:$W$259,18,FALSE)+VLOOKUP($A166,'REPORT4 60+ ALL'!$A$4:$U$259,18,FALSE)</f>
        <v>5051</v>
      </c>
      <c r="S166" s="100">
        <f>VLOOKUP($A166,'REPORT1 16 &amp; Under ALL'!$A$4:$W$259,19,FALSE)+VLOOKUP($A166,'REPORT4 60+ ALL'!$A$4:$U$259,19,FALSE)</f>
        <v>3845</v>
      </c>
      <c r="T166" s="100">
        <f>VLOOKUP($A166,'REPORT1 16 &amp; Under ALL'!$A$4:$W$259,20,FALSE)+VLOOKUP($A166,'REPORT4 60+ ALL'!$A$4:$U$259,20,FALSE)</f>
        <v>4567</v>
      </c>
      <c r="U166" s="100">
        <f>VLOOKUP($A166,'REPORT1 16 &amp; Under ALL'!$A$4:$W$259,21,FALSE)+VLOOKUP($A166,'REPORT4 60+ ALL'!$A$4:$U$259,21,FALSE)</f>
        <v>6734</v>
      </c>
      <c r="V166" s="165">
        <v>71119</v>
      </c>
      <c r="W166" s="171">
        <v>-3074</v>
      </c>
      <c r="X166" s="166">
        <v>-0.13209574148081302</v>
      </c>
    </row>
    <row r="167" spans="1:24" ht="12.75">
      <c r="A167" s="2" t="s">
        <v>238</v>
      </c>
      <c r="B167" s="44" t="s">
        <v>577</v>
      </c>
      <c r="C167" s="1" t="s">
        <v>239</v>
      </c>
      <c r="D167" s="1" t="s">
        <v>102</v>
      </c>
      <c r="E167" s="1" t="s">
        <v>7</v>
      </c>
      <c r="F167" s="100">
        <f>VLOOKUP($A167,'REPORT1 16 &amp; Under ALL'!$A$4:$W$259,6,FALSE)+VLOOKUP($A167,'REPORT4 60+ ALL'!$A$4:$U$259,6,FALSE)</f>
        <v>11250</v>
      </c>
      <c r="G167" s="100">
        <f>VLOOKUP($A167,'REPORT1 16 &amp; Under ALL'!$A$4:$W$259,7,FALSE)+VLOOKUP($A167,'REPORT4 60+ ALL'!$A$4:$U$259,7,FALSE)</f>
        <v>9976</v>
      </c>
      <c r="H167" s="100">
        <f>VLOOKUP($A167,'REPORT1 16 &amp; Under ALL'!$A$4:$W$259,8,FALSE)+VLOOKUP($A167,'REPORT4 60+ ALL'!$A$4:$U$259,8,FALSE)</f>
        <v>8465</v>
      </c>
      <c r="I167" s="100">
        <f>VLOOKUP($A167,'REPORT1 16 &amp; Under ALL'!$A$4:$W$259,9,FALSE)+VLOOKUP($A167,'REPORT4 60+ ALL'!$A$4:$U$259,9,FALSE)</f>
        <v>10786</v>
      </c>
      <c r="J167" s="100">
        <f>VLOOKUP($A167,'REPORT1 16 &amp; Under ALL'!$A$4:$W$259,10,FALSE)+VLOOKUP($A167,'REPORT4 60+ ALL'!$A$4:$U$259,10,FALSE)</f>
        <v>10806</v>
      </c>
      <c r="K167" s="100">
        <f>VLOOKUP($A167,'REPORT1 16 &amp; Under ALL'!$A$4:$W$259,11,FALSE)+VLOOKUP($A167,'REPORT4 60+ ALL'!$A$4:$U$259,11,FALSE)</f>
        <v>6184</v>
      </c>
      <c r="L167" s="100">
        <f>VLOOKUP($A167,'REPORT1 16 &amp; Under ALL'!$A$4:$W$259,12,FALSE)+VLOOKUP($A167,'REPORT4 60+ ALL'!$A$4:$U$259,12,FALSE)</f>
        <v>5379</v>
      </c>
      <c r="M167" s="100">
        <f>VLOOKUP($A167,'REPORT1 16 &amp; Under ALL'!$A$4:$W$259,13,FALSE)+VLOOKUP($A167,'REPORT4 60+ ALL'!$A$4:$U$259,13,FALSE)</f>
        <v>7121</v>
      </c>
      <c r="N167" s="100">
        <f>VLOOKUP($A167,'REPORT1 16 &amp; Under ALL'!$A$4:$W$259,14,FALSE)+VLOOKUP($A167,'REPORT4 60+ ALL'!$A$4:$U$259,14,FALSE)</f>
        <v>3865</v>
      </c>
      <c r="O167" s="100">
        <f>VLOOKUP($A167,'REPORT1 16 &amp; Under ALL'!$A$4:$W$259,15,FALSE)+VLOOKUP($A167,'REPORT4 60+ ALL'!$A$4:$U$259,15,FALSE)</f>
        <v>5097</v>
      </c>
      <c r="P167" s="100">
        <f>VLOOKUP($A167,'REPORT1 16 &amp; Under ALL'!$A$4:$W$259,16,FALSE)+VLOOKUP($A167,'REPORT4 60+ ALL'!$A$4:$U$259,16,FALSE)</f>
        <v>10163</v>
      </c>
      <c r="Q167" s="100">
        <f>VLOOKUP($A167,'REPORT1 16 &amp; Under ALL'!$A$4:$W$259,17,FALSE)+VLOOKUP($A167,'REPORT4 60+ ALL'!$A$4:$U$259,17,FALSE)</f>
        <v>10207</v>
      </c>
      <c r="R167" s="100">
        <f>VLOOKUP($A167,'REPORT1 16 &amp; Under ALL'!$A$4:$W$259,18,FALSE)+VLOOKUP($A167,'REPORT4 60+ ALL'!$A$4:$U$259,18,FALSE)</f>
        <v>10344</v>
      </c>
      <c r="S167" s="100">
        <f>VLOOKUP($A167,'REPORT1 16 &amp; Under ALL'!$A$4:$W$259,19,FALSE)+VLOOKUP($A167,'REPORT4 60+ ALL'!$A$4:$U$259,19,FALSE)</f>
        <v>7309</v>
      </c>
      <c r="T167" s="100">
        <f>VLOOKUP($A167,'REPORT1 16 &amp; Under ALL'!$A$4:$W$259,20,FALSE)+VLOOKUP($A167,'REPORT4 60+ ALL'!$A$4:$U$259,20,FALSE)</f>
        <v>10100</v>
      </c>
      <c r="U167" s="100">
        <f>VLOOKUP($A167,'REPORT1 16 &amp; Under ALL'!$A$4:$W$259,21,FALSE)+VLOOKUP($A167,'REPORT4 60+ ALL'!$A$4:$U$259,21,FALSE)</f>
        <v>10114</v>
      </c>
      <c r="V167" s="165">
        <v>137166</v>
      </c>
      <c r="W167" s="171">
        <v>-2610</v>
      </c>
      <c r="X167" s="166">
        <v>-0.06448106331991008</v>
      </c>
    </row>
    <row r="168" spans="1:24" ht="12.75">
      <c r="A168" s="2" t="s">
        <v>240</v>
      </c>
      <c r="B168" s="44" t="s">
        <v>578</v>
      </c>
      <c r="C168" s="1" t="s">
        <v>59</v>
      </c>
      <c r="D168" s="1" t="s">
        <v>36</v>
      </c>
      <c r="E168" s="1" t="s">
        <v>7</v>
      </c>
      <c r="F168" s="100">
        <f>VLOOKUP($A168,'REPORT1 16 &amp; Under ALL'!$A$4:$W$259,6,FALSE)+VLOOKUP($A168,'REPORT4 60+ ALL'!$A$4:$U$259,6,FALSE)</f>
        <v>2313</v>
      </c>
      <c r="G168" s="100">
        <f>VLOOKUP($A168,'REPORT1 16 &amp; Under ALL'!$A$4:$W$259,7,FALSE)+VLOOKUP($A168,'REPORT4 60+ ALL'!$A$4:$U$259,7,FALSE)</f>
        <v>3058</v>
      </c>
      <c r="H168" s="100">
        <f>VLOOKUP($A168,'REPORT1 16 &amp; Under ALL'!$A$4:$W$259,8,FALSE)+VLOOKUP($A168,'REPORT4 60+ ALL'!$A$4:$U$259,8,FALSE)</f>
        <v>3551</v>
      </c>
      <c r="I168" s="100">
        <f>VLOOKUP($A168,'REPORT1 16 &amp; Under ALL'!$A$4:$W$259,9,FALSE)+VLOOKUP($A168,'REPORT4 60+ ALL'!$A$4:$U$259,9,FALSE)</f>
        <v>4263</v>
      </c>
      <c r="J168" s="100">
        <f>VLOOKUP($A168,'REPORT1 16 &amp; Under ALL'!$A$4:$W$259,10,FALSE)+VLOOKUP($A168,'REPORT4 60+ ALL'!$A$4:$U$259,10,FALSE)</f>
        <v>5469</v>
      </c>
      <c r="K168" s="100">
        <f>VLOOKUP($A168,'REPORT1 16 &amp; Under ALL'!$A$4:$W$259,11,FALSE)+VLOOKUP($A168,'REPORT4 60+ ALL'!$A$4:$U$259,11,FALSE)</f>
        <v>2671</v>
      </c>
      <c r="L168" s="100">
        <f>VLOOKUP($A168,'REPORT1 16 &amp; Under ALL'!$A$4:$W$259,12,FALSE)+VLOOKUP($A168,'REPORT4 60+ ALL'!$A$4:$U$259,12,FALSE)</f>
        <v>2298</v>
      </c>
      <c r="M168" s="100">
        <f>VLOOKUP($A168,'REPORT1 16 &amp; Under ALL'!$A$4:$W$259,13,FALSE)+VLOOKUP($A168,'REPORT4 60+ ALL'!$A$4:$U$259,13,FALSE)</f>
        <v>1911</v>
      </c>
      <c r="N168" s="100">
        <f>VLOOKUP($A168,'REPORT1 16 &amp; Under ALL'!$A$4:$W$259,14,FALSE)+VLOOKUP($A168,'REPORT4 60+ ALL'!$A$4:$U$259,14,FALSE)</f>
        <v>851</v>
      </c>
      <c r="O168" s="100">
        <f>VLOOKUP($A168,'REPORT1 16 &amp; Under ALL'!$A$4:$W$259,15,FALSE)+VLOOKUP($A168,'REPORT4 60+ ALL'!$A$4:$U$259,15,FALSE)</f>
        <v>1271</v>
      </c>
      <c r="P168" s="100">
        <f>VLOOKUP($A168,'REPORT1 16 &amp; Under ALL'!$A$4:$W$259,16,FALSE)+VLOOKUP($A168,'REPORT4 60+ ALL'!$A$4:$U$259,16,FALSE)</f>
        <v>1991</v>
      </c>
      <c r="Q168" s="100">
        <f>VLOOKUP($A168,'REPORT1 16 &amp; Under ALL'!$A$4:$W$259,17,FALSE)+VLOOKUP($A168,'REPORT4 60+ ALL'!$A$4:$U$259,17,FALSE)</f>
        <v>2552</v>
      </c>
      <c r="R168" s="100">
        <f>VLOOKUP($A168,'REPORT1 16 &amp; Under ALL'!$A$4:$W$259,18,FALSE)+VLOOKUP($A168,'REPORT4 60+ ALL'!$A$4:$U$259,18,FALSE)</f>
        <v>2568</v>
      </c>
      <c r="S168" s="100">
        <f>VLOOKUP($A168,'REPORT1 16 &amp; Under ALL'!$A$4:$W$259,19,FALSE)+VLOOKUP($A168,'REPORT4 60+ ALL'!$A$4:$U$259,19,FALSE)</f>
        <v>2295</v>
      </c>
      <c r="T168" s="100">
        <f>VLOOKUP($A168,'REPORT1 16 &amp; Under ALL'!$A$4:$W$259,20,FALSE)+VLOOKUP($A168,'REPORT4 60+ ALL'!$A$4:$U$259,20,FALSE)</f>
        <v>2645</v>
      </c>
      <c r="U168" s="100">
        <f>VLOOKUP($A168,'REPORT1 16 &amp; Under ALL'!$A$4:$W$259,21,FALSE)+VLOOKUP($A168,'REPORT4 60+ ALL'!$A$4:$U$259,21,FALSE)</f>
        <v>3094</v>
      </c>
      <c r="V168" s="165">
        <v>42801</v>
      </c>
      <c r="W168" s="171">
        <v>-2583</v>
      </c>
      <c r="X168" s="166">
        <v>-0.19590443686006825</v>
      </c>
    </row>
    <row r="169" spans="1:24" ht="12.75">
      <c r="A169" s="2" t="s">
        <v>241</v>
      </c>
      <c r="B169" s="44" t="s">
        <v>579</v>
      </c>
      <c r="C169" s="1" t="s">
        <v>63</v>
      </c>
      <c r="D169" s="1" t="s">
        <v>6</v>
      </c>
      <c r="E169" s="1" t="s">
        <v>7</v>
      </c>
      <c r="F169" s="100">
        <f>VLOOKUP($A169,'REPORT1 16 &amp; Under ALL'!$A$4:$W$259,6,FALSE)+VLOOKUP($A169,'REPORT4 60+ ALL'!$A$4:$U$259,6,FALSE)</f>
        <v>4130</v>
      </c>
      <c r="G169" s="100">
        <f>VLOOKUP($A169,'REPORT1 16 &amp; Under ALL'!$A$4:$W$259,7,FALSE)+VLOOKUP($A169,'REPORT4 60+ ALL'!$A$4:$U$259,7,FALSE)</f>
        <v>4328</v>
      </c>
      <c r="H169" s="100">
        <f>VLOOKUP($A169,'REPORT1 16 &amp; Under ALL'!$A$4:$W$259,8,FALSE)+VLOOKUP($A169,'REPORT4 60+ ALL'!$A$4:$U$259,8,FALSE)</f>
        <v>3548</v>
      </c>
      <c r="I169" s="100">
        <f>VLOOKUP($A169,'REPORT1 16 &amp; Under ALL'!$A$4:$W$259,9,FALSE)+VLOOKUP($A169,'REPORT4 60+ ALL'!$A$4:$U$259,9,FALSE)</f>
        <v>5264</v>
      </c>
      <c r="J169" s="100">
        <f>VLOOKUP($A169,'REPORT1 16 &amp; Under ALL'!$A$4:$W$259,10,FALSE)+VLOOKUP($A169,'REPORT4 60+ ALL'!$A$4:$U$259,10,FALSE)</f>
        <v>5984</v>
      </c>
      <c r="K169" s="100">
        <f>VLOOKUP($A169,'REPORT1 16 &amp; Under ALL'!$A$4:$W$259,11,FALSE)+VLOOKUP($A169,'REPORT4 60+ ALL'!$A$4:$U$259,11,FALSE)</f>
        <v>3518</v>
      </c>
      <c r="L169" s="100">
        <f>VLOOKUP($A169,'REPORT1 16 &amp; Under ALL'!$A$4:$W$259,12,FALSE)+VLOOKUP($A169,'REPORT4 60+ ALL'!$A$4:$U$259,12,FALSE)</f>
        <v>3595</v>
      </c>
      <c r="M169" s="100">
        <f>VLOOKUP($A169,'REPORT1 16 &amp; Under ALL'!$A$4:$W$259,13,FALSE)+VLOOKUP($A169,'REPORT4 60+ ALL'!$A$4:$U$259,13,FALSE)</f>
        <v>3209</v>
      </c>
      <c r="N169" s="100">
        <f>VLOOKUP($A169,'REPORT1 16 &amp; Under ALL'!$A$4:$W$259,14,FALSE)+VLOOKUP($A169,'REPORT4 60+ ALL'!$A$4:$U$259,14,FALSE)</f>
        <v>1247</v>
      </c>
      <c r="O169" s="100">
        <f>VLOOKUP($A169,'REPORT1 16 &amp; Under ALL'!$A$4:$W$259,15,FALSE)+VLOOKUP($A169,'REPORT4 60+ ALL'!$A$4:$U$259,15,FALSE)</f>
        <v>2206</v>
      </c>
      <c r="P169" s="100">
        <f>VLOOKUP($A169,'REPORT1 16 &amp; Under ALL'!$A$4:$W$259,16,FALSE)+VLOOKUP($A169,'REPORT4 60+ ALL'!$A$4:$U$259,16,FALSE)</f>
        <v>4551</v>
      </c>
      <c r="Q169" s="100">
        <f>VLOOKUP($A169,'REPORT1 16 &amp; Under ALL'!$A$4:$W$259,17,FALSE)+VLOOKUP($A169,'REPORT4 60+ ALL'!$A$4:$U$259,17,FALSE)</f>
        <v>3058</v>
      </c>
      <c r="R169" s="100">
        <f>VLOOKUP($A169,'REPORT1 16 &amp; Under ALL'!$A$4:$W$259,18,FALSE)+VLOOKUP($A169,'REPORT4 60+ ALL'!$A$4:$U$259,18,FALSE)</f>
        <v>2827</v>
      </c>
      <c r="S169" s="100">
        <f>VLOOKUP($A169,'REPORT1 16 &amp; Under ALL'!$A$4:$W$259,19,FALSE)+VLOOKUP($A169,'REPORT4 60+ ALL'!$A$4:$U$259,19,FALSE)</f>
        <v>2976</v>
      </c>
      <c r="T169" s="100">
        <f>VLOOKUP($A169,'REPORT1 16 &amp; Under ALL'!$A$4:$W$259,20,FALSE)+VLOOKUP($A169,'REPORT4 60+ ALL'!$A$4:$U$259,20,FALSE)</f>
        <v>3182</v>
      </c>
      <c r="U169" s="100">
        <f>VLOOKUP($A169,'REPORT1 16 &amp; Under ALL'!$A$4:$W$259,21,FALSE)+VLOOKUP($A169,'REPORT4 60+ ALL'!$A$4:$U$259,21,FALSE)</f>
        <v>4348</v>
      </c>
      <c r="V169" s="165">
        <v>57971</v>
      </c>
      <c r="W169" s="171">
        <v>-3937</v>
      </c>
      <c r="X169" s="166">
        <v>-0.22796757382744645</v>
      </c>
    </row>
    <row r="170" spans="1:24" ht="12.75">
      <c r="A170" s="2" t="s">
        <v>242</v>
      </c>
      <c r="B170" s="44" t="s">
        <v>580</v>
      </c>
      <c r="C170" s="1" t="s">
        <v>21</v>
      </c>
      <c r="D170" s="1" t="s">
        <v>22</v>
      </c>
      <c r="E170" s="1" t="s">
        <v>16</v>
      </c>
      <c r="F170" s="100">
        <f>VLOOKUP($A170,'REPORT1 16 &amp; Under ALL'!$A$4:$W$259,6,FALSE)+VLOOKUP($A170,'REPORT4 60+ ALL'!$A$4:$U$259,6,FALSE)</f>
        <v>1007</v>
      </c>
      <c r="G170" s="100">
        <f>VLOOKUP($A170,'REPORT1 16 &amp; Under ALL'!$A$4:$W$259,7,FALSE)+VLOOKUP($A170,'REPORT4 60+ ALL'!$A$4:$U$259,7,FALSE)</f>
        <v>1906</v>
      </c>
      <c r="H170" s="100">
        <f>VLOOKUP($A170,'REPORT1 16 &amp; Under ALL'!$A$4:$W$259,8,FALSE)+VLOOKUP($A170,'REPORT4 60+ ALL'!$A$4:$U$259,8,FALSE)</f>
        <v>2289</v>
      </c>
      <c r="I170" s="100">
        <f>VLOOKUP($A170,'REPORT1 16 &amp; Under ALL'!$A$4:$W$259,9,FALSE)+VLOOKUP($A170,'REPORT4 60+ ALL'!$A$4:$U$259,9,FALSE)</f>
        <v>2141</v>
      </c>
      <c r="J170" s="100">
        <f>VLOOKUP($A170,'REPORT1 16 &amp; Under ALL'!$A$4:$W$259,10,FALSE)+VLOOKUP($A170,'REPORT4 60+ ALL'!$A$4:$U$259,10,FALSE)</f>
        <v>1955</v>
      </c>
      <c r="K170" s="100">
        <f>VLOOKUP($A170,'REPORT1 16 &amp; Under ALL'!$A$4:$W$259,11,FALSE)+VLOOKUP($A170,'REPORT4 60+ ALL'!$A$4:$U$259,11,FALSE)</f>
        <v>1450</v>
      </c>
      <c r="L170" s="100">
        <f>VLOOKUP($A170,'REPORT1 16 &amp; Under ALL'!$A$4:$W$259,12,FALSE)+VLOOKUP($A170,'REPORT4 60+ ALL'!$A$4:$U$259,12,FALSE)</f>
        <v>1801</v>
      </c>
      <c r="M170" s="100">
        <f>VLOOKUP($A170,'REPORT1 16 &amp; Under ALL'!$A$4:$W$259,13,FALSE)+VLOOKUP($A170,'REPORT4 60+ ALL'!$A$4:$U$259,13,FALSE)</f>
        <v>2022</v>
      </c>
      <c r="N170" s="100">
        <f>VLOOKUP($A170,'REPORT1 16 &amp; Under ALL'!$A$4:$W$259,14,FALSE)+VLOOKUP($A170,'REPORT4 60+ ALL'!$A$4:$U$259,14,FALSE)</f>
        <v>1462</v>
      </c>
      <c r="O170" s="100">
        <f>VLOOKUP($A170,'REPORT1 16 &amp; Under ALL'!$A$4:$W$259,15,FALSE)+VLOOKUP($A170,'REPORT4 60+ ALL'!$A$4:$U$259,15,FALSE)</f>
        <v>1653</v>
      </c>
      <c r="P170" s="100">
        <f>VLOOKUP($A170,'REPORT1 16 &amp; Under ALL'!$A$4:$W$259,16,FALSE)+VLOOKUP($A170,'REPORT4 60+ ALL'!$A$4:$U$259,16,FALSE)</f>
        <v>1832</v>
      </c>
      <c r="Q170" s="100">
        <f>VLOOKUP($A170,'REPORT1 16 &amp; Under ALL'!$A$4:$W$259,17,FALSE)+VLOOKUP($A170,'REPORT4 60+ ALL'!$A$4:$U$259,17,FALSE)</f>
        <v>2102</v>
      </c>
      <c r="R170" s="100">
        <f>VLOOKUP($A170,'REPORT1 16 &amp; Under ALL'!$A$4:$W$259,18,FALSE)+VLOOKUP($A170,'REPORT4 60+ ALL'!$A$4:$U$259,18,FALSE)</f>
        <v>2384</v>
      </c>
      <c r="S170" s="100">
        <f>VLOOKUP($A170,'REPORT1 16 &amp; Under ALL'!$A$4:$W$259,19,FALSE)+VLOOKUP($A170,'REPORT4 60+ ALL'!$A$4:$U$259,19,FALSE)</f>
        <v>2194</v>
      </c>
      <c r="T170" s="100">
        <f>VLOOKUP($A170,'REPORT1 16 &amp; Under ALL'!$A$4:$W$259,20,FALSE)+VLOOKUP($A170,'REPORT4 60+ ALL'!$A$4:$U$259,20,FALSE)</f>
        <v>2649</v>
      </c>
      <c r="U170" s="100">
        <f>VLOOKUP($A170,'REPORT1 16 &amp; Under ALL'!$A$4:$W$259,21,FALSE)+VLOOKUP($A170,'REPORT4 60+ ALL'!$A$4:$U$259,21,FALSE)</f>
        <v>2457</v>
      </c>
      <c r="V170" s="165">
        <v>31304</v>
      </c>
      <c r="W170" s="171">
        <v>2341</v>
      </c>
      <c r="X170" s="166">
        <v>0.3188070271006401</v>
      </c>
    </row>
    <row r="171" spans="1:24" ht="12.75">
      <c r="A171" s="2" t="s">
        <v>243</v>
      </c>
      <c r="B171" s="44" t="s">
        <v>581</v>
      </c>
      <c r="C171" s="1" t="s">
        <v>99</v>
      </c>
      <c r="D171" s="1" t="s">
        <v>25</v>
      </c>
      <c r="E171" s="1" t="s">
        <v>16</v>
      </c>
      <c r="F171" s="100">
        <f>VLOOKUP($A171,'REPORT1 16 &amp; Under ALL'!$A$4:$W$259,6,FALSE)+VLOOKUP($A171,'REPORT4 60+ ALL'!$A$4:$U$259,6,FALSE)</f>
        <v>394</v>
      </c>
      <c r="G171" s="100">
        <f>VLOOKUP($A171,'REPORT1 16 &amp; Under ALL'!$A$4:$W$259,7,FALSE)+VLOOKUP($A171,'REPORT4 60+ ALL'!$A$4:$U$259,7,FALSE)</f>
        <v>851</v>
      </c>
      <c r="H171" s="100">
        <f>VLOOKUP($A171,'REPORT1 16 &amp; Under ALL'!$A$4:$W$259,8,FALSE)+VLOOKUP($A171,'REPORT4 60+ ALL'!$A$4:$U$259,8,FALSE)</f>
        <v>949</v>
      </c>
      <c r="I171" s="100">
        <f>VLOOKUP($A171,'REPORT1 16 &amp; Under ALL'!$A$4:$W$259,9,FALSE)+VLOOKUP($A171,'REPORT4 60+ ALL'!$A$4:$U$259,9,FALSE)</f>
        <v>947</v>
      </c>
      <c r="J171" s="100">
        <f>VLOOKUP($A171,'REPORT1 16 &amp; Under ALL'!$A$4:$W$259,10,FALSE)+VLOOKUP($A171,'REPORT4 60+ ALL'!$A$4:$U$259,10,FALSE)</f>
        <v>796</v>
      </c>
      <c r="K171" s="100">
        <f>VLOOKUP($A171,'REPORT1 16 &amp; Under ALL'!$A$4:$W$259,11,FALSE)+VLOOKUP($A171,'REPORT4 60+ ALL'!$A$4:$U$259,11,FALSE)</f>
        <v>992</v>
      </c>
      <c r="L171" s="100">
        <f>VLOOKUP($A171,'REPORT1 16 &amp; Under ALL'!$A$4:$W$259,12,FALSE)+VLOOKUP($A171,'REPORT4 60+ ALL'!$A$4:$U$259,12,FALSE)</f>
        <v>1104</v>
      </c>
      <c r="M171" s="100">
        <f>VLOOKUP($A171,'REPORT1 16 &amp; Under ALL'!$A$4:$W$259,13,FALSE)+VLOOKUP($A171,'REPORT4 60+ ALL'!$A$4:$U$259,13,FALSE)</f>
        <v>852</v>
      </c>
      <c r="N171" s="100">
        <f>VLOOKUP($A171,'REPORT1 16 &amp; Under ALL'!$A$4:$W$259,14,FALSE)+VLOOKUP($A171,'REPORT4 60+ ALL'!$A$4:$U$259,14,FALSE)</f>
        <v>675</v>
      </c>
      <c r="O171" s="100">
        <f>VLOOKUP($A171,'REPORT1 16 &amp; Under ALL'!$A$4:$W$259,15,FALSE)+VLOOKUP($A171,'REPORT4 60+ ALL'!$A$4:$U$259,15,FALSE)</f>
        <v>665</v>
      </c>
      <c r="P171" s="100">
        <f>VLOOKUP($A171,'REPORT1 16 &amp; Under ALL'!$A$4:$W$259,16,FALSE)+VLOOKUP($A171,'REPORT4 60+ ALL'!$A$4:$U$259,16,FALSE)</f>
        <v>736</v>
      </c>
      <c r="Q171" s="100">
        <f>VLOOKUP($A171,'REPORT1 16 &amp; Under ALL'!$A$4:$W$259,17,FALSE)+VLOOKUP($A171,'REPORT4 60+ ALL'!$A$4:$U$259,17,FALSE)</f>
        <v>712</v>
      </c>
      <c r="R171" s="100">
        <f>VLOOKUP($A171,'REPORT1 16 &amp; Under ALL'!$A$4:$W$259,18,FALSE)+VLOOKUP($A171,'REPORT4 60+ ALL'!$A$4:$U$259,18,FALSE)</f>
        <v>1060</v>
      </c>
      <c r="S171" s="100">
        <f>VLOOKUP($A171,'REPORT1 16 &amp; Under ALL'!$A$4:$W$259,19,FALSE)+VLOOKUP($A171,'REPORT4 60+ ALL'!$A$4:$U$259,19,FALSE)</f>
        <v>1043</v>
      </c>
      <c r="T171" s="100">
        <f>VLOOKUP($A171,'REPORT1 16 &amp; Under ALL'!$A$4:$W$259,20,FALSE)+VLOOKUP($A171,'REPORT4 60+ ALL'!$A$4:$U$259,20,FALSE)</f>
        <v>1074</v>
      </c>
      <c r="U171" s="100">
        <f>VLOOKUP($A171,'REPORT1 16 &amp; Under ALL'!$A$4:$W$259,21,FALSE)+VLOOKUP($A171,'REPORT4 60+ ALL'!$A$4:$U$259,21,FALSE)</f>
        <v>1035</v>
      </c>
      <c r="V171" s="165">
        <v>13885</v>
      </c>
      <c r="W171" s="171">
        <v>1071</v>
      </c>
      <c r="X171" s="166">
        <v>0.34097421203438394</v>
      </c>
    </row>
    <row r="172" spans="1:24" ht="12.75">
      <c r="A172" s="2" t="s">
        <v>244</v>
      </c>
      <c r="B172" s="44" t="s">
        <v>582</v>
      </c>
      <c r="C172" s="1" t="s">
        <v>245</v>
      </c>
      <c r="D172" s="1" t="s">
        <v>6</v>
      </c>
      <c r="E172" s="1" t="s">
        <v>7</v>
      </c>
      <c r="F172" s="100">
        <f>VLOOKUP($A172,'REPORT1 16 &amp; Under ALL'!$A$4:$W$259,6,FALSE)+VLOOKUP($A172,'REPORT4 60+ ALL'!$A$4:$U$259,6,FALSE)</f>
        <v>12040</v>
      </c>
      <c r="G172" s="100">
        <f>VLOOKUP($A172,'REPORT1 16 &amp; Under ALL'!$A$4:$W$259,7,FALSE)+VLOOKUP($A172,'REPORT4 60+ ALL'!$A$4:$U$259,7,FALSE)</f>
        <v>10751</v>
      </c>
      <c r="H172" s="100">
        <f>VLOOKUP($A172,'REPORT1 16 &amp; Under ALL'!$A$4:$W$259,8,FALSE)+VLOOKUP($A172,'REPORT4 60+ ALL'!$A$4:$U$259,8,FALSE)</f>
        <v>9822</v>
      </c>
      <c r="I172" s="100">
        <f>VLOOKUP($A172,'REPORT1 16 &amp; Under ALL'!$A$4:$W$259,9,FALSE)+VLOOKUP($A172,'REPORT4 60+ ALL'!$A$4:$U$259,9,FALSE)</f>
        <v>14691</v>
      </c>
      <c r="J172" s="100">
        <f>VLOOKUP($A172,'REPORT1 16 &amp; Under ALL'!$A$4:$W$259,10,FALSE)+VLOOKUP($A172,'REPORT4 60+ ALL'!$A$4:$U$259,10,FALSE)</f>
        <v>17833</v>
      </c>
      <c r="K172" s="100">
        <f>VLOOKUP($A172,'REPORT1 16 &amp; Under ALL'!$A$4:$W$259,11,FALSE)+VLOOKUP($A172,'REPORT4 60+ ALL'!$A$4:$U$259,11,FALSE)</f>
        <v>7702</v>
      </c>
      <c r="L172" s="100">
        <f>VLOOKUP($A172,'REPORT1 16 &amp; Under ALL'!$A$4:$W$259,12,FALSE)+VLOOKUP($A172,'REPORT4 60+ ALL'!$A$4:$U$259,12,FALSE)</f>
        <v>8665</v>
      </c>
      <c r="M172" s="100">
        <f>VLOOKUP($A172,'REPORT1 16 &amp; Under ALL'!$A$4:$W$259,13,FALSE)+VLOOKUP($A172,'REPORT4 60+ ALL'!$A$4:$U$259,13,FALSE)</f>
        <v>6064</v>
      </c>
      <c r="N172" s="100">
        <f>VLOOKUP($A172,'REPORT1 16 &amp; Under ALL'!$A$4:$W$259,14,FALSE)+VLOOKUP($A172,'REPORT4 60+ ALL'!$A$4:$U$259,14,FALSE)</f>
        <v>3370</v>
      </c>
      <c r="O172" s="100">
        <f>VLOOKUP($A172,'REPORT1 16 &amp; Under ALL'!$A$4:$W$259,15,FALSE)+VLOOKUP($A172,'REPORT4 60+ ALL'!$A$4:$U$259,15,FALSE)</f>
        <v>4770</v>
      </c>
      <c r="P172" s="100">
        <f>VLOOKUP($A172,'REPORT1 16 &amp; Under ALL'!$A$4:$W$259,16,FALSE)+VLOOKUP($A172,'REPORT4 60+ ALL'!$A$4:$U$259,16,FALSE)</f>
        <v>8520</v>
      </c>
      <c r="Q172" s="100">
        <f>VLOOKUP($A172,'REPORT1 16 &amp; Under ALL'!$A$4:$W$259,17,FALSE)+VLOOKUP($A172,'REPORT4 60+ ALL'!$A$4:$U$259,17,FALSE)</f>
        <v>8200</v>
      </c>
      <c r="R172" s="100">
        <f>VLOOKUP($A172,'REPORT1 16 &amp; Under ALL'!$A$4:$W$259,18,FALSE)+VLOOKUP($A172,'REPORT4 60+ ALL'!$A$4:$U$259,18,FALSE)</f>
        <v>9501</v>
      </c>
      <c r="S172" s="100">
        <f>VLOOKUP($A172,'REPORT1 16 &amp; Under ALL'!$A$4:$W$259,19,FALSE)+VLOOKUP($A172,'REPORT4 60+ ALL'!$A$4:$U$259,19,FALSE)</f>
        <v>8377</v>
      </c>
      <c r="T172" s="100">
        <f>VLOOKUP($A172,'REPORT1 16 &amp; Under ALL'!$A$4:$W$259,20,FALSE)+VLOOKUP($A172,'REPORT4 60+ ALL'!$A$4:$U$259,20,FALSE)</f>
        <v>10354</v>
      </c>
      <c r="U172" s="100">
        <f>VLOOKUP($A172,'REPORT1 16 &amp; Under ALL'!$A$4:$W$259,21,FALSE)+VLOOKUP($A172,'REPORT4 60+ ALL'!$A$4:$U$259,21,FALSE)</f>
        <v>12342</v>
      </c>
      <c r="V172" s="165">
        <v>153002</v>
      </c>
      <c r="W172" s="171">
        <v>-6730</v>
      </c>
      <c r="X172" s="166">
        <v>-0.14227126670049045</v>
      </c>
    </row>
    <row r="173" spans="1:24" ht="12.75">
      <c r="A173" s="2" t="s">
        <v>246</v>
      </c>
      <c r="B173" s="44" t="s">
        <v>583</v>
      </c>
      <c r="C173" s="1" t="s">
        <v>121</v>
      </c>
      <c r="D173" s="1" t="s">
        <v>15</v>
      </c>
      <c r="E173" s="1" t="s">
        <v>16</v>
      </c>
      <c r="F173" s="100">
        <f>VLOOKUP($A173,'REPORT1 16 &amp; Under ALL'!$A$4:$W$259,6,FALSE)+VLOOKUP($A173,'REPORT4 60+ ALL'!$A$4:$U$259,6,FALSE)</f>
        <v>1064</v>
      </c>
      <c r="G173" s="100">
        <f>VLOOKUP($A173,'REPORT1 16 &amp; Under ALL'!$A$4:$W$259,7,FALSE)+VLOOKUP($A173,'REPORT4 60+ ALL'!$A$4:$U$259,7,FALSE)</f>
        <v>1281</v>
      </c>
      <c r="H173" s="100">
        <f>VLOOKUP($A173,'REPORT1 16 &amp; Under ALL'!$A$4:$W$259,8,FALSE)+VLOOKUP($A173,'REPORT4 60+ ALL'!$A$4:$U$259,8,FALSE)</f>
        <v>1463</v>
      </c>
      <c r="I173" s="100">
        <f>VLOOKUP($A173,'REPORT1 16 &amp; Under ALL'!$A$4:$W$259,9,FALSE)+VLOOKUP($A173,'REPORT4 60+ ALL'!$A$4:$U$259,9,FALSE)</f>
        <v>1569</v>
      </c>
      <c r="J173" s="100">
        <f>VLOOKUP($A173,'REPORT1 16 &amp; Under ALL'!$A$4:$W$259,10,FALSE)+VLOOKUP($A173,'REPORT4 60+ ALL'!$A$4:$U$259,10,FALSE)</f>
        <v>1427</v>
      </c>
      <c r="K173" s="100">
        <f>VLOOKUP($A173,'REPORT1 16 &amp; Under ALL'!$A$4:$W$259,11,FALSE)+VLOOKUP($A173,'REPORT4 60+ ALL'!$A$4:$U$259,11,FALSE)</f>
        <v>1462</v>
      </c>
      <c r="L173" s="100">
        <f>VLOOKUP($A173,'REPORT1 16 &amp; Under ALL'!$A$4:$W$259,12,FALSE)+VLOOKUP($A173,'REPORT4 60+ ALL'!$A$4:$U$259,12,FALSE)</f>
        <v>1558</v>
      </c>
      <c r="M173" s="100">
        <f>VLOOKUP($A173,'REPORT1 16 &amp; Under ALL'!$A$4:$W$259,13,FALSE)+VLOOKUP($A173,'REPORT4 60+ ALL'!$A$4:$U$259,13,FALSE)</f>
        <v>1602</v>
      </c>
      <c r="N173" s="100">
        <f>VLOOKUP($A173,'REPORT1 16 &amp; Under ALL'!$A$4:$W$259,14,FALSE)+VLOOKUP($A173,'REPORT4 60+ ALL'!$A$4:$U$259,14,FALSE)</f>
        <v>979</v>
      </c>
      <c r="O173" s="100">
        <f>VLOOKUP($A173,'REPORT1 16 &amp; Under ALL'!$A$4:$W$259,15,FALSE)+VLOOKUP($A173,'REPORT4 60+ ALL'!$A$4:$U$259,15,FALSE)</f>
        <v>1144</v>
      </c>
      <c r="P173" s="100">
        <f>VLOOKUP($A173,'REPORT1 16 &amp; Under ALL'!$A$4:$W$259,16,FALSE)+VLOOKUP($A173,'REPORT4 60+ ALL'!$A$4:$U$259,16,FALSE)</f>
        <v>1358</v>
      </c>
      <c r="Q173" s="100">
        <f>VLOOKUP($A173,'REPORT1 16 &amp; Under ALL'!$A$4:$W$259,17,FALSE)+VLOOKUP($A173,'REPORT4 60+ ALL'!$A$4:$U$259,17,FALSE)</f>
        <v>1602</v>
      </c>
      <c r="R173" s="100">
        <f>VLOOKUP($A173,'REPORT1 16 &amp; Under ALL'!$A$4:$W$259,18,FALSE)+VLOOKUP($A173,'REPORT4 60+ ALL'!$A$4:$U$259,18,FALSE)</f>
        <v>1263</v>
      </c>
      <c r="S173" s="100">
        <f>VLOOKUP($A173,'REPORT1 16 &amp; Under ALL'!$A$4:$W$259,19,FALSE)+VLOOKUP($A173,'REPORT4 60+ ALL'!$A$4:$U$259,19,FALSE)</f>
        <v>1383</v>
      </c>
      <c r="T173" s="100">
        <f>VLOOKUP($A173,'REPORT1 16 &amp; Under ALL'!$A$4:$W$259,20,FALSE)+VLOOKUP($A173,'REPORT4 60+ ALL'!$A$4:$U$259,20,FALSE)</f>
        <v>1425</v>
      </c>
      <c r="U173" s="100">
        <f>VLOOKUP($A173,'REPORT1 16 &amp; Under ALL'!$A$4:$W$259,21,FALSE)+VLOOKUP($A173,'REPORT4 60+ ALL'!$A$4:$U$259,21,FALSE)</f>
        <v>1411</v>
      </c>
      <c r="V173" s="165">
        <v>21991</v>
      </c>
      <c r="W173" s="171">
        <v>105</v>
      </c>
      <c r="X173" s="166">
        <v>0.01952761763064906</v>
      </c>
    </row>
    <row r="174" spans="1:24" ht="12.75">
      <c r="A174" s="2" t="s">
        <v>247</v>
      </c>
      <c r="B174" s="44" t="s">
        <v>584</v>
      </c>
      <c r="C174" s="1" t="s">
        <v>248</v>
      </c>
      <c r="D174" s="1" t="s">
        <v>25</v>
      </c>
      <c r="E174" s="1" t="s">
        <v>7</v>
      </c>
      <c r="F174" s="100">
        <f>VLOOKUP($A174,'REPORT1 16 &amp; Under ALL'!$A$4:$W$259,6,FALSE)+VLOOKUP($A174,'REPORT4 60+ ALL'!$A$4:$U$259,6,FALSE)</f>
        <v>8304</v>
      </c>
      <c r="G174" s="100">
        <f>VLOOKUP($A174,'REPORT1 16 &amp; Under ALL'!$A$4:$W$259,7,FALSE)+VLOOKUP($A174,'REPORT4 60+ ALL'!$A$4:$U$259,7,FALSE)</f>
        <v>11652</v>
      </c>
      <c r="H174" s="100">
        <f>VLOOKUP($A174,'REPORT1 16 &amp; Under ALL'!$A$4:$W$259,8,FALSE)+VLOOKUP($A174,'REPORT4 60+ ALL'!$A$4:$U$259,8,FALSE)</f>
        <v>11085</v>
      </c>
      <c r="I174" s="100">
        <f>VLOOKUP($A174,'REPORT1 16 &amp; Under ALL'!$A$4:$W$259,9,FALSE)+VLOOKUP($A174,'REPORT4 60+ ALL'!$A$4:$U$259,9,FALSE)</f>
        <v>13936</v>
      </c>
      <c r="J174" s="100">
        <f>VLOOKUP($A174,'REPORT1 16 &amp; Under ALL'!$A$4:$W$259,10,FALSE)+VLOOKUP($A174,'REPORT4 60+ ALL'!$A$4:$U$259,10,FALSE)</f>
        <v>15300</v>
      </c>
      <c r="K174" s="100">
        <f>VLOOKUP($A174,'REPORT1 16 &amp; Under ALL'!$A$4:$W$259,11,FALSE)+VLOOKUP($A174,'REPORT4 60+ ALL'!$A$4:$U$259,11,FALSE)</f>
        <v>11545</v>
      </c>
      <c r="L174" s="100">
        <f>VLOOKUP($A174,'REPORT1 16 &amp; Under ALL'!$A$4:$W$259,12,FALSE)+VLOOKUP($A174,'REPORT4 60+ ALL'!$A$4:$U$259,12,FALSE)</f>
        <v>10702</v>
      </c>
      <c r="M174" s="100">
        <f>VLOOKUP($A174,'REPORT1 16 &amp; Under ALL'!$A$4:$W$259,13,FALSE)+VLOOKUP($A174,'REPORT4 60+ ALL'!$A$4:$U$259,13,FALSE)</f>
        <v>8494</v>
      </c>
      <c r="N174" s="100">
        <f>VLOOKUP($A174,'REPORT1 16 &amp; Under ALL'!$A$4:$W$259,14,FALSE)+VLOOKUP($A174,'REPORT4 60+ ALL'!$A$4:$U$259,14,FALSE)</f>
        <v>5255</v>
      </c>
      <c r="O174" s="100">
        <f>VLOOKUP($A174,'REPORT1 16 &amp; Under ALL'!$A$4:$W$259,15,FALSE)+VLOOKUP($A174,'REPORT4 60+ ALL'!$A$4:$U$259,15,FALSE)</f>
        <v>6874</v>
      </c>
      <c r="P174" s="100">
        <f>VLOOKUP($A174,'REPORT1 16 &amp; Under ALL'!$A$4:$W$259,16,FALSE)+VLOOKUP($A174,'REPORT4 60+ ALL'!$A$4:$U$259,16,FALSE)</f>
        <v>13649</v>
      </c>
      <c r="Q174" s="100">
        <f>VLOOKUP($A174,'REPORT1 16 &amp; Under ALL'!$A$4:$W$259,17,FALSE)+VLOOKUP($A174,'REPORT4 60+ ALL'!$A$4:$U$259,17,FALSE)</f>
        <v>13132</v>
      </c>
      <c r="R174" s="100">
        <f>VLOOKUP($A174,'REPORT1 16 &amp; Under ALL'!$A$4:$W$259,18,FALSE)+VLOOKUP($A174,'REPORT4 60+ ALL'!$A$4:$U$259,18,FALSE)</f>
        <v>12804</v>
      </c>
      <c r="S174" s="100">
        <f>VLOOKUP($A174,'REPORT1 16 &amp; Under ALL'!$A$4:$W$259,19,FALSE)+VLOOKUP($A174,'REPORT4 60+ ALL'!$A$4:$U$259,19,FALSE)</f>
        <v>11523</v>
      </c>
      <c r="T174" s="100">
        <f>VLOOKUP($A174,'REPORT1 16 &amp; Under ALL'!$A$4:$W$259,20,FALSE)+VLOOKUP($A174,'REPORT4 60+ ALL'!$A$4:$U$259,20,FALSE)</f>
        <v>11469</v>
      </c>
      <c r="U174" s="100">
        <f>VLOOKUP($A174,'REPORT1 16 &amp; Under ALL'!$A$4:$W$259,21,FALSE)+VLOOKUP($A174,'REPORT4 60+ ALL'!$A$4:$U$259,21,FALSE)</f>
        <v>11600</v>
      </c>
      <c r="V174" s="165">
        <v>177324</v>
      </c>
      <c r="W174" s="171">
        <v>2419</v>
      </c>
      <c r="X174" s="166">
        <v>0.053783044667274384</v>
      </c>
    </row>
    <row r="175" spans="1:24" ht="12.75">
      <c r="A175" s="2" t="s">
        <v>249</v>
      </c>
      <c r="B175" s="44" t="s">
        <v>585</v>
      </c>
      <c r="C175" s="1" t="s">
        <v>217</v>
      </c>
      <c r="D175" s="1" t="s">
        <v>36</v>
      </c>
      <c r="E175" s="1" t="s">
        <v>7</v>
      </c>
      <c r="F175" s="100">
        <f>VLOOKUP($A175,'REPORT1 16 &amp; Under ALL'!$A$4:$W$259,6,FALSE)+VLOOKUP($A175,'REPORT4 60+ ALL'!$A$4:$U$259,6,FALSE)</f>
        <v>944</v>
      </c>
      <c r="G175" s="100">
        <f>VLOOKUP($A175,'REPORT1 16 &amp; Under ALL'!$A$4:$W$259,7,FALSE)+VLOOKUP($A175,'REPORT4 60+ ALL'!$A$4:$U$259,7,FALSE)</f>
        <v>2053</v>
      </c>
      <c r="H175" s="100">
        <f>VLOOKUP($A175,'REPORT1 16 &amp; Under ALL'!$A$4:$W$259,8,FALSE)+VLOOKUP($A175,'REPORT4 60+ ALL'!$A$4:$U$259,8,FALSE)</f>
        <v>2103</v>
      </c>
      <c r="I175" s="100">
        <f>VLOOKUP($A175,'REPORT1 16 &amp; Under ALL'!$A$4:$W$259,9,FALSE)+VLOOKUP($A175,'REPORT4 60+ ALL'!$A$4:$U$259,9,FALSE)</f>
        <v>2849</v>
      </c>
      <c r="J175" s="100">
        <f>VLOOKUP($A175,'REPORT1 16 &amp; Under ALL'!$A$4:$W$259,10,FALSE)+VLOOKUP($A175,'REPORT4 60+ ALL'!$A$4:$U$259,10,FALSE)</f>
        <v>4534</v>
      </c>
      <c r="K175" s="100">
        <f>VLOOKUP($A175,'REPORT1 16 &amp; Under ALL'!$A$4:$W$259,11,FALSE)+VLOOKUP($A175,'REPORT4 60+ ALL'!$A$4:$U$259,11,FALSE)</f>
        <v>4528</v>
      </c>
      <c r="L175" s="100">
        <f>VLOOKUP($A175,'REPORT1 16 &amp; Under ALL'!$A$4:$W$259,12,FALSE)+VLOOKUP($A175,'REPORT4 60+ ALL'!$A$4:$U$259,12,FALSE)</f>
        <v>2653</v>
      </c>
      <c r="M175" s="100">
        <f>VLOOKUP($A175,'REPORT1 16 &amp; Under ALL'!$A$4:$W$259,13,FALSE)+VLOOKUP($A175,'REPORT4 60+ ALL'!$A$4:$U$259,13,FALSE)</f>
        <v>2303</v>
      </c>
      <c r="N175" s="100">
        <f>VLOOKUP($A175,'REPORT1 16 &amp; Under ALL'!$A$4:$W$259,14,FALSE)+VLOOKUP($A175,'REPORT4 60+ ALL'!$A$4:$U$259,14,FALSE)</f>
        <v>1406</v>
      </c>
      <c r="O175" s="100">
        <f>VLOOKUP($A175,'REPORT1 16 &amp; Under ALL'!$A$4:$W$259,15,FALSE)+VLOOKUP($A175,'REPORT4 60+ ALL'!$A$4:$U$259,15,FALSE)</f>
        <v>2189</v>
      </c>
      <c r="P175" s="100">
        <f>VLOOKUP($A175,'REPORT1 16 &amp; Under ALL'!$A$4:$W$259,16,FALSE)+VLOOKUP($A175,'REPORT4 60+ ALL'!$A$4:$U$259,16,FALSE)</f>
        <v>3012</v>
      </c>
      <c r="Q175" s="100">
        <f>VLOOKUP($A175,'REPORT1 16 &amp; Under ALL'!$A$4:$W$259,17,FALSE)+VLOOKUP($A175,'REPORT4 60+ ALL'!$A$4:$U$259,17,FALSE)</f>
        <v>3417</v>
      </c>
      <c r="R175" s="100">
        <f>VLOOKUP($A175,'REPORT1 16 &amp; Under ALL'!$A$4:$W$259,18,FALSE)+VLOOKUP($A175,'REPORT4 60+ ALL'!$A$4:$U$259,18,FALSE)</f>
        <v>3717</v>
      </c>
      <c r="S175" s="100">
        <f>VLOOKUP($A175,'REPORT1 16 &amp; Under ALL'!$A$4:$W$259,19,FALSE)+VLOOKUP($A175,'REPORT4 60+ ALL'!$A$4:$U$259,19,FALSE)</f>
        <v>3632</v>
      </c>
      <c r="T175" s="100">
        <f>VLOOKUP($A175,'REPORT1 16 &amp; Under ALL'!$A$4:$W$259,20,FALSE)+VLOOKUP($A175,'REPORT4 60+ ALL'!$A$4:$U$259,20,FALSE)</f>
        <v>3717</v>
      </c>
      <c r="U175" s="100">
        <f>VLOOKUP($A175,'REPORT1 16 &amp; Under ALL'!$A$4:$W$259,21,FALSE)+VLOOKUP($A175,'REPORT4 60+ ALL'!$A$4:$U$259,21,FALSE)</f>
        <v>3887</v>
      </c>
      <c r="V175" s="165">
        <v>46944</v>
      </c>
      <c r="W175" s="171">
        <v>7004</v>
      </c>
      <c r="X175" s="166">
        <v>0.881117121650522</v>
      </c>
    </row>
    <row r="176" spans="1:24" ht="12.75">
      <c r="A176" s="2" t="s">
        <v>250</v>
      </c>
      <c r="B176" s="44" t="s">
        <v>586</v>
      </c>
      <c r="C176" s="1" t="s">
        <v>12</v>
      </c>
      <c r="D176" s="1" t="s">
        <v>10</v>
      </c>
      <c r="E176" s="1" t="s">
        <v>16</v>
      </c>
      <c r="F176" s="100">
        <f>VLOOKUP($A176,'REPORT1 16 &amp; Under ALL'!$A$4:$W$259,6,FALSE)+VLOOKUP($A176,'REPORT4 60+ ALL'!$A$4:$U$259,6,FALSE)</f>
        <v>1472</v>
      </c>
      <c r="G176" s="100">
        <f>VLOOKUP($A176,'REPORT1 16 &amp; Under ALL'!$A$4:$W$259,7,FALSE)+VLOOKUP($A176,'REPORT4 60+ ALL'!$A$4:$U$259,7,FALSE)</f>
        <v>1288</v>
      </c>
      <c r="H176" s="100">
        <f>VLOOKUP($A176,'REPORT1 16 &amp; Under ALL'!$A$4:$W$259,8,FALSE)+VLOOKUP($A176,'REPORT4 60+ ALL'!$A$4:$U$259,8,FALSE)</f>
        <v>1455</v>
      </c>
      <c r="I176" s="100">
        <f>VLOOKUP($A176,'REPORT1 16 &amp; Under ALL'!$A$4:$W$259,9,FALSE)+VLOOKUP($A176,'REPORT4 60+ ALL'!$A$4:$U$259,9,FALSE)</f>
        <v>1523</v>
      </c>
      <c r="J176" s="100">
        <f>VLOOKUP($A176,'REPORT1 16 &amp; Under ALL'!$A$4:$W$259,10,FALSE)+VLOOKUP($A176,'REPORT4 60+ ALL'!$A$4:$U$259,10,FALSE)</f>
        <v>1469</v>
      </c>
      <c r="K176" s="100">
        <f>VLOOKUP($A176,'REPORT1 16 &amp; Under ALL'!$A$4:$W$259,11,FALSE)+VLOOKUP($A176,'REPORT4 60+ ALL'!$A$4:$U$259,11,FALSE)</f>
        <v>1579</v>
      </c>
      <c r="L176" s="100">
        <f>VLOOKUP($A176,'REPORT1 16 &amp; Under ALL'!$A$4:$W$259,12,FALSE)+VLOOKUP($A176,'REPORT4 60+ ALL'!$A$4:$U$259,12,FALSE)</f>
        <v>1462</v>
      </c>
      <c r="M176" s="100">
        <f>VLOOKUP($A176,'REPORT1 16 &amp; Under ALL'!$A$4:$W$259,13,FALSE)+VLOOKUP($A176,'REPORT4 60+ ALL'!$A$4:$U$259,13,FALSE)</f>
        <v>1337</v>
      </c>
      <c r="N176" s="100">
        <f>VLOOKUP($A176,'REPORT1 16 &amp; Under ALL'!$A$4:$W$259,14,FALSE)+VLOOKUP($A176,'REPORT4 60+ ALL'!$A$4:$U$259,14,FALSE)</f>
        <v>927</v>
      </c>
      <c r="O176" s="100">
        <f>VLOOKUP($A176,'REPORT1 16 &amp; Under ALL'!$A$4:$W$259,15,FALSE)+VLOOKUP($A176,'REPORT4 60+ ALL'!$A$4:$U$259,15,FALSE)</f>
        <v>1442</v>
      </c>
      <c r="P176" s="100">
        <f>VLOOKUP($A176,'REPORT1 16 &amp; Under ALL'!$A$4:$W$259,16,FALSE)+VLOOKUP($A176,'REPORT4 60+ ALL'!$A$4:$U$259,16,FALSE)</f>
        <v>1587</v>
      </c>
      <c r="Q176" s="100">
        <f>VLOOKUP($A176,'REPORT1 16 &amp; Under ALL'!$A$4:$W$259,17,FALSE)+VLOOKUP($A176,'REPORT4 60+ ALL'!$A$4:$U$259,17,FALSE)</f>
        <v>1553</v>
      </c>
      <c r="R176" s="100">
        <f>VLOOKUP($A176,'REPORT1 16 &amp; Under ALL'!$A$4:$W$259,18,FALSE)+VLOOKUP($A176,'REPORT4 60+ ALL'!$A$4:$U$259,18,FALSE)</f>
        <v>1448</v>
      </c>
      <c r="S176" s="100">
        <f>VLOOKUP($A176,'REPORT1 16 &amp; Under ALL'!$A$4:$W$259,19,FALSE)+VLOOKUP($A176,'REPORT4 60+ ALL'!$A$4:$U$259,19,FALSE)</f>
        <v>1425</v>
      </c>
      <c r="T176" s="100">
        <f>VLOOKUP($A176,'REPORT1 16 &amp; Under ALL'!$A$4:$W$259,20,FALSE)+VLOOKUP($A176,'REPORT4 60+ ALL'!$A$4:$U$259,20,FALSE)</f>
        <v>1596</v>
      </c>
      <c r="U176" s="100">
        <f>VLOOKUP($A176,'REPORT1 16 &amp; Under ALL'!$A$4:$W$259,21,FALSE)+VLOOKUP($A176,'REPORT4 60+ ALL'!$A$4:$U$259,21,FALSE)</f>
        <v>1560</v>
      </c>
      <c r="V176" s="165">
        <v>23123</v>
      </c>
      <c r="W176" s="171">
        <v>291</v>
      </c>
      <c r="X176" s="166">
        <v>0.05071453468107354</v>
      </c>
    </row>
    <row r="177" spans="1:24" ht="12.75">
      <c r="A177" s="2" t="s">
        <v>251</v>
      </c>
      <c r="B177" s="44" t="s">
        <v>587</v>
      </c>
      <c r="C177" s="1" t="s">
        <v>116</v>
      </c>
      <c r="D177" s="1" t="s">
        <v>15</v>
      </c>
      <c r="E177" s="1" t="s">
        <v>7</v>
      </c>
      <c r="F177" s="100">
        <f>VLOOKUP($A177,'REPORT1 16 &amp; Under ALL'!$A$4:$W$259,6,FALSE)+VLOOKUP($A177,'REPORT4 60+ ALL'!$A$4:$U$259,6,FALSE)</f>
        <v>4963</v>
      </c>
      <c r="G177" s="100">
        <f>VLOOKUP($A177,'REPORT1 16 &amp; Under ALL'!$A$4:$W$259,7,FALSE)+VLOOKUP($A177,'REPORT4 60+ ALL'!$A$4:$U$259,7,FALSE)</f>
        <v>4731</v>
      </c>
      <c r="H177" s="100">
        <f>VLOOKUP($A177,'REPORT1 16 &amp; Under ALL'!$A$4:$W$259,8,FALSE)+VLOOKUP($A177,'REPORT4 60+ ALL'!$A$4:$U$259,8,FALSE)</f>
        <v>4211</v>
      </c>
      <c r="I177" s="100">
        <f>VLOOKUP($A177,'REPORT1 16 &amp; Under ALL'!$A$4:$W$259,9,FALSE)+VLOOKUP($A177,'REPORT4 60+ ALL'!$A$4:$U$259,9,FALSE)</f>
        <v>5127</v>
      </c>
      <c r="J177" s="100">
        <f>VLOOKUP($A177,'REPORT1 16 &amp; Under ALL'!$A$4:$W$259,10,FALSE)+VLOOKUP($A177,'REPORT4 60+ ALL'!$A$4:$U$259,10,FALSE)</f>
        <v>6483</v>
      </c>
      <c r="K177" s="100">
        <f>VLOOKUP($A177,'REPORT1 16 &amp; Under ALL'!$A$4:$W$259,11,FALSE)+VLOOKUP($A177,'REPORT4 60+ ALL'!$A$4:$U$259,11,FALSE)</f>
        <v>3789</v>
      </c>
      <c r="L177" s="100">
        <f>VLOOKUP($A177,'REPORT1 16 &amp; Under ALL'!$A$4:$W$259,12,FALSE)+VLOOKUP($A177,'REPORT4 60+ ALL'!$A$4:$U$259,12,FALSE)</f>
        <v>4312</v>
      </c>
      <c r="M177" s="100">
        <f>VLOOKUP($A177,'REPORT1 16 &amp; Under ALL'!$A$4:$W$259,13,FALSE)+VLOOKUP($A177,'REPORT4 60+ ALL'!$A$4:$U$259,13,FALSE)</f>
        <v>3343</v>
      </c>
      <c r="N177" s="100">
        <f>VLOOKUP($A177,'REPORT1 16 &amp; Under ALL'!$A$4:$W$259,14,FALSE)+VLOOKUP($A177,'REPORT4 60+ ALL'!$A$4:$U$259,14,FALSE)</f>
        <v>2135</v>
      </c>
      <c r="O177" s="100">
        <f>VLOOKUP($A177,'REPORT1 16 &amp; Under ALL'!$A$4:$W$259,15,FALSE)+VLOOKUP($A177,'REPORT4 60+ ALL'!$A$4:$U$259,15,FALSE)</f>
        <v>2595</v>
      </c>
      <c r="P177" s="100">
        <f>VLOOKUP($A177,'REPORT1 16 &amp; Under ALL'!$A$4:$W$259,16,FALSE)+VLOOKUP($A177,'REPORT4 60+ ALL'!$A$4:$U$259,16,FALSE)</f>
        <v>3693</v>
      </c>
      <c r="Q177" s="100">
        <f>VLOOKUP($A177,'REPORT1 16 &amp; Under ALL'!$A$4:$W$259,17,FALSE)+VLOOKUP($A177,'REPORT4 60+ ALL'!$A$4:$U$259,17,FALSE)</f>
        <v>3608</v>
      </c>
      <c r="R177" s="100">
        <f>VLOOKUP($A177,'REPORT1 16 &amp; Under ALL'!$A$4:$W$259,18,FALSE)+VLOOKUP($A177,'REPORT4 60+ ALL'!$A$4:$U$259,18,FALSE)</f>
        <v>4523</v>
      </c>
      <c r="S177" s="100">
        <f>VLOOKUP($A177,'REPORT1 16 &amp; Under ALL'!$A$4:$W$259,19,FALSE)+VLOOKUP($A177,'REPORT4 60+ ALL'!$A$4:$U$259,19,FALSE)</f>
        <v>4194</v>
      </c>
      <c r="T177" s="100">
        <f>VLOOKUP($A177,'REPORT1 16 &amp; Under ALL'!$A$4:$W$259,20,FALSE)+VLOOKUP($A177,'REPORT4 60+ ALL'!$A$4:$U$259,20,FALSE)</f>
        <v>2995</v>
      </c>
      <c r="U177" s="100">
        <f>VLOOKUP($A177,'REPORT1 16 &amp; Under ALL'!$A$4:$W$259,21,FALSE)+VLOOKUP($A177,'REPORT4 60+ ALL'!$A$4:$U$259,21,FALSE)</f>
        <v>4749</v>
      </c>
      <c r="V177" s="165">
        <v>65451</v>
      </c>
      <c r="W177" s="171">
        <v>-2571</v>
      </c>
      <c r="X177" s="166">
        <v>-0.13508827238335436</v>
      </c>
    </row>
    <row r="178" spans="1:24" ht="12.75">
      <c r="A178" s="2" t="s">
        <v>252</v>
      </c>
      <c r="B178" s="44" t="s">
        <v>588</v>
      </c>
      <c r="C178" s="1" t="s">
        <v>253</v>
      </c>
      <c r="D178" s="1" t="s">
        <v>10</v>
      </c>
      <c r="E178" s="1" t="s">
        <v>7</v>
      </c>
      <c r="F178" s="100">
        <f>VLOOKUP($A178,'REPORT1 16 &amp; Under ALL'!$A$4:$W$259,6,FALSE)+VLOOKUP($A178,'REPORT4 60+ ALL'!$A$4:$U$259,6,FALSE)</f>
        <v>613</v>
      </c>
      <c r="G178" s="100">
        <f>VLOOKUP($A178,'REPORT1 16 &amp; Under ALL'!$A$4:$W$259,7,FALSE)+VLOOKUP($A178,'REPORT4 60+ ALL'!$A$4:$U$259,7,FALSE)</f>
        <v>639</v>
      </c>
      <c r="H178" s="100">
        <f>VLOOKUP($A178,'REPORT1 16 &amp; Under ALL'!$A$4:$W$259,8,FALSE)+VLOOKUP($A178,'REPORT4 60+ ALL'!$A$4:$U$259,8,FALSE)</f>
        <v>440</v>
      </c>
      <c r="I178" s="100">
        <f>VLOOKUP($A178,'REPORT1 16 &amp; Under ALL'!$A$4:$W$259,9,FALSE)+VLOOKUP($A178,'REPORT4 60+ ALL'!$A$4:$U$259,9,FALSE)</f>
        <v>929</v>
      </c>
      <c r="J178" s="100">
        <f>VLOOKUP($A178,'REPORT1 16 &amp; Under ALL'!$A$4:$W$259,10,FALSE)+VLOOKUP($A178,'REPORT4 60+ ALL'!$A$4:$U$259,10,FALSE)</f>
        <v>1316</v>
      </c>
      <c r="K178" s="100">
        <f>VLOOKUP($A178,'REPORT1 16 &amp; Under ALL'!$A$4:$W$259,11,FALSE)+VLOOKUP($A178,'REPORT4 60+ ALL'!$A$4:$U$259,11,FALSE)</f>
        <v>743</v>
      </c>
      <c r="L178" s="100">
        <f>VLOOKUP($A178,'REPORT1 16 &amp; Under ALL'!$A$4:$W$259,12,FALSE)+VLOOKUP($A178,'REPORT4 60+ ALL'!$A$4:$U$259,12,FALSE)</f>
        <v>871</v>
      </c>
      <c r="M178" s="100">
        <f>VLOOKUP($A178,'REPORT1 16 &amp; Under ALL'!$A$4:$W$259,13,FALSE)+VLOOKUP($A178,'REPORT4 60+ ALL'!$A$4:$U$259,13,FALSE)</f>
        <v>755</v>
      </c>
      <c r="N178" s="100">
        <f>VLOOKUP($A178,'REPORT1 16 &amp; Under ALL'!$A$4:$W$259,14,FALSE)+VLOOKUP($A178,'REPORT4 60+ ALL'!$A$4:$U$259,14,FALSE)</f>
        <v>360</v>
      </c>
      <c r="O178" s="100">
        <f>VLOOKUP($A178,'REPORT1 16 &amp; Under ALL'!$A$4:$W$259,15,FALSE)+VLOOKUP($A178,'REPORT4 60+ ALL'!$A$4:$U$259,15,FALSE)</f>
        <v>545</v>
      </c>
      <c r="P178" s="100">
        <f>VLOOKUP($A178,'REPORT1 16 &amp; Under ALL'!$A$4:$W$259,16,FALSE)+VLOOKUP($A178,'REPORT4 60+ ALL'!$A$4:$U$259,16,FALSE)</f>
        <v>687</v>
      </c>
      <c r="Q178" s="100">
        <f>VLOOKUP($A178,'REPORT1 16 &amp; Under ALL'!$A$4:$W$259,17,FALSE)+VLOOKUP($A178,'REPORT4 60+ ALL'!$A$4:$U$259,17,FALSE)</f>
        <v>716</v>
      </c>
      <c r="R178" s="100">
        <f>VLOOKUP($A178,'REPORT1 16 &amp; Under ALL'!$A$4:$W$259,18,FALSE)+VLOOKUP($A178,'REPORT4 60+ ALL'!$A$4:$U$259,18,FALSE)</f>
        <v>618</v>
      </c>
      <c r="S178" s="100">
        <f>VLOOKUP($A178,'REPORT1 16 &amp; Under ALL'!$A$4:$W$259,19,FALSE)+VLOOKUP($A178,'REPORT4 60+ ALL'!$A$4:$U$259,19,FALSE)</f>
        <v>507</v>
      </c>
      <c r="T178" s="100">
        <f>VLOOKUP($A178,'REPORT1 16 &amp; Under ALL'!$A$4:$W$259,20,FALSE)+VLOOKUP($A178,'REPORT4 60+ ALL'!$A$4:$U$259,20,FALSE)</f>
        <v>495</v>
      </c>
      <c r="U178" s="100">
        <f>VLOOKUP($A178,'REPORT1 16 &amp; Under ALL'!$A$4:$W$259,21,FALSE)+VLOOKUP($A178,'REPORT4 60+ ALL'!$A$4:$U$259,21,FALSE)</f>
        <v>689</v>
      </c>
      <c r="V178" s="165">
        <v>10923</v>
      </c>
      <c r="W178" s="171">
        <v>-312</v>
      </c>
      <c r="X178" s="166">
        <v>-0.11903853491033957</v>
      </c>
    </row>
    <row r="179" spans="1:24" ht="12.75">
      <c r="A179" s="2" t="s">
        <v>254</v>
      </c>
      <c r="B179" s="44" t="s">
        <v>589</v>
      </c>
      <c r="C179" s="1" t="s">
        <v>99</v>
      </c>
      <c r="D179" s="1" t="s">
        <v>25</v>
      </c>
      <c r="E179" s="1" t="s">
        <v>16</v>
      </c>
      <c r="F179" s="100">
        <f>VLOOKUP($A179,'REPORT1 16 &amp; Under ALL'!$A$4:$W$259,6,FALSE)+VLOOKUP($A179,'REPORT4 60+ ALL'!$A$4:$U$259,6,FALSE)</f>
        <v>917</v>
      </c>
      <c r="G179" s="100">
        <f>VLOOKUP($A179,'REPORT1 16 &amp; Under ALL'!$A$4:$W$259,7,FALSE)+VLOOKUP($A179,'REPORT4 60+ ALL'!$A$4:$U$259,7,FALSE)</f>
        <v>1027</v>
      </c>
      <c r="H179" s="100">
        <f>VLOOKUP($A179,'REPORT1 16 &amp; Under ALL'!$A$4:$W$259,8,FALSE)+VLOOKUP($A179,'REPORT4 60+ ALL'!$A$4:$U$259,8,FALSE)</f>
        <v>1276</v>
      </c>
      <c r="I179" s="100">
        <f>VLOOKUP($A179,'REPORT1 16 &amp; Under ALL'!$A$4:$W$259,9,FALSE)+VLOOKUP($A179,'REPORT4 60+ ALL'!$A$4:$U$259,9,FALSE)</f>
        <v>1363</v>
      </c>
      <c r="J179" s="100">
        <f>VLOOKUP($A179,'REPORT1 16 &amp; Under ALL'!$A$4:$W$259,10,FALSE)+VLOOKUP($A179,'REPORT4 60+ ALL'!$A$4:$U$259,10,FALSE)</f>
        <v>1268</v>
      </c>
      <c r="K179" s="100">
        <f>VLOOKUP($A179,'REPORT1 16 &amp; Under ALL'!$A$4:$W$259,11,FALSE)+VLOOKUP($A179,'REPORT4 60+ ALL'!$A$4:$U$259,11,FALSE)</f>
        <v>1279</v>
      </c>
      <c r="L179" s="100">
        <f>VLOOKUP($A179,'REPORT1 16 &amp; Under ALL'!$A$4:$W$259,12,FALSE)+VLOOKUP($A179,'REPORT4 60+ ALL'!$A$4:$U$259,12,FALSE)</f>
        <v>1085</v>
      </c>
      <c r="M179" s="100">
        <f>VLOOKUP($A179,'REPORT1 16 &amp; Under ALL'!$A$4:$W$259,13,FALSE)+VLOOKUP($A179,'REPORT4 60+ ALL'!$A$4:$U$259,13,FALSE)</f>
        <v>1132</v>
      </c>
      <c r="N179" s="100">
        <f>VLOOKUP($A179,'REPORT1 16 &amp; Under ALL'!$A$4:$W$259,14,FALSE)+VLOOKUP($A179,'REPORT4 60+ ALL'!$A$4:$U$259,14,FALSE)</f>
        <v>614</v>
      </c>
      <c r="O179" s="100">
        <f>VLOOKUP($A179,'REPORT1 16 &amp; Under ALL'!$A$4:$W$259,15,FALSE)+VLOOKUP($A179,'REPORT4 60+ ALL'!$A$4:$U$259,15,FALSE)</f>
        <v>847</v>
      </c>
      <c r="P179" s="100">
        <f>VLOOKUP($A179,'REPORT1 16 &amp; Under ALL'!$A$4:$W$259,16,FALSE)+VLOOKUP($A179,'REPORT4 60+ ALL'!$A$4:$U$259,16,FALSE)</f>
        <v>1075</v>
      </c>
      <c r="Q179" s="100">
        <f>VLOOKUP($A179,'REPORT1 16 &amp; Under ALL'!$A$4:$W$259,17,FALSE)+VLOOKUP($A179,'REPORT4 60+ ALL'!$A$4:$U$259,17,FALSE)</f>
        <v>1210</v>
      </c>
      <c r="R179" s="100">
        <f>VLOOKUP($A179,'REPORT1 16 &amp; Under ALL'!$A$4:$W$259,18,FALSE)+VLOOKUP($A179,'REPORT4 60+ ALL'!$A$4:$U$259,18,FALSE)</f>
        <v>1004</v>
      </c>
      <c r="S179" s="100">
        <f>VLOOKUP($A179,'REPORT1 16 &amp; Under ALL'!$A$4:$W$259,19,FALSE)+VLOOKUP($A179,'REPORT4 60+ ALL'!$A$4:$U$259,19,FALSE)</f>
        <v>1067</v>
      </c>
      <c r="T179" s="100">
        <f>VLOOKUP($A179,'REPORT1 16 &amp; Under ALL'!$A$4:$W$259,20,FALSE)+VLOOKUP($A179,'REPORT4 60+ ALL'!$A$4:$U$259,20,FALSE)</f>
        <v>1157</v>
      </c>
      <c r="U179" s="100">
        <f>VLOOKUP($A179,'REPORT1 16 &amp; Under ALL'!$A$4:$W$259,21,FALSE)+VLOOKUP($A179,'REPORT4 60+ ALL'!$A$4:$U$259,21,FALSE)</f>
        <v>1081</v>
      </c>
      <c r="V179" s="165">
        <v>17402</v>
      </c>
      <c r="W179" s="171">
        <v>-274</v>
      </c>
      <c r="X179" s="166">
        <v>-0.059786166266637575</v>
      </c>
    </row>
    <row r="180" spans="1:24" ht="12.75">
      <c r="A180" s="2" t="s">
        <v>255</v>
      </c>
      <c r="B180" s="44" t="s">
        <v>590</v>
      </c>
      <c r="C180" s="1" t="s">
        <v>256</v>
      </c>
      <c r="D180" s="1" t="s">
        <v>6</v>
      </c>
      <c r="E180" s="1" t="s">
        <v>7</v>
      </c>
      <c r="F180" s="100">
        <f>VLOOKUP($A180,'REPORT1 16 &amp; Under ALL'!$A$4:$W$259,6,FALSE)+VLOOKUP($A180,'REPORT4 60+ ALL'!$A$4:$U$259,6,FALSE)</f>
        <v>13399</v>
      </c>
      <c r="G180" s="100">
        <f>VLOOKUP($A180,'REPORT1 16 &amp; Under ALL'!$A$4:$W$259,7,FALSE)+VLOOKUP($A180,'REPORT4 60+ ALL'!$A$4:$U$259,7,FALSE)</f>
        <v>10553</v>
      </c>
      <c r="H180" s="100">
        <f>VLOOKUP($A180,'REPORT1 16 &amp; Under ALL'!$A$4:$W$259,8,FALSE)+VLOOKUP($A180,'REPORT4 60+ ALL'!$A$4:$U$259,8,FALSE)</f>
        <v>12258</v>
      </c>
      <c r="I180" s="100">
        <f>VLOOKUP($A180,'REPORT1 16 &amp; Under ALL'!$A$4:$W$259,9,FALSE)+VLOOKUP($A180,'REPORT4 60+ ALL'!$A$4:$U$259,9,FALSE)</f>
        <v>15171</v>
      </c>
      <c r="J180" s="100">
        <f>VLOOKUP($A180,'REPORT1 16 &amp; Under ALL'!$A$4:$W$259,10,FALSE)+VLOOKUP($A180,'REPORT4 60+ ALL'!$A$4:$U$259,10,FALSE)</f>
        <v>17551</v>
      </c>
      <c r="K180" s="100">
        <f>VLOOKUP($A180,'REPORT1 16 &amp; Under ALL'!$A$4:$W$259,11,FALSE)+VLOOKUP($A180,'REPORT4 60+ ALL'!$A$4:$U$259,11,FALSE)</f>
        <v>9517</v>
      </c>
      <c r="L180" s="100">
        <f>VLOOKUP($A180,'REPORT1 16 &amp; Under ALL'!$A$4:$W$259,12,FALSE)+VLOOKUP($A180,'REPORT4 60+ ALL'!$A$4:$U$259,12,FALSE)</f>
        <v>8723</v>
      </c>
      <c r="M180" s="100">
        <f>VLOOKUP($A180,'REPORT1 16 &amp; Under ALL'!$A$4:$W$259,13,FALSE)+VLOOKUP($A180,'REPORT4 60+ ALL'!$A$4:$U$259,13,FALSE)</f>
        <v>6906</v>
      </c>
      <c r="N180" s="100">
        <f>VLOOKUP($A180,'REPORT1 16 &amp; Under ALL'!$A$4:$W$259,14,FALSE)+VLOOKUP($A180,'REPORT4 60+ ALL'!$A$4:$U$259,14,FALSE)</f>
        <v>3729</v>
      </c>
      <c r="O180" s="100">
        <f>VLOOKUP($A180,'REPORT1 16 &amp; Under ALL'!$A$4:$W$259,15,FALSE)+VLOOKUP($A180,'REPORT4 60+ ALL'!$A$4:$U$259,15,FALSE)</f>
        <v>4968</v>
      </c>
      <c r="P180" s="100">
        <f>VLOOKUP($A180,'REPORT1 16 &amp; Under ALL'!$A$4:$W$259,16,FALSE)+VLOOKUP($A180,'REPORT4 60+ ALL'!$A$4:$U$259,16,FALSE)</f>
        <v>9349</v>
      </c>
      <c r="Q180" s="100">
        <f>VLOOKUP($A180,'REPORT1 16 &amp; Under ALL'!$A$4:$W$259,17,FALSE)+VLOOKUP($A180,'REPORT4 60+ ALL'!$A$4:$U$259,17,FALSE)</f>
        <v>8688</v>
      </c>
      <c r="R180" s="100">
        <f>VLOOKUP($A180,'REPORT1 16 &amp; Under ALL'!$A$4:$W$259,18,FALSE)+VLOOKUP($A180,'REPORT4 60+ ALL'!$A$4:$U$259,18,FALSE)</f>
        <v>9791</v>
      </c>
      <c r="S180" s="100">
        <f>VLOOKUP($A180,'REPORT1 16 &amp; Under ALL'!$A$4:$W$259,19,FALSE)+VLOOKUP($A180,'REPORT4 60+ ALL'!$A$4:$U$259,19,FALSE)</f>
        <v>8219</v>
      </c>
      <c r="T180" s="100">
        <f>VLOOKUP($A180,'REPORT1 16 &amp; Under ALL'!$A$4:$W$259,20,FALSE)+VLOOKUP($A180,'REPORT4 60+ ALL'!$A$4:$U$259,20,FALSE)</f>
        <v>12420</v>
      </c>
      <c r="U180" s="100">
        <f>VLOOKUP($A180,'REPORT1 16 &amp; Under ALL'!$A$4:$W$259,21,FALSE)+VLOOKUP($A180,'REPORT4 60+ ALL'!$A$4:$U$259,21,FALSE)</f>
        <v>10964</v>
      </c>
      <c r="V180" s="165">
        <v>162206</v>
      </c>
      <c r="W180" s="171">
        <v>-9987</v>
      </c>
      <c r="X180" s="166">
        <v>-0.19437146026741403</v>
      </c>
    </row>
    <row r="181" spans="1:24" ht="12.75">
      <c r="A181" s="2" t="s">
        <v>257</v>
      </c>
      <c r="B181" s="44" t="s">
        <v>591</v>
      </c>
      <c r="C181" s="1" t="s">
        <v>258</v>
      </c>
      <c r="D181" s="1" t="s">
        <v>36</v>
      </c>
      <c r="E181" s="1" t="s">
        <v>7</v>
      </c>
      <c r="F181" s="100">
        <f>VLOOKUP($A181,'REPORT1 16 &amp; Under ALL'!$A$4:$W$259,6,FALSE)+VLOOKUP($A181,'REPORT4 60+ ALL'!$A$4:$U$259,6,FALSE)</f>
        <v>13379</v>
      </c>
      <c r="G181" s="100">
        <f>VLOOKUP($A181,'REPORT1 16 &amp; Under ALL'!$A$4:$W$259,7,FALSE)+VLOOKUP($A181,'REPORT4 60+ ALL'!$A$4:$U$259,7,FALSE)</f>
        <v>14064</v>
      </c>
      <c r="H181" s="100">
        <f>VLOOKUP($A181,'REPORT1 16 &amp; Under ALL'!$A$4:$W$259,8,FALSE)+VLOOKUP($A181,'REPORT4 60+ ALL'!$A$4:$U$259,8,FALSE)</f>
        <v>12846</v>
      </c>
      <c r="I181" s="100">
        <f>VLOOKUP($A181,'REPORT1 16 &amp; Under ALL'!$A$4:$W$259,9,FALSE)+VLOOKUP($A181,'REPORT4 60+ ALL'!$A$4:$U$259,9,FALSE)</f>
        <v>15732</v>
      </c>
      <c r="J181" s="100">
        <f>VLOOKUP($A181,'REPORT1 16 &amp; Under ALL'!$A$4:$W$259,10,FALSE)+VLOOKUP($A181,'REPORT4 60+ ALL'!$A$4:$U$259,10,FALSE)</f>
        <v>19372</v>
      </c>
      <c r="K181" s="100">
        <f>VLOOKUP($A181,'REPORT1 16 &amp; Under ALL'!$A$4:$W$259,11,FALSE)+VLOOKUP($A181,'REPORT4 60+ ALL'!$A$4:$U$259,11,FALSE)</f>
        <v>10265</v>
      </c>
      <c r="L181" s="100">
        <f>VLOOKUP($A181,'REPORT1 16 &amp; Under ALL'!$A$4:$W$259,12,FALSE)+VLOOKUP($A181,'REPORT4 60+ ALL'!$A$4:$U$259,12,FALSE)</f>
        <v>9782</v>
      </c>
      <c r="M181" s="100">
        <f>VLOOKUP($A181,'REPORT1 16 &amp; Under ALL'!$A$4:$W$259,13,FALSE)+VLOOKUP($A181,'REPORT4 60+ ALL'!$A$4:$U$259,13,FALSE)</f>
        <v>7747</v>
      </c>
      <c r="N181" s="100">
        <f>VLOOKUP($A181,'REPORT1 16 &amp; Under ALL'!$A$4:$W$259,14,FALSE)+VLOOKUP($A181,'REPORT4 60+ ALL'!$A$4:$U$259,14,FALSE)</f>
        <v>3929</v>
      </c>
      <c r="O181" s="100">
        <f>VLOOKUP($A181,'REPORT1 16 &amp; Under ALL'!$A$4:$W$259,15,FALSE)+VLOOKUP($A181,'REPORT4 60+ ALL'!$A$4:$U$259,15,FALSE)</f>
        <v>5794</v>
      </c>
      <c r="P181" s="100">
        <f>VLOOKUP($A181,'REPORT1 16 &amp; Under ALL'!$A$4:$W$259,16,FALSE)+VLOOKUP($A181,'REPORT4 60+ ALL'!$A$4:$U$259,16,FALSE)</f>
        <v>9405</v>
      </c>
      <c r="Q181" s="100">
        <f>VLOOKUP($A181,'REPORT1 16 &amp; Under ALL'!$A$4:$W$259,17,FALSE)+VLOOKUP($A181,'REPORT4 60+ ALL'!$A$4:$U$259,17,FALSE)</f>
        <v>10162</v>
      </c>
      <c r="R181" s="100">
        <f>VLOOKUP($A181,'REPORT1 16 &amp; Under ALL'!$A$4:$W$259,18,FALSE)+VLOOKUP($A181,'REPORT4 60+ ALL'!$A$4:$U$259,18,FALSE)</f>
        <v>11155</v>
      </c>
      <c r="S181" s="100">
        <f>VLOOKUP($A181,'REPORT1 16 &amp; Under ALL'!$A$4:$W$259,19,FALSE)+VLOOKUP($A181,'REPORT4 60+ ALL'!$A$4:$U$259,19,FALSE)</f>
        <v>10258</v>
      </c>
      <c r="T181" s="100">
        <f>VLOOKUP($A181,'REPORT1 16 &amp; Under ALL'!$A$4:$W$259,20,FALSE)+VLOOKUP($A181,'REPORT4 60+ ALL'!$A$4:$U$259,20,FALSE)</f>
        <v>12631</v>
      </c>
      <c r="U181" s="100">
        <f>VLOOKUP($A181,'REPORT1 16 &amp; Under ALL'!$A$4:$W$259,21,FALSE)+VLOOKUP($A181,'REPORT4 60+ ALL'!$A$4:$U$259,21,FALSE)</f>
        <v>12771</v>
      </c>
      <c r="V181" s="165">
        <v>179292</v>
      </c>
      <c r="W181" s="171">
        <v>-9206</v>
      </c>
      <c r="X181" s="166">
        <v>-0.1643312329305082</v>
      </c>
    </row>
    <row r="182" spans="1:24" ht="12.75">
      <c r="A182" s="2" t="s">
        <v>259</v>
      </c>
      <c r="B182" s="44" t="s">
        <v>592</v>
      </c>
      <c r="C182" s="1" t="s">
        <v>260</v>
      </c>
      <c r="D182" s="1" t="s">
        <v>6</v>
      </c>
      <c r="E182" s="1" t="s">
        <v>7</v>
      </c>
      <c r="F182" s="100">
        <f>VLOOKUP($A182,'REPORT1 16 &amp; Under ALL'!$A$4:$W$259,6,FALSE)+VLOOKUP($A182,'REPORT4 60+ ALL'!$A$4:$U$259,6,FALSE)</f>
        <v>17922</v>
      </c>
      <c r="G182" s="100">
        <f>VLOOKUP($A182,'REPORT1 16 &amp; Under ALL'!$A$4:$W$259,7,FALSE)+VLOOKUP($A182,'REPORT4 60+ ALL'!$A$4:$U$259,7,FALSE)</f>
        <v>14137</v>
      </c>
      <c r="H182" s="100">
        <f>VLOOKUP($A182,'REPORT1 16 &amp; Under ALL'!$A$4:$W$259,8,FALSE)+VLOOKUP($A182,'REPORT4 60+ ALL'!$A$4:$U$259,8,FALSE)</f>
        <v>14080</v>
      </c>
      <c r="I182" s="100">
        <f>VLOOKUP($A182,'REPORT1 16 &amp; Under ALL'!$A$4:$W$259,9,FALSE)+VLOOKUP($A182,'REPORT4 60+ ALL'!$A$4:$U$259,9,FALSE)</f>
        <v>19589</v>
      </c>
      <c r="J182" s="100">
        <f>VLOOKUP($A182,'REPORT1 16 &amp; Under ALL'!$A$4:$W$259,10,FALSE)+VLOOKUP($A182,'REPORT4 60+ ALL'!$A$4:$U$259,10,FALSE)</f>
        <v>33466</v>
      </c>
      <c r="K182" s="100">
        <f>VLOOKUP($A182,'REPORT1 16 &amp; Under ALL'!$A$4:$W$259,11,FALSE)+VLOOKUP($A182,'REPORT4 60+ ALL'!$A$4:$U$259,11,FALSE)</f>
        <v>8894</v>
      </c>
      <c r="L182" s="100">
        <f>VLOOKUP($A182,'REPORT1 16 &amp; Under ALL'!$A$4:$W$259,12,FALSE)+VLOOKUP($A182,'REPORT4 60+ ALL'!$A$4:$U$259,12,FALSE)</f>
        <v>15346</v>
      </c>
      <c r="M182" s="100">
        <f>VLOOKUP($A182,'REPORT1 16 &amp; Under ALL'!$A$4:$W$259,13,FALSE)+VLOOKUP($A182,'REPORT4 60+ ALL'!$A$4:$U$259,13,FALSE)</f>
        <v>13101</v>
      </c>
      <c r="N182" s="100">
        <f>VLOOKUP($A182,'REPORT1 16 &amp; Under ALL'!$A$4:$W$259,14,FALSE)+VLOOKUP($A182,'REPORT4 60+ ALL'!$A$4:$U$259,14,FALSE)</f>
        <v>7731</v>
      </c>
      <c r="O182" s="100">
        <f>VLOOKUP($A182,'REPORT1 16 &amp; Under ALL'!$A$4:$W$259,15,FALSE)+VLOOKUP($A182,'REPORT4 60+ ALL'!$A$4:$U$259,15,FALSE)</f>
        <v>9067</v>
      </c>
      <c r="P182" s="100">
        <f>VLOOKUP($A182,'REPORT1 16 &amp; Under ALL'!$A$4:$W$259,16,FALSE)+VLOOKUP($A182,'REPORT4 60+ ALL'!$A$4:$U$259,16,FALSE)</f>
        <v>14508</v>
      </c>
      <c r="Q182" s="100">
        <f>VLOOKUP($A182,'REPORT1 16 &amp; Under ALL'!$A$4:$W$259,17,FALSE)+VLOOKUP($A182,'REPORT4 60+ ALL'!$A$4:$U$259,17,FALSE)</f>
        <v>12031</v>
      </c>
      <c r="R182" s="100">
        <f>VLOOKUP($A182,'REPORT1 16 &amp; Under ALL'!$A$4:$W$259,18,FALSE)+VLOOKUP($A182,'REPORT4 60+ ALL'!$A$4:$U$259,18,FALSE)</f>
        <v>16683</v>
      </c>
      <c r="S182" s="100">
        <f>VLOOKUP($A182,'REPORT1 16 &amp; Under ALL'!$A$4:$W$259,19,FALSE)+VLOOKUP($A182,'REPORT4 60+ ALL'!$A$4:$U$259,19,FALSE)</f>
        <v>15884</v>
      </c>
      <c r="T182" s="100">
        <f>VLOOKUP($A182,'REPORT1 16 &amp; Under ALL'!$A$4:$W$259,20,FALSE)+VLOOKUP($A182,'REPORT4 60+ ALL'!$A$4:$U$259,20,FALSE)</f>
        <v>39011</v>
      </c>
      <c r="U182" s="100">
        <f>VLOOKUP($A182,'REPORT1 16 &amp; Under ALL'!$A$4:$W$259,21,FALSE)+VLOOKUP($A182,'REPORT4 60+ ALL'!$A$4:$U$259,21,FALSE)</f>
        <v>25892</v>
      </c>
      <c r="V182" s="165">
        <v>277342</v>
      </c>
      <c r="W182" s="171">
        <v>31742</v>
      </c>
      <c r="X182" s="166">
        <v>0.4829296494644596</v>
      </c>
    </row>
    <row r="183" spans="1:24" ht="12.75">
      <c r="A183" s="2" t="s">
        <v>261</v>
      </c>
      <c r="B183" s="44" t="s">
        <v>593</v>
      </c>
      <c r="C183" s="1" t="s">
        <v>99</v>
      </c>
      <c r="D183" s="1" t="s">
        <v>25</v>
      </c>
      <c r="E183" s="1" t="s">
        <v>16</v>
      </c>
      <c r="F183" s="100">
        <f>VLOOKUP($A183,'REPORT1 16 &amp; Under ALL'!$A$4:$W$259,6,FALSE)+VLOOKUP($A183,'REPORT4 60+ ALL'!$A$4:$U$259,6,FALSE)</f>
        <v>438</v>
      </c>
      <c r="G183" s="100">
        <f>VLOOKUP($A183,'REPORT1 16 &amp; Under ALL'!$A$4:$W$259,7,FALSE)+VLOOKUP($A183,'REPORT4 60+ ALL'!$A$4:$U$259,7,FALSE)</f>
        <v>547</v>
      </c>
      <c r="H183" s="100">
        <f>VLOOKUP($A183,'REPORT1 16 &amp; Under ALL'!$A$4:$W$259,8,FALSE)+VLOOKUP($A183,'REPORT4 60+ ALL'!$A$4:$U$259,8,FALSE)</f>
        <v>619</v>
      </c>
      <c r="I183" s="100">
        <f>VLOOKUP($A183,'REPORT1 16 &amp; Under ALL'!$A$4:$W$259,9,FALSE)+VLOOKUP($A183,'REPORT4 60+ ALL'!$A$4:$U$259,9,FALSE)</f>
        <v>728</v>
      </c>
      <c r="J183" s="100">
        <f>VLOOKUP($A183,'REPORT1 16 &amp; Under ALL'!$A$4:$W$259,10,FALSE)+VLOOKUP($A183,'REPORT4 60+ ALL'!$A$4:$U$259,10,FALSE)</f>
        <v>692</v>
      </c>
      <c r="K183" s="100">
        <f>VLOOKUP($A183,'REPORT1 16 &amp; Under ALL'!$A$4:$W$259,11,FALSE)+VLOOKUP($A183,'REPORT4 60+ ALL'!$A$4:$U$259,11,FALSE)</f>
        <v>602</v>
      </c>
      <c r="L183" s="100">
        <f>VLOOKUP($A183,'REPORT1 16 &amp; Under ALL'!$A$4:$W$259,12,FALSE)+VLOOKUP($A183,'REPORT4 60+ ALL'!$A$4:$U$259,12,FALSE)</f>
        <v>695</v>
      </c>
      <c r="M183" s="100">
        <f>VLOOKUP($A183,'REPORT1 16 &amp; Under ALL'!$A$4:$W$259,13,FALSE)+VLOOKUP($A183,'REPORT4 60+ ALL'!$A$4:$U$259,13,FALSE)</f>
        <v>587</v>
      </c>
      <c r="N183" s="100">
        <f>VLOOKUP($A183,'REPORT1 16 &amp; Under ALL'!$A$4:$W$259,14,FALSE)+VLOOKUP($A183,'REPORT4 60+ ALL'!$A$4:$U$259,14,FALSE)</f>
        <v>412</v>
      </c>
      <c r="O183" s="100">
        <f>VLOOKUP($A183,'REPORT1 16 &amp; Under ALL'!$A$4:$W$259,15,FALSE)+VLOOKUP($A183,'REPORT4 60+ ALL'!$A$4:$U$259,15,FALSE)</f>
        <v>514</v>
      </c>
      <c r="P183" s="100">
        <f>VLOOKUP($A183,'REPORT1 16 &amp; Under ALL'!$A$4:$W$259,16,FALSE)+VLOOKUP($A183,'REPORT4 60+ ALL'!$A$4:$U$259,16,FALSE)</f>
        <v>552</v>
      </c>
      <c r="Q183" s="100">
        <f>VLOOKUP($A183,'REPORT1 16 &amp; Under ALL'!$A$4:$W$259,17,FALSE)+VLOOKUP($A183,'REPORT4 60+ ALL'!$A$4:$U$259,17,FALSE)</f>
        <v>716</v>
      </c>
      <c r="R183" s="100">
        <f>VLOOKUP($A183,'REPORT1 16 &amp; Under ALL'!$A$4:$W$259,18,FALSE)+VLOOKUP($A183,'REPORT4 60+ ALL'!$A$4:$U$259,18,FALSE)</f>
        <v>638</v>
      </c>
      <c r="S183" s="100">
        <f>VLOOKUP($A183,'REPORT1 16 &amp; Under ALL'!$A$4:$W$259,19,FALSE)+VLOOKUP($A183,'REPORT4 60+ ALL'!$A$4:$U$259,19,FALSE)</f>
        <v>584</v>
      </c>
      <c r="T183" s="100">
        <f>VLOOKUP($A183,'REPORT1 16 &amp; Under ALL'!$A$4:$W$259,20,FALSE)+VLOOKUP($A183,'REPORT4 60+ ALL'!$A$4:$U$259,20,FALSE)</f>
        <v>678</v>
      </c>
      <c r="U183" s="100">
        <f>VLOOKUP($A183,'REPORT1 16 &amp; Under ALL'!$A$4:$W$259,21,FALSE)+VLOOKUP($A183,'REPORT4 60+ ALL'!$A$4:$U$259,21,FALSE)</f>
        <v>583</v>
      </c>
      <c r="V183" s="165">
        <v>9585</v>
      </c>
      <c r="W183" s="171">
        <v>151</v>
      </c>
      <c r="X183" s="166">
        <v>0.06475128644939966</v>
      </c>
    </row>
    <row r="184" spans="1:24" ht="12.75">
      <c r="A184" s="2" t="s">
        <v>262</v>
      </c>
      <c r="B184" s="44" t="s">
        <v>594</v>
      </c>
      <c r="C184" s="1" t="s">
        <v>74</v>
      </c>
      <c r="D184" s="1" t="s">
        <v>15</v>
      </c>
      <c r="E184" s="1" t="s">
        <v>7</v>
      </c>
      <c r="F184" s="100">
        <f>VLOOKUP($A184,'REPORT1 16 &amp; Under ALL'!$A$4:$W$259,6,FALSE)+VLOOKUP($A184,'REPORT4 60+ ALL'!$A$4:$U$259,6,FALSE)</f>
        <v>3139</v>
      </c>
      <c r="G184" s="100">
        <f>VLOOKUP($A184,'REPORT1 16 &amp; Under ALL'!$A$4:$W$259,7,FALSE)+VLOOKUP($A184,'REPORT4 60+ ALL'!$A$4:$U$259,7,FALSE)</f>
        <v>3207</v>
      </c>
      <c r="H184" s="100">
        <f>VLOOKUP($A184,'REPORT1 16 &amp; Under ALL'!$A$4:$W$259,8,FALSE)+VLOOKUP($A184,'REPORT4 60+ ALL'!$A$4:$U$259,8,FALSE)</f>
        <v>2670</v>
      </c>
      <c r="I184" s="100">
        <f>VLOOKUP($A184,'REPORT1 16 &amp; Under ALL'!$A$4:$W$259,9,FALSE)+VLOOKUP($A184,'REPORT4 60+ ALL'!$A$4:$U$259,9,FALSE)</f>
        <v>4391</v>
      </c>
      <c r="J184" s="100">
        <f>VLOOKUP($A184,'REPORT1 16 &amp; Under ALL'!$A$4:$W$259,10,FALSE)+VLOOKUP($A184,'REPORT4 60+ ALL'!$A$4:$U$259,10,FALSE)</f>
        <v>5444</v>
      </c>
      <c r="K184" s="100">
        <f>VLOOKUP($A184,'REPORT1 16 &amp; Under ALL'!$A$4:$W$259,11,FALSE)+VLOOKUP($A184,'REPORT4 60+ ALL'!$A$4:$U$259,11,FALSE)</f>
        <v>3110</v>
      </c>
      <c r="L184" s="100">
        <f>VLOOKUP($A184,'REPORT1 16 &amp; Under ALL'!$A$4:$W$259,12,FALSE)+VLOOKUP($A184,'REPORT4 60+ ALL'!$A$4:$U$259,12,FALSE)</f>
        <v>2896</v>
      </c>
      <c r="M184" s="100">
        <f>VLOOKUP($A184,'REPORT1 16 &amp; Under ALL'!$A$4:$W$259,13,FALSE)+VLOOKUP($A184,'REPORT4 60+ ALL'!$A$4:$U$259,13,FALSE)</f>
        <v>2459</v>
      </c>
      <c r="N184" s="100">
        <f>VLOOKUP($A184,'REPORT1 16 &amp; Under ALL'!$A$4:$W$259,14,FALSE)+VLOOKUP($A184,'REPORT4 60+ ALL'!$A$4:$U$259,14,FALSE)</f>
        <v>1170</v>
      </c>
      <c r="O184" s="100">
        <f>VLOOKUP($A184,'REPORT1 16 &amp; Under ALL'!$A$4:$W$259,15,FALSE)+VLOOKUP($A184,'REPORT4 60+ ALL'!$A$4:$U$259,15,FALSE)</f>
        <v>1883</v>
      </c>
      <c r="P184" s="100">
        <f>VLOOKUP($A184,'REPORT1 16 &amp; Under ALL'!$A$4:$W$259,16,FALSE)+VLOOKUP($A184,'REPORT4 60+ ALL'!$A$4:$U$259,16,FALSE)</f>
        <v>2758</v>
      </c>
      <c r="Q184" s="100">
        <f>VLOOKUP($A184,'REPORT1 16 &amp; Under ALL'!$A$4:$W$259,17,FALSE)+VLOOKUP($A184,'REPORT4 60+ ALL'!$A$4:$U$259,17,FALSE)</f>
        <v>2600</v>
      </c>
      <c r="R184" s="100">
        <f>VLOOKUP($A184,'REPORT1 16 &amp; Under ALL'!$A$4:$W$259,18,FALSE)+VLOOKUP($A184,'REPORT4 60+ ALL'!$A$4:$U$259,18,FALSE)</f>
        <v>3333</v>
      </c>
      <c r="S184" s="100">
        <f>VLOOKUP($A184,'REPORT1 16 &amp; Under ALL'!$A$4:$W$259,19,FALSE)+VLOOKUP($A184,'REPORT4 60+ ALL'!$A$4:$U$259,19,FALSE)</f>
        <v>3112</v>
      </c>
      <c r="T184" s="100">
        <f>VLOOKUP($A184,'REPORT1 16 &amp; Under ALL'!$A$4:$W$259,20,FALSE)+VLOOKUP($A184,'REPORT4 60+ ALL'!$A$4:$U$259,20,FALSE)</f>
        <v>3465</v>
      </c>
      <c r="U184" s="100">
        <f>VLOOKUP($A184,'REPORT1 16 &amp; Under ALL'!$A$4:$W$259,21,FALSE)+VLOOKUP($A184,'REPORT4 60+ ALL'!$A$4:$U$259,21,FALSE)</f>
        <v>4046</v>
      </c>
      <c r="V184" s="165">
        <v>49683</v>
      </c>
      <c r="W184" s="171">
        <v>549</v>
      </c>
      <c r="X184" s="166">
        <v>0.04094875811143433</v>
      </c>
    </row>
    <row r="185" spans="1:24" ht="12.75">
      <c r="A185" s="2" t="s">
        <v>263</v>
      </c>
      <c r="B185" s="44" t="s">
        <v>418</v>
      </c>
      <c r="C185" s="1" t="s">
        <v>263</v>
      </c>
      <c r="D185" s="1" t="s">
        <v>36</v>
      </c>
      <c r="E185" s="1" t="s">
        <v>7</v>
      </c>
      <c r="F185" s="100">
        <f>VLOOKUP($A185,'REPORT1 16 &amp; Under ALL'!$A$4:$W$259,6,FALSE)+VLOOKUP($A185,'REPORT4 60+ ALL'!$A$4:$U$259,6,FALSE)</f>
        <v>23641</v>
      </c>
      <c r="G185" s="100">
        <f>VLOOKUP($A185,'REPORT1 16 &amp; Under ALL'!$A$4:$W$259,7,FALSE)+VLOOKUP($A185,'REPORT4 60+ ALL'!$A$4:$U$259,7,FALSE)</f>
        <v>21442</v>
      </c>
      <c r="H185" s="100">
        <f>VLOOKUP($A185,'REPORT1 16 &amp; Under ALL'!$A$4:$W$259,8,FALSE)+VLOOKUP($A185,'REPORT4 60+ ALL'!$A$4:$U$259,8,FALSE)</f>
        <v>23170</v>
      </c>
      <c r="I185" s="100">
        <f>VLOOKUP($A185,'REPORT1 16 &amp; Under ALL'!$A$4:$W$259,9,FALSE)+VLOOKUP($A185,'REPORT4 60+ ALL'!$A$4:$U$259,9,FALSE)</f>
        <v>33474</v>
      </c>
      <c r="J185" s="100">
        <f>VLOOKUP($A185,'REPORT1 16 &amp; Under ALL'!$A$4:$W$259,10,FALSE)+VLOOKUP($A185,'REPORT4 60+ ALL'!$A$4:$U$259,10,FALSE)</f>
        <v>32293</v>
      </c>
      <c r="K185" s="100">
        <f>VLOOKUP($A185,'REPORT1 16 &amp; Under ALL'!$A$4:$W$259,11,FALSE)+VLOOKUP($A185,'REPORT4 60+ ALL'!$A$4:$U$259,11,FALSE)</f>
        <v>22355</v>
      </c>
      <c r="L185" s="100">
        <f>VLOOKUP($A185,'REPORT1 16 &amp; Under ALL'!$A$4:$W$259,12,FALSE)+VLOOKUP($A185,'REPORT4 60+ ALL'!$A$4:$U$259,12,FALSE)</f>
        <v>20038</v>
      </c>
      <c r="M185" s="100">
        <f>VLOOKUP($A185,'REPORT1 16 &amp; Under ALL'!$A$4:$W$259,13,FALSE)+VLOOKUP($A185,'REPORT4 60+ ALL'!$A$4:$U$259,13,FALSE)</f>
        <v>13694</v>
      </c>
      <c r="N185" s="100">
        <f>VLOOKUP($A185,'REPORT1 16 &amp; Under ALL'!$A$4:$W$259,14,FALSE)+VLOOKUP($A185,'REPORT4 60+ ALL'!$A$4:$U$259,14,FALSE)</f>
        <v>8525</v>
      </c>
      <c r="O185" s="100">
        <f>VLOOKUP($A185,'REPORT1 16 &amp; Under ALL'!$A$4:$W$259,15,FALSE)+VLOOKUP($A185,'REPORT4 60+ ALL'!$A$4:$U$259,15,FALSE)</f>
        <v>12875</v>
      </c>
      <c r="P185" s="100">
        <f>VLOOKUP($A185,'REPORT1 16 &amp; Under ALL'!$A$4:$W$259,16,FALSE)+VLOOKUP($A185,'REPORT4 60+ ALL'!$A$4:$U$259,16,FALSE)</f>
        <v>19049</v>
      </c>
      <c r="Q185" s="100">
        <f>VLOOKUP($A185,'REPORT1 16 &amp; Under ALL'!$A$4:$W$259,17,FALSE)+VLOOKUP($A185,'REPORT4 60+ ALL'!$A$4:$U$259,17,FALSE)</f>
        <v>17751</v>
      </c>
      <c r="R185" s="100">
        <f>VLOOKUP($A185,'REPORT1 16 &amp; Under ALL'!$A$4:$W$259,18,FALSE)+VLOOKUP($A185,'REPORT4 60+ ALL'!$A$4:$U$259,18,FALSE)</f>
        <v>20146</v>
      </c>
      <c r="S185" s="100">
        <f>VLOOKUP($A185,'REPORT1 16 &amp; Under ALL'!$A$4:$W$259,19,FALSE)+VLOOKUP($A185,'REPORT4 60+ ALL'!$A$4:$U$259,19,FALSE)</f>
        <v>17013</v>
      </c>
      <c r="T185" s="100">
        <f>VLOOKUP($A185,'REPORT1 16 &amp; Under ALL'!$A$4:$W$259,20,FALSE)+VLOOKUP($A185,'REPORT4 60+ ALL'!$A$4:$U$259,20,FALSE)</f>
        <v>21555</v>
      </c>
      <c r="U185" s="100">
        <f>VLOOKUP($A185,'REPORT1 16 &amp; Under ALL'!$A$4:$W$259,21,FALSE)+VLOOKUP($A185,'REPORT4 60+ ALL'!$A$4:$U$259,21,FALSE)</f>
        <v>22829</v>
      </c>
      <c r="V185" s="165">
        <v>329850</v>
      </c>
      <c r="W185" s="171">
        <v>-20184</v>
      </c>
      <c r="X185" s="166">
        <v>-0.1984134005721195</v>
      </c>
    </row>
    <row r="186" spans="1:24" ht="12.75">
      <c r="A186" s="2" t="s">
        <v>264</v>
      </c>
      <c r="B186" s="44" t="s">
        <v>595</v>
      </c>
      <c r="C186" s="1" t="s">
        <v>265</v>
      </c>
      <c r="D186" s="1" t="s">
        <v>15</v>
      </c>
      <c r="E186" s="1" t="s">
        <v>7</v>
      </c>
      <c r="F186" s="100">
        <f>VLOOKUP($A186,'REPORT1 16 &amp; Under ALL'!$A$4:$W$259,6,FALSE)+VLOOKUP($A186,'REPORT4 60+ ALL'!$A$4:$U$259,6,FALSE)</f>
        <v>2188</v>
      </c>
      <c r="G186" s="100">
        <f>VLOOKUP($A186,'REPORT1 16 &amp; Under ALL'!$A$4:$W$259,7,FALSE)+VLOOKUP($A186,'REPORT4 60+ ALL'!$A$4:$U$259,7,FALSE)</f>
        <v>1647</v>
      </c>
      <c r="H186" s="100">
        <f>VLOOKUP($A186,'REPORT1 16 &amp; Under ALL'!$A$4:$W$259,8,FALSE)+VLOOKUP($A186,'REPORT4 60+ ALL'!$A$4:$U$259,8,FALSE)</f>
        <v>2267</v>
      </c>
      <c r="I186" s="100">
        <f>VLOOKUP($A186,'REPORT1 16 &amp; Under ALL'!$A$4:$W$259,9,FALSE)+VLOOKUP($A186,'REPORT4 60+ ALL'!$A$4:$U$259,9,FALSE)</f>
        <v>2707</v>
      </c>
      <c r="J186" s="100">
        <f>VLOOKUP($A186,'REPORT1 16 &amp; Under ALL'!$A$4:$W$259,10,FALSE)+VLOOKUP($A186,'REPORT4 60+ ALL'!$A$4:$U$259,10,FALSE)</f>
        <v>2586</v>
      </c>
      <c r="K186" s="100">
        <f>VLOOKUP($A186,'REPORT1 16 &amp; Under ALL'!$A$4:$W$259,11,FALSE)+VLOOKUP($A186,'REPORT4 60+ ALL'!$A$4:$U$259,11,FALSE)</f>
        <v>0</v>
      </c>
      <c r="L186" s="100">
        <f>VLOOKUP($A186,'REPORT1 16 &amp; Under ALL'!$A$4:$W$259,12,FALSE)+VLOOKUP($A186,'REPORT4 60+ ALL'!$A$4:$U$259,12,FALSE)</f>
        <v>1943</v>
      </c>
      <c r="M186" s="100">
        <f>VLOOKUP($A186,'REPORT1 16 &amp; Under ALL'!$A$4:$W$259,13,FALSE)+VLOOKUP($A186,'REPORT4 60+ ALL'!$A$4:$U$259,13,FALSE)</f>
        <v>1692</v>
      </c>
      <c r="N186" s="100">
        <f>VLOOKUP($A186,'REPORT1 16 &amp; Under ALL'!$A$4:$W$259,14,FALSE)+VLOOKUP($A186,'REPORT4 60+ ALL'!$A$4:$U$259,14,FALSE)</f>
        <v>921</v>
      </c>
      <c r="O186" s="100">
        <f>VLOOKUP($A186,'REPORT1 16 &amp; Under ALL'!$A$4:$W$259,15,FALSE)+VLOOKUP($A186,'REPORT4 60+ ALL'!$A$4:$U$259,15,FALSE)</f>
        <v>1759</v>
      </c>
      <c r="P186" s="100">
        <f>VLOOKUP($A186,'REPORT1 16 &amp; Under ALL'!$A$4:$W$259,16,FALSE)+VLOOKUP($A186,'REPORT4 60+ ALL'!$A$4:$U$259,16,FALSE)</f>
        <v>3033</v>
      </c>
      <c r="Q186" s="100">
        <f>VLOOKUP($A186,'REPORT1 16 &amp; Under ALL'!$A$4:$W$259,17,FALSE)+VLOOKUP($A186,'REPORT4 60+ ALL'!$A$4:$U$259,17,FALSE)</f>
        <v>2775</v>
      </c>
      <c r="R186" s="100">
        <f>VLOOKUP($A186,'REPORT1 16 &amp; Under ALL'!$A$4:$W$259,18,FALSE)+VLOOKUP($A186,'REPORT4 60+ ALL'!$A$4:$U$259,18,FALSE)</f>
        <v>2700</v>
      </c>
      <c r="S186" s="100">
        <f>VLOOKUP($A186,'REPORT1 16 &amp; Under ALL'!$A$4:$W$259,19,FALSE)+VLOOKUP($A186,'REPORT4 60+ ALL'!$A$4:$U$259,19,FALSE)</f>
        <v>2679</v>
      </c>
      <c r="T186" s="100">
        <f>VLOOKUP($A186,'REPORT1 16 &amp; Under ALL'!$A$4:$W$259,20,FALSE)+VLOOKUP($A186,'REPORT4 60+ ALL'!$A$4:$U$259,20,FALSE)</f>
        <v>2907</v>
      </c>
      <c r="U186" s="100">
        <f>VLOOKUP($A186,'REPORT1 16 &amp; Under ALL'!$A$4:$W$259,21,FALSE)+VLOOKUP($A186,'REPORT4 60+ ALL'!$A$4:$U$259,21,FALSE)</f>
        <v>2617</v>
      </c>
      <c r="V186" s="165">
        <v>34421</v>
      </c>
      <c r="W186" s="171">
        <v>2094</v>
      </c>
      <c r="X186" s="166">
        <v>0.23771143149052107</v>
      </c>
    </row>
    <row r="187" spans="1:24" ht="12.75">
      <c r="A187" s="2" t="s">
        <v>266</v>
      </c>
      <c r="B187" s="44" t="s">
        <v>596</v>
      </c>
      <c r="C187" s="1" t="s">
        <v>267</v>
      </c>
      <c r="D187" s="1" t="s">
        <v>36</v>
      </c>
      <c r="E187" s="1" t="s">
        <v>7</v>
      </c>
      <c r="F187" s="100">
        <f>VLOOKUP($A187,'REPORT1 16 &amp; Under ALL'!$A$4:$W$259,6,FALSE)+VLOOKUP($A187,'REPORT4 60+ ALL'!$A$4:$U$259,6,FALSE)</f>
        <v>9455</v>
      </c>
      <c r="G187" s="100">
        <f>VLOOKUP($A187,'REPORT1 16 &amp; Under ALL'!$A$4:$W$259,7,FALSE)+VLOOKUP($A187,'REPORT4 60+ ALL'!$A$4:$U$259,7,FALSE)</f>
        <v>10700</v>
      </c>
      <c r="H187" s="100">
        <f>VLOOKUP($A187,'REPORT1 16 &amp; Under ALL'!$A$4:$W$259,8,FALSE)+VLOOKUP($A187,'REPORT4 60+ ALL'!$A$4:$U$259,8,FALSE)</f>
        <v>10137</v>
      </c>
      <c r="I187" s="100">
        <f>VLOOKUP($A187,'REPORT1 16 &amp; Under ALL'!$A$4:$W$259,9,FALSE)+VLOOKUP($A187,'REPORT4 60+ ALL'!$A$4:$U$259,9,FALSE)</f>
        <v>11506</v>
      </c>
      <c r="J187" s="100">
        <f>VLOOKUP($A187,'REPORT1 16 &amp; Under ALL'!$A$4:$W$259,10,FALSE)+VLOOKUP($A187,'REPORT4 60+ ALL'!$A$4:$U$259,10,FALSE)</f>
        <v>15869</v>
      </c>
      <c r="K187" s="100">
        <f>VLOOKUP($A187,'REPORT1 16 &amp; Under ALL'!$A$4:$W$259,11,FALSE)+VLOOKUP($A187,'REPORT4 60+ ALL'!$A$4:$U$259,11,FALSE)</f>
        <v>9768</v>
      </c>
      <c r="L187" s="100">
        <f>VLOOKUP($A187,'REPORT1 16 &amp; Under ALL'!$A$4:$W$259,12,FALSE)+VLOOKUP($A187,'REPORT4 60+ ALL'!$A$4:$U$259,12,FALSE)</f>
        <v>9810</v>
      </c>
      <c r="M187" s="100">
        <f>VLOOKUP($A187,'REPORT1 16 &amp; Under ALL'!$A$4:$W$259,13,FALSE)+VLOOKUP($A187,'REPORT4 60+ ALL'!$A$4:$U$259,13,FALSE)</f>
        <v>6355</v>
      </c>
      <c r="N187" s="100">
        <f>VLOOKUP($A187,'REPORT1 16 &amp; Under ALL'!$A$4:$W$259,14,FALSE)+VLOOKUP($A187,'REPORT4 60+ ALL'!$A$4:$U$259,14,FALSE)</f>
        <v>5134</v>
      </c>
      <c r="O187" s="100">
        <f>VLOOKUP($A187,'REPORT1 16 &amp; Under ALL'!$A$4:$W$259,15,FALSE)+VLOOKUP($A187,'REPORT4 60+ ALL'!$A$4:$U$259,15,FALSE)</f>
        <v>6290</v>
      </c>
      <c r="P187" s="100">
        <f>VLOOKUP($A187,'REPORT1 16 &amp; Under ALL'!$A$4:$W$259,16,FALSE)+VLOOKUP($A187,'REPORT4 60+ ALL'!$A$4:$U$259,16,FALSE)</f>
        <v>11339</v>
      </c>
      <c r="Q187" s="100">
        <f>VLOOKUP($A187,'REPORT1 16 &amp; Under ALL'!$A$4:$W$259,17,FALSE)+VLOOKUP($A187,'REPORT4 60+ ALL'!$A$4:$U$259,17,FALSE)</f>
        <v>7895</v>
      </c>
      <c r="R187" s="100">
        <f>VLOOKUP($A187,'REPORT1 16 &amp; Under ALL'!$A$4:$W$259,18,FALSE)+VLOOKUP($A187,'REPORT4 60+ ALL'!$A$4:$U$259,18,FALSE)</f>
        <v>9658</v>
      </c>
      <c r="S187" s="100">
        <f>VLOOKUP($A187,'REPORT1 16 &amp; Under ALL'!$A$4:$W$259,19,FALSE)+VLOOKUP($A187,'REPORT4 60+ ALL'!$A$4:$U$259,19,FALSE)</f>
        <v>7322</v>
      </c>
      <c r="T187" s="100">
        <f>VLOOKUP($A187,'REPORT1 16 &amp; Under ALL'!$A$4:$W$259,20,FALSE)+VLOOKUP($A187,'REPORT4 60+ ALL'!$A$4:$U$259,20,FALSE)</f>
        <v>8296</v>
      </c>
      <c r="U187" s="100">
        <f>VLOOKUP($A187,'REPORT1 16 &amp; Under ALL'!$A$4:$W$259,21,FALSE)+VLOOKUP($A187,'REPORT4 60+ ALL'!$A$4:$U$259,21,FALSE)</f>
        <v>7354</v>
      </c>
      <c r="V187" s="165">
        <v>146888</v>
      </c>
      <c r="W187" s="171">
        <v>-9168</v>
      </c>
      <c r="X187" s="166">
        <v>-0.219340638308053</v>
      </c>
    </row>
    <row r="188" spans="1:24" ht="12.75">
      <c r="A188" s="2" t="s">
        <v>268</v>
      </c>
      <c r="B188" s="44" t="s">
        <v>597</v>
      </c>
      <c r="C188" s="1" t="s">
        <v>69</v>
      </c>
      <c r="D188" s="1" t="s">
        <v>19</v>
      </c>
      <c r="E188" s="1" t="s">
        <v>7</v>
      </c>
      <c r="F188" s="100">
        <f>VLOOKUP($A188,'REPORT1 16 &amp; Under ALL'!$A$4:$W$259,6,FALSE)+VLOOKUP($A188,'REPORT4 60+ ALL'!$A$4:$U$259,6,FALSE)</f>
        <v>2688</v>
      </c>
      <c r="G188" s="100">
        <f>VLOOKUP($A188,'REPORT1 16 &amp; Under ALL'!$A$4:$W$259,7,FALSE)+VLOOKUP($A188,'REPORT4 60+ ALL'!$A$4:$U$259,7,FALSE)</f>
        <v>3230</v>
      </c>
      <c r="H188" s="100">
        <f>VLOOKUP($A188,'REPORT1 16 &amp; Under ALL'!$A$4:$W$259,8,FALSE)+VLOOKUP($A188,'REPORT4 60+ ALL'!$A$4:$U$259,8,FALSE)</f>
        <v>2782</v>
      </c>
      <c r="I188" s="100">
        <f>VLOOKUP($A188,'REPORT1 16 &amp; Under ALL'!$A$4:$W$259,9,FALSE)+VLOOKUP($A188,'REPORT4 60+ ALL'!$A$4:$U$259,9,FALSE)</f>
        <v>3789</v>
      </c>
      <c r="J188" s="100">
        <f>VLOOKUP($A188,'REPORT1 16 &amp; Under ALL'!$A$4:$W$259,10,FALSE)+VLOOKUP($A188,'REPORT4 60+ ALL'!$A$4:$U$259,10,FALSE)</f>
        <v>4755</v>
      </c>
      <c r="K188" s="100">
        <f>VLOOKUP($A188,'REPORT1 16 &amp; Under ALL'!$A$4:$W$259,11,FALSE)+VLOOKUP($A188,'REPORT4 60+ ALL'!$A$4:$U$259,11,FALSE)</f>
        <v>3102</v>
      </c>
      <c r="L188" s="100">
        <f>VLOOKUP($A188,'REPORT1 16 &amp; Under ALL'!$A$4:$W$259,12,FALSE)+VLOOKUP($A188,'REPORT4 60+ ALL'!$A$4:$U$259,12,FALSE)</f>
        <v>3284</v>
      </c>
      <c r="M188" s="100">
        <f>VLOOKUP($A188,'REPORT1 16 &amp; Under ALL'!$A$4:$W$259,13,FALSE)+VLOOKUP($A188,'REPORT4 60+ ALL'!$A$4:$U$259,13,FALSE)</f>
        <v>2990</v>
      </c>
      <c r="N188" s="100">
        <f>VLOOKUP($A188,'REPORT1 16 &amp; Under ALL'!$A$4:$W$259,14,FALSE)+VLOOKUP($A188,'REPORT4 60+ ALL'!$A$4:$U$259,14,FALSE)</f>
        <v>1812</v>
      </c>
      <c r="O188" s="100">
        <f>VLOOKUP($A188,'REPORT1 16 &amp; Under ALL'!$A$4:$W$259,15,FALSE)+VLOOKUP($A188,'REPORT4 60+ ALL'!$A$4:$U$259,15,FALSE)</f>
        <v>3101</v>
      </c>
      <c r="P188" s="100">
        <f>VLOOKUP($A188,'REPORT1 16 &amp; Under ALL'!$A$4:$W$259,16,FALSE)+VLOOKUP($A188,'REPORT4 60+ ALL'!$A$4:$U$259,16,FALSE)</f>
        <v>3517</v>
      </c>
      <c r="Q188" s="100">
        <f>VLOOKUP($A188,'REPORT1 16 &amp; Under ALL'!$A$4:$W$259,17,FALSE)+VLOOKUP($A188,'REPORT4 60+ ALL'!$A$4:$U$259,17,FALSE)</f>
        <v>3929</v>
      </c>
      <c r="R188" s="100">
        <f>VLOOKUP($A188,'REPORT1 16 &amp; Under ALL'!$A$4:$W$259,18,FALSE)+VLOOKUP($A188,'REPORT4 60+ ALL'!$A$4:$U$259,18,FALSE)</f>
        <v>3148</v>
      </c>
      <c r="S188" s="100">
        <f>VLOOKUP($A188,'REPORT1 16 &amp; Under ALL'!$A$4:$W$259,19,FALSE)+VLOOKUP($A188,'REPORT4 60+ ALL'!$A$4:$U$259,19,FALSE)</f>
        <v>3456</v>
      </c>
      <c r="T188" s="100">
        <f>VLOOKUP($A188,'REPORT1 16 &amp; Under ALL'!$A$4:$W$259,20,FALSE)+VLOOKUP($A188,'REPORT4 60+ ALL'!$A$4:$U$259,20,FALSE)</f>
        <v>3270</v>
      </c>
      <c r="U188" s="100">
        <f>VLOOKUP($A188,'REPORT1 16 &amp; Under ALL'!$A$4:$W$259,21,FALSE)+VLOOKUP($A188,'REPORT4 60+ ALL'!$A$4:$U$259,21,FALSE)</f>
        <v>3677</v>
      </c>
      <c r="V188" s="165">
        <v>52530</v>
      </c>
      <c r="W188" s="171">
        <v>1062</v>
      </c>
      <c r="X188" s="166">
        <v>0.08503483065097285</v>
      </c>
    </row>
    <row r="189" spans="1:24" ht="12.75">
      <c r="A189" s="2" t="s">
        <v>269</v>
      </c>
      <c r="B189" s="44" t="s">
        <v>598</v>
      </c>
      <c r="C189" s="1" t="s">
        <v>9</v>
      </c>
      <c r="D189" s="1" t="s">
        <v>10</v>
      </c>
      <c r="E189" s="1" t="s">
        <v>7</v>
      </c>
      <c r="F189" s="100">
        <f>VLOOKUP($A189,'REPORT1 16 &amp; Under ALL'!$A$4:$W$259,6,FALSE)+VLOOKUP($A189,'REPORT4 60+ ALL'!$A$4:$U$259,6,FALSE)</f>
        <v>5712</v>
      </c>
      <c r="G189" s="100">
        <f>VLOOKUP($A189,'REPORT1 16 &amp; Under ALL'!$A$4:$W$259,7,FALSE)+VLOOKUP($A189,'REPORT4 60+ ALL'!$A$4:$U$259,7,FALSE)</f>
        <v>6856</v>
      </c>
      <c r="H189" s="100">
        <f>VLOOKUP($A189,'REPORT1 16 &amp; Under ALL'!$A$4:$W$259,8,FALSE)+VLOOKUP($A189,'REPORT4 60+ ALL'!$A$4:$U$259,8,FALSE)</f>
        <v>6437</v>
      </c>
      <c r="I189" s="100">
        <f>VLOOKUP($A189,'REPORT1 16 &amp; Under ALL'!$A$4:$W$259,9,FALSE)+VLOOKUP($A189,'REPORT4 60+ ALL'!$A$4:$U$259,9,FALSE)</f>
        <v>7282</v>
      </c>
      <c r="J189" s="100">
        <f>VLOOKUP($A189,'REPORT1 16 &amp; Under ALL'!$A$4:$W$259,10,FALSE)+VLOOKUP($A189,'REPORT4 60+ ALL'!$A$4:$U$259,10,FALSE)</f>
        <v>10090</v>
      </c>
      <c r="K189" s="100">
        <f>VLOOKUP($A189,'REPORT1 16 &amp; Under ALL'!$A$4:$W$259,11,FALSE)+VLOOKUP($A189,'REPORT4 60+ ALL'!$A$4:$U$259,11,FALSE)</f>
        <v>7688</v>
      </c>
      <c r="L189" s="100">
        <f>VLOOKUP($A189,'REPORT1 16 &amp; Under ALL'!$A$4:$W$259,12,FALSE)+VLOOKUP($A189,'REPORT4 60+ ALL'!$A$4:$U$259,12,FALSE)</f>
        <v>7582</v>
      </c>
      <c r="M189" s="100">
        <f>VLOOKUP($A189,'REPORT1 16 &amp; Under ALL'!$A$4:$W$259,13,FALSE)+VLOOKUP($A189,'REPORT4 60+ ALL'!$A$4:$U$259,13,FALSE)</f>
        <v>5256</v>
      </c>
      <c r="N189" s="100">
        <f>VLOOKUP($A189,'REPORT1 16 &amp; Under ALL'!$A$4:$W$259,14,FALSE)+VLOOKUP($A189,'REPORT4 60+ ALL'!$A$4:$U$259,14,FALSE)</f>
        <v>3555</v>
      </c>
      <c r="O189" s="100">
        <f>VLOOKUP($A189,'REPORT1 16 &amp; Under ALL'!$A$4:$W$259,15,FALSE)+VLOOKUP($A189,'REPORT4 60+ ALL'!$A$4:$U$259,15,FALSE)</f>
        <v>4662</v>
      </c>
      <c r="P189" s="100">
        <f>VLOOKUP($A189,'REPORT1 16 &amp; Under ALL'!$A$4:$W$259,16,FALSE)+VLOOKUP($A189,'REPORT4 60+ ALL'!$A$4:$U$259,16,FALSE)</f>
        <v>7677</v>
      </c>
      <c r="Q189" s="100">
        <f>VLOOKUP($A189,'REPORT1 16 &amp; Under ALL'!$A$4:$W$259,17,FALSE)+VLOOKUP($A189,'REPORT4 60+ ALL'!$A$4:$U$259,17,FALSE)</f>
        <v>3763</v>
      </c>
      <c r="R189" s="100">
        <f>VLOOKUP($A189,'REPORT1 16 &amp; Under ALL'!$A$4:$W$259,18,FALSE)+VLOOKUP($A189,'REPORT4 60+ ALL'!$A$4:$U$259,18,FALSE)</f>
        <v>4309</v>
      </c>
      <c r="S189" s="100">
        <f>VLOOKUP($A189,'REPORT1 16 &amp; Under ALL'!$A$4:$W$259,19,FALSE)+VLOOKUP($A189,'REPORT4 60+ ALL'!$A$4:$U$259,19,FALSE)</f>
        <v>3941</v>
      </c>
      <c r="T189" s="100">
        <f>VLOOKUP($A189,'REPORT1 16 &amp; Under ALL'!$A$4:$W$259,20,FALSE)+VLOOKUP($A189,'REPORT4 60+ ALL'!$A$4:$U$259,20,FALSE)</f>
        <v>3803</v>
      </c>
      <c r="U189" s="100">
        <f>VLOOKUP($A189,'REPORT1 16 &amp; Under ALL'!$A$4:$W$259,21,FALSE)+VLOOKUP($A189,'REPORT4 60+ ALL'!$A$4:$U$259,21,FALSE)</f>
        <v>3512</v>
      </c>
      <c r="V189" s="165">
        <v>92125</v>
      </c>
      <c r="W189" s="171">
        <v>-10722</v>
      </c>
      <c r="X189" s="166">
        <v>-0.4078822231521284</v>
      </c>
    </row>
    <row r="190" spans="1:24" ht="12.75">
      <c r="A190" s="2" t="s">
        <v>270</v>
      </c>
      <c r="B190" s="44" t="s">
        <v>599</v>
      </c>
      <c r="C190" s="1" t="s">
        <v>271</v>
      </c>
      <c r="D190" s="1" t="s">
        <v>30</v>
      </c>
      <c r="E190" s="1" t="s">
        <v>16</v>
      </c>
      <c r="F190" s="100">
        <f>VLOOKUP($A190,'REPORT1 16 &amp; Under ALL'!$A$4:$W$259,6,FALSE)+VLOOKUP($A190,'REPORT4 60+ ALL'!$A$4:$U$259,6,FALSE)</f>
        <v>3274</v>
      </c>
      <c r="G190" s="100">
        <f>VLOOKUP($A190,'REPORT1 16 &amp; Under ALL'!$A$4:$W$259,7,FALSE)+VLOOKUP($A190,'REPORT4 60+ ALL'!$A$4:$U$259,7,FALSE)</f>
        <v>4393</v>
      </c>
      <c r="H190" s="100">
        <f>VLOOKUP($A190,'REPORT1 16 &amp; Under ALL'!$A$4:$W$259,8,FALSE)+VLOOKUP($A190,'REPORT4 60+ ALL'!$A$4:$U$259,8,FALSE)</f>
        <v>5093</v>
      </c>
      <c r="I190" s="100">
        <f>VLOOKUP($A190,'REPORT1 16 &amp; Under ALL'!$A$4:$W$259,9,FALSE)+VLOOKUP($A190,'REPORT4 60+ ALL'!$A$4:$U$259,9,FALSE)</f>
        <v>5628</v>
      </c>
      <c r="J190" s="100">
        <f>VLOOKUP($A190,'REPORT1 16 &amp; Under ALL'!$A$4:$W$259,10,FALSE)+VLOOKUP($A190,'REPORT4 60+ ALL'!$A$4:$U$259,10,FALSE)</f>
        <v>4605</v>
      </c>
      <c r="K190" s="100">
        <f>VLOOKUP($A190,'REPORT1 16 &amp; Under ALL'!$A$4:$W$259,11,FALSE)+VLOOKUP($A190,'REPORT4 60+ ALL'!$A$4:$U$259,11,FALSE)</f>
        <v>4640</v>
      </c>
      <c r="L190" s="100">
        <f>VLOOKUP($A190,'REPORT1 16 &amp; Under ALL'!$A$4:$W$259,12,FALSE)+VLOOKUP($A190,'REPORT4 60+ ALL'!$A$4:$U$259,12,FALSE)</f>
        <v>4973</v>
      </c>
      <c r="M190" s="100">
        <f>VLOOKUP($A190,'REPORT1 16 &amp; Under ALL'!$A$4:$W$259,13,FALSE)+VLOOKUP($A190,'REPORT4 60+ ALL'!$A$4:$U$259,13,FALSE)</f>
        <v>5242</v>
      </c>
      <c r="N190" s="100">
        <f>VLOOKUP($A190,'REPORT1 16 &amp; Under ALL'!$A$4:$W$259,14,FALSE)+VLOOKUP($A190,'REPORT4 60+ ALL'!$A$4:$U$259,14,FALSE)</f>
        <v>3394</v>
      </c>
      <c r="O190" s="100">
        <f>VLOOKUP($A190,'REPORT1 16 &amp; Under ALL'!$A$4:$W$259,15,FALSE)+VLOOKUP($A190,'REPORT4 60+ ALL'!$A$4:$U$259,15,FALSE)</f>
        <v>3536</v>
      </c>
      <c r="P190" s="100">
        <f>VLOOKUP($A190,'REPORT1 16 &amp; Under ALL'!$A$4:$W$259,16,FALSE)+VLOOKUP($A190,'REPORT4 60+ ALL'!$A$4:$U$259,16,FALSE)</f>
        <v>4774</v>
      </c>
      <c r="Q190" s="100">
        <f>VLOOKUP($A190,'REPORT1 16 &amp; Under ALL'!$A$4:$W$259,17,FALSE)+VLOOKUP($A190,'REPORT4 60+ ALL'!$A$4:$U$259,17,FALSE)</f>
        <v>5316</v>
      </c>
      <c r="R190" s="100">
        <f>VLOOKUP($A190,'REPORT1 16 &amp; Under ALL'!$A$4:$W$259,18,FALSE)+VLOOKUP($A190,'REPORT4 60+ ALL'!$A$4:$U$259,18,FALSE)</f>
        <v>3865</v>
      </c>
      <c r="S190" s="100">
        <f>VLOOKUP($A190,'REPORT1 16 &amp; Under ALL'!$A$4:$W$259,19,FALSE)+VLOOKUP($A190,'REPORT4 60+ ALL'!$A$4:$U$259,19,FALSE)</f>
        <v>4348</v>
      </c>
      <c r="T190" s="100">
        <f>VLOOKUP($A190,'REPORT1 16 &amp; Under ALL'!$A$4:$W$259,20,FALSE)+VLOOKUP($A190,'REPORT4 60+ ALL'!$A$4:$U$259,20,FALSE)</f>
        <v>4831</v>
      </c>
      <c r="U190" s="100">
        <f>VLOOKUP($A190,'REPORT1 16 &amp; Under ALL'!$A$4:$W$259,21,FALSE)+VLOOKUP($A190,'REPORT4 60+ ALL'!$A$4:$U$259,21,FALSE)</f>
        <v>4922</v>
      </c>
      <c r="V190" s="165">
        <v>72834</v>
      </c>
      <c r="W190" s="171">
        <v>-422</v>
      </c>
      <c r="X190" s="166">
        <v>-0.02294974983685012</v>
      </c>
    </row>
    <row r="191" spans="1:24" ht="12.75">
      <c r="A191" s="2" t="s">
        <v>272</v>
      </c>
      <c r="B191" s="44" t="s">
        <v>600</v>
      </c>
      <c r="C191" s="1" t="s">
        <v>129</v>
      </c>
      <c r="D191" s="1" t="s">
        <v>30</v>
      </c>
      <c r="E191" s="1" t="s">
        <v>16</v>
      </c>
      <c r="F191" s="100">
        <f>VLOOKUP($A191,'REPORT1 16 &amp; Under ALL'!$A$4:$W$259,6,FALSE)+VLOOKUP($A191,'REPORT4 60+ ALL'!$A$4:$U$259,6,FALSE)</f>
        <v>863</v>
      </c>
      <c r="G191" s="100">
        <f>VLOOKUP($A191,'REPORT1 16 &amp; Under ALL'!$A$4:$W$259,7,FALSE)+VLOOKUP($A191,'REPORT4 60+ ALL'!$A$4:$U$259,7,FALSE)</f>
        <v>1109</v>
      </c>
      <c r="H191" s="100">
        <f>VLOOKUP($A191,'REPORT1 16 &amp; Under ALL'!$A$4:$W$259,8,FALSE)+VLOOKUP($A191,'REPORT4 60+ ALL'!$A$4:$U$259,8,FALSE)</f>
        <v>1413</v>
      </c>
      <c r="I191" s="100">
        <f>VLOOKUP($A191,'REPORT1 16 &amp; Under ALL'!$A$4:$W$259,9,FALSE)+VLOOKUP($A191,'REPORT4 60+ ALL'!$A$4:$U$259,9,FALSE)</f>
        <v>1453</v>
      </c>
      <c r="J191" s="100">
        <f>VLOOKUP($A191,'REPORT1 16 &amp; Under ALL'!$A$4:$W$259,10,FALSE)+VLOOKUP($A191,'REPORT4 60+ ALL'!$A$4:$U$259,10,FALSE)</f>
        <v>1146</v>
      </c>
      <c r="K191" s="100">
        <f>VLOOKUP($A191,'REPORT1 16 &amp; Under ALL'!$A$4:$W$259,11,FALSE)+VLOOKUP($A191,'REPORT4 60+ ALL'!$A$4:$U$259,11,FALSE)</f>
        <v>1305</v>
      </c>
      <c r="L191" s="100">
        <f>VLOOKUP($A191,'REPORT1 16 &amp; Under ALL'!$A$4:$W$259,12,FALSE)+VLOOKUP($A191,'REPORT4 60+ ALL'!$A$4:$U$259,12,FALSE)</f>
        <v>1340</v>
      </c>
      <c r="M191" s="100">
        <f>VLOOKUP($A191,'REPORT1 16 &amp; Under ALL'!$A$4:$W$259,13,FALSE)+VLOOKUP($A191,'REPORT4 60+ ALL'!$A$4:$U$259,13,FALSE)</f>
        <v>1546</v>
      </c>
      <c r="N191" s="100">
        <f>VLOOKUP($A191,'REPORT1 16 &amp; Under ALL'!$A$4:$W$259,14,FALSE)+VLOOKUP($A191,'REPORT4 60+ ALL'!$A$4:$U$259,14,FALSE)</f>
        <v>904</v>
      </c>
      <c r="O191" s="100">
        <f>VLOOKUP($A191,'REPORT1 16 &amp; Under ALL'!$A$4:$W$259,15,FALSE)+VLOOKUP($A191,'REPORT4 60+ ALL'!$A$4:$U$259,15,FALSE)</f>
        <v>1090</v>
      </c>
      <c r="P191" s="100">
        <f>VLOOKUP($A191,'REPORT1 16 &amp; Under ALL'!$A$4:$W$259,16,FALSE)+VLOOKUP($A191,'REPORT4 60+ ALL'!$A$4:$U$259,16,FALSE)</f>
        <v>1357</v>
      </c>
      <c r="Q191" s="100">
        <f>VLOOKUP($A191,'REPORT1 16 &amp; Under ALL'!$A$4:$W$259,17,FALSE)+VLOOKUP($A191,'REPORT4 60+ ALL'!$A$4:$U$259,17,FALSE)</f>
        <v>1634</v>
      </c>
      <c r="R191" s="100">
        <f>VLOOKUP($A191,'REPORT1 16 &amp; Under ALL'!$A$4:$W$259,18,FALSE)+VLOOKUP($A191,'REPORT4 60+ ALL'!$A$4:$U$259,18,FALSE)</f>
        <v>1284</v>
      </c>
      <c r="S191" s="100">
        <f>VLOOKUP($A191,'REPORT1 16 &amp; Under ALL'!$A$4:$W$259,19,FALSE)+VLOOKUP($A191,'REPORT4 60+ ALL'!$A$4:$U$259,19,FALSE)</f>
        <v>1420</v>
      </c>
      <c r="T191" s="100">
        <f>VLOOKUP($A191,'REPORT1 16 &amp; Under ALL'!$A$4:$W$259,20,FALSE)+VLOOKUP($A191,'REPORT4 60+ ALL'!$A$4:$U$259,20,FALSE)</f>
        <v>1516</v>
      </c>
      <c r="U191" s="100">
        <f>VLOOKUP($A191,'REPORT1 16 &amp; Under ALL'!$A$4:$W$259,21,FALSE)+VLOOKUP($A191,'REPORT4 60+ ALL'!$A$4:$U$259,21,FALSE)</f>
        <v>1499</v>
      </c>
      <c r="V191" s="165">
        <v>20879</v>
      </c>
      <c r="W191" s="171">
        <v>881</v>
      </c>
      <c r="X191" s="166">
        <v>0.18210004133939645</v>
      </c>
    </row>
    <row r="192" spans="1:24" ht="12.75">
      <c r="A192" s="2" t="s">
        <v>273</v>
      </c>
      <c r="B192" s="44" t="s">
        <v>601</v>
      </c>
      <c r="C192" s="1" t="s">
        <v>46</v>
      </c>
      <c r="D192" s="1" t="s">
        <v>10</v>
      </c>
      <c r="E192" s="1" t="s">
        <v>7</v>
      </c>
      <c r="F192" s="100">
        <f>VLOOKUP($A192,'REPORT1 16 &amp; Under ALL'!$A$4:$W$259,6,FALSE)+VLOOKUP($A192,'REPORT4 60+ ALL'!$A$4:$U$259,6,FALSE)</f>
        <v>2208</v>
      </c>
      <c r="G192" s="100">
        <f>VLOOKUP($A192,'REPORT1 16 &amp; Under ALL'!$A$4:$W$259,7,FALSE)+VLOOKUP($A192,'REPORT4 60+ ALL'!$A$4:$U$259,7,FALSE)</f>
        <v>2576</v>
      </c>
      <c r="H192" s="100">
        <f>VLOOKUP($A192,'REPORT1 16 &amp; Under ALL'!$A$4:$W$259,8,FALSE)+VLOOKUP($A192,'REPORT4 60+ ALL'!$A$4:$U$259,8,FALSE)</f>
        <v>2327</v>
      </c>
      <c r="I192" s="100">
        <f>VLOOKUP($A192,'REPORT1 16 &amp; Under ALL'!$A$4:$W$259,9,FALSE)+VLOOKUP($A192,'REPORT4 60+ ALL'!$A$4:$U$259,9,FALSE)</f>
        <v>325</v>
      </c>
      <c r="J192" s="100">
        <f>VLOOKUP($A192,'REPORT1 16 &amp; Under ALL'!$A$4:$W$259,10,FALSE)+VLOOKUP($A192,'REPORT4 60+ ALL'!$A$4:$U$259,10,FALSE)</f>
        <v>4268</v>
      </c>
      <c r="K192" s="100">
        <f>VLOOKUP($A192,'REPORT1 16 &amp; Under ALL'!$A$4:$W$259,11,FALSE)+VLOOKUP($A192,'REPORT4 60+ ALL'!$A$4:$U$259,11,FALSE)</f>
        <v>2632</v>
      </c>
      <c r="L192" s="100">
        <f>VLOOKUP($A192,'REPORT1 16 &amp; Under ALL'!$A$4:$W$259,12,FALSE)+VLOOKUP($A192,'REPORT4 60+ ALL'!$A$4:$U$259,12,FALSE)</f>
        <v>2529</v>
      </c>
      <c r="M192" s="100">
        <f>VLOOKUP($A192,'REPORT1 16 &amp; Under ALL'!$A$4:$W$259,13,FALSE)+VLOOKUP($A192,'REPORT4 60+ ALL'!$A$4:$U$259,13,FALSE)</f>
        <v>2106</v>
      </c>
      <c r="N192" s="100">
        <f>VLOOKUP($A192,'REPORT1 16 &amp; Under ALL'!$A$4:$W$259,14,FALSE)+VLOOKUP($A192,'REPORT4 60+ ALL'!$A$4:$U$259,14,FALSE)</f>
        <v>1124</v>
      </c>
      <c r="O192" s="100">
        <f>VLOOKUP($A192,'REPORT1 16 &amp; Under ALL'!$A$4:$W$259,15,FALSE)+VLOOKUP($A192,'REPORT4 60+ ALL'!$A$4:$U$259,15,FALSE)</f>
        <v>1941</v>
      </c>
      <c r="P192" s="100">
        <f>VLOOKUP($A192,'REPORT1 16 &amp; Under ALL'!$A$4:$W$259,16,FALSE)+VLOOKUP($A192,'REPORT4 60+ ALL'!$A$4:$U$259,16,FALSE)</f>
        <v>2208</v>
      </c>
      <c r="Q192" s="100">
        <f>VLOOKUP($A192,'REPORT1 16 &amp; Under ALL'!$A$4:$W$259,17,FALSE)+VLOOKUP($A192,'REPORT4 60+ ALL'!$A$4:$U$259,17,FALSE)</f>
        <v>2527</v>
      </c>
      <c r="R192" s="100">
        <f>VLOOKUP($A192,'REPORT1 16 &amp; Under ALL'!$A$4:$W$259,18,FALSE)+VLOOKUP($A192,'REPORT4 60+ ALL'!$A$4:$U$259,18,FALSE)</f>
        <v>2731</v>
      </c>
      <c r="S192" s="100">
        <f>VLOOKUP($A192,'REPORT1 16 &amp; Under ALL'!$A$4:$W$259,19,FALSE)+VLOOKUP($A192,'REPORT4 60+ ALL'!$A$4:$U$259,19,FALSE)</f>
        <v>2090</v>
      </c>
      <c r="T192" s="100">
        <f>VLOOKUP($A192,'REPORT1 16 &amp; Under ALL'!$A$4:$W$259,20,FALSE)+VLOOKUP($A192,'REPORT4 60+ ALL'!$A$4:$U$259,20,FALSE)</f>
        <v>2463</v>
      </c>
      <c r="U192" s="100">
        <f>VLOOKUP($A192,'REPORT1 16 &amp; Under ALL'!$A$4:$W$259,21,FALSE)+VLOOKUP($A192,'REPORT4 60+ ALL'!$A$4:$U$259,21,FALSE)</f>
        <v>2719</v>
      </c>
      <c r="V192" s="165">
        <v>36774</v>
      </c>
      <c r="W192" s="171">
        <v>2567</v>
      </c>
      <c r="X192" s="166">
        <v>0.34521247982786446</v>
      </c>
    </row>
    <row r="193" spans="1:24" ht="12.75">
      <c r="A193" s="2" t="s">
        <v>752</v>
      </c>
      <c r="B193" s="44" t="s">
        <v>602</v>
      </c>
      <c r="C193" s="1" t="s">
        <v>46</v>
      </c>
      <c r="D193" s="1" t="s">
        <v>10</v>
      </c>
      <c r="E193" s="1" t="s">
        <v>7</v>
      </c>
      <c r="F193" s="100">
        <f>VLOOKUP($A193,'REPORT1 16 &amp; Under ALL'!$A$4:$W$259,6,FALSE)+VLOOKUP($A193,'REPORT4 60+ ALL'!$A$4:$U$259,6,FALSE)</f>
        <v>1380</v>
      </c>
      <c r="G193" s="100">
        <f>VLOOKUP($A193,'REPORT1 16 &amp; Under ALL'!$A$4:$W$259,7,FALSE)+VLOOKUP($A193,'REPORT4 60+ ALL'!$A$4:$U$259,7,FALSE)</f>
        <v>1772</v>
      </c>
      <c r="H193" s="100">
        <f>VLOOKUP($A193,'REPORT1 16 &amp; Under ALL'!$A$4:$W$259,8,FALSE)+VLOOKUP($A193,'REPORT4 60+ ALL'!$A$4:$U$259,8,FALSE)</f>
        <v>6375</v>
      </c>
      <c r="I193" s="100">
        <f>VLOOKUP($A193,'REPORT1 16 &amp; Under ALL'!$A$4:$W$259,9,FALSE)+VLOOKUP($A193,'REPORT4 60+ ALL'!$A$4:$U$259,9,FALSE)</f>
        <v>12326</v>
      </c>
      <c r="J193" s="100">
        <f>VLOOKUP($A193,'REPORT1 16 &amp; Under ALL'!$A$4:$W$259,10,FALSE)+VLOOKUP($A193,'REPORT4 60+ ALL'!$A$4:$U$259,10,FALSE)</f>
        <v>16054</v>
      </c>
      <c r="K193" s="100">
        <f>VLOOKUP($A193,'REPORT1 16 &amp; Under ALL'!$A$4:$W$259,11,FALSE)+VLOOKUP($A193,'REPORT4 60+ ALL'!$A$4:$U$259,11,FALSE)</f>
        <v>7830</v>
      </c>
      <c r="L193" s="100">
        <f>VLOOKUP($A193,'REPORT1 16 &amp; Under ALL'!$A$4:$W$259,12,FALSE)+VLOOKUP($A193,'REPORT4 60+ ALL'!$A$4:$U$259,12,FALSE)</f>
        <v>8811</v>
      </c>
      <c r="M193" s="100">
        <f>VLOOKUP($A193,'REPORT1 16 &amp; Under ALL'!$A$4:$W$259,13,FALSE)+VLOOKUP($A193,'REPORT4 60+ ALL'!$A$4:$U$259,13,FALSE)</f>
        <v>6661</v>
      </c>
      <c r="N193" s="100">
        <f>VLOOKUP($A193,'REPORT1 16 &amp; Under ALL'!$A$4:$W$259,14,FALSE)+VLOOKUP($A193,'REPORT4 60+ ALL'!$A$4:$U$259,14,FALSE)</f>
        <v>3893</v>
      </c>
      <c r="O193" s="100">
        <f>VLOOKUP($A193,'REPORT1 16 &amp; Under ALL'!$A$4:$W$259,15,FALSE)+VLOOKUP($A193,'REPORT4 60+ ALL'!$A$4:$U$259,15,FALSE)</f>
        <v>6209</v>
      </c>
      <c r="P193" s="100">
        <f>VLOOKUP($A193,'REPORT1 16 &amp; Under ALL'!$A$4:$W$259,16,FALSE)+VLOOKUP($A193,'REPORT4 60+ ALL'!$A$4:$U$259,16,FALSE)</f>
        <v>9764</v>
      </c>
      <c r="Q193" s="100">
        <f>VLOOKUP($A193,'REPORT1 16 &amp; Under ALL'!$A$4:$W$259,17,FALSE)+VLOOKUP($A193,'REPORT4 60+ ALL'!$A$4:$U$259,17,FALSE)</f>
        <v>7806</v>
      </c>
      <c r="R193" s="100">
        <f>VLOOKUP($A193,'REPORT1 16 &amp; Under ALL'!$A$4:$W$259,18,FALSE)+VLOOKUP($A193,'REPORT4 60+ ALL'!$A$4:$U$259,18,FALSE)</f>
        <v>9536</v>
      </c>
      <c r="S193" s="100">
        <f>VLOOKUP($A193,'REPORT1 16 &amp; Under ALL'!$A$4:$W$259,19,FALSE)+VLOOKUP($A193,'REPORT4 60+ ALL'!$A$4:$U$259,19,FALSE)</f>
        <v>8868</v>
      </c>
      <c r="T193" s="100">
        <f>VLOOKUP($A193,'REPORT1 16 &amp; Under ALL'!$A$4:$W$259,20,FALSE)+VLOOKUP($A193,'REPORT4 60+ ALL'!$A$4:$U$259,20,FALSE)</f>
        <v>8069</v>
      </c>
      <c r="U193" s="100">
        <f>VLOOKUP($A193,'REPORT1 16 &amp; Under ALL'!$A$4:$W$259,21,FALSE)+VLOOKUP($A193,'REPORT4 60+ ALL'!$A$4:$U$259,21,FALSE)</f>
        <v>9255</v>
      </c>
      <c r="V193" s="165">
        <v>124609</v>
      </c>
      <c r="W193" s="171" t="s">
        <v>756</v>
      </c>
      <c r="X193" s="166" t="s">
        <v>756</v>
      </c>
    </row>
    <row r="194" spans="1:24" ht="12.75">
      <c r="A194" s="2" t="s">
        <v>274</v>
      </c>
      <c r="B194" s="44" t="s">
        <v>603</v>
      </c>
      <c r="C194" s="1" t="s">
        <v>5</v>
      </c>
      <c r="D194" s="1" t="s">
        <v>6</v>
      </c>
      <c r="E194" s="1" t="s">
        <v>7</v>
      </c>
      <c r="F194" s="100">
        <f>VLOOKUP($A194,'REPORT1 16 &amp; Under ALL'!$A$4:$W$259,6,FALSE)+VLOOKUP($A194,'REPORT4 60+ ALL'!$A$4:$U$259,6,FALSE)</f>
        <v>5316</v>
      </c>
      <c r="G194" s="100">
        <f>VLOOKUP($A194,'REPORT1 16 &amp; Under ALL'!$A$4:$W$259,7,FALSE)+VLOOKUP($A194,'REPORT4 60+ ALL'!$A$4:$U$259,7,FALSE)</f>
        <v>4503</v>
      </c>
      <c r="H194" s="100">
        <f>VLOOKUP($A194,'REPORT1 16 &amp; Under ALL'!$A$4:$W$259,8,FALSE)+VLOOKUP($A194,'REPORT4 60+ ALL'!$A$4:$U$259,8,FALSE)</f>
        <v>4725</v>
      </c>
      <c r="I194" s="100">
        <f>VLOOKUP($A194,'REPORT1 16 &amp; Under ALL'!$A$4:$W$259,9,FALSE)+VLOOKUP($A194,'REPORT4 60+ ALL'!$A$4:$U$259,9,FALSE)</f>
        <v>8024</v>
      </c>
      <c r="J194" s="100">
        <f>VLOOKUP($A194,'REPORT1 16 &amp; Under ALL'!$A$4:$W$259,10,FALSE)+VLOOKUP($A194,'REPORT4 60+ ALL'!$A$4:$U$259,10,FALSE)</f>
        <v>9942</v>
      </c>
      <c r="K194" s="100">
        <f>VLOOKUP($A194,'REPORT1 16 &amp; Under ALL'!$A$4:$W$259,11,FALSE)+VLOOKUP($A194,'REPORT4 60+ ALL'!$A$4:$U$259,11,FALSE)</f>
        <v>3898</v>
      </c>
      <c r="L194" s="100">
        <f>VLOOKUP($A194,'REPORT1 16 &amp; Under ALL'!$A$4:$W$259,12,FALSE)+VLOOKUP($A194,'REPORT4 60+ ALL'!$A$4:$U$259,12,FALSE)</f>
        <v>5017</v>
      </c>
      <c r="M194" s="100">
        <f>VLOOKUP($A194,'REPORT1 16 &amp; Under ALL'!$A$4:$W$259,13,FALSE)+VLOOKUP($A194,'REPORT4 60+ ALL'!$A$4:$U$259,13,FALSE)</f>
        <v>3890</v>
      </c>
      <c r="N194" s="100">
        <f>VLOOKUP($A194,'REPORT1 16 &amp; Under ALL'!$A$4:$W$259,14,FALSE)+VLOOKUP($A194,'REPORT4 60+ ALL'!$A$4:$U$259,14,FALSE)</f>
        <v>2430</v>
      </c>
      <c r="O194" s="100">
        <f>VLOOKUP($A194,'REPORT1 16 &amp; Under ALL'!$A$4:$W$259,15,FALSE)+VLOOKUP($A194,'REPORT4 60+ ALL'!$A$4:$U$259,15,FALSE)</f>
        <v>4244</v>
      </c>
      <c r="P194" s="100">
        <f>VLOOKUP($A194,'REPORT1 16 &amp; Under ALL'!$A$4:$W$259,16,FALSE)+VLOOKUP($A194,'REPORT4 60+ ALL'!$A$4:$U$259,16,FALSE)</f>
        <v>5394</v>
      </c>
      <c r="Q194" s="100">
        <f>VLOOKUP($A194,'REPORT1 16 &amp; Under ALL'!$A$4:$W$259,17,FALSE)+VLOOKUP($A194,'REPORT4 60+ ALL'!$A$4:$U$259,17,FALSE)</f>
        <v>4050</v>
      </c>
      <c r="R194" s="100">
        <f>VLOOKUP($A194,'REPORT1 16 &amp; Under ALL'!$A$4:$W$259,18,FALSE)+VLOOKUP($A194,'REPORT4 60+ ALL'!$A$4:$U$259,18,FALSE)</f>
        <v>4333</v>
      </c>
      <c r="S194" s="100">
        <f>VLOOKUP($A194,'REPORT1 16 &amp; Under ALL'!$A$4:$W$259,19,FALSE)+VLOOKUP($A194,'REPORT4 60+ ALL'!$A$4:$U$259,19,FALSE)</f>
        <v>2999</v>
      </c>
      <c r="T194" s="100">
        <f>VLOOKUP($A194,'REPORT1 16 &amp; Under ALL'!$A$4:$W$259,20,FALSE)+VLOOKUP($A194,'REPORT4 60+ ALL'!$A$4:$U$259,20,FALSE)</f>
        <v>4380</v>
      </c>
      <c r="U194" s="100">
        <f>VLOOKUP($A194,'REPORT1 16 &amp; Under ALL'!$A$4:$W$259,21,FALSE)+VLOOKUP($A194,'REPORT4 60+ ALL'!$A$4:$U$259,21,FALSE)</f>
        <v>2380</v>
      </c>
      <c r="V194" s="165">
        <v>75525</v>
      </c>
      <c r="W194" s="171">
        <v>-8476</v>
      </c>
      <c r="X194" s="166">
        <v>-0.37557603686635943</v>
      </c>
    </row>
    <row r="195" spans="1:24" ht="12.75">
      <c r="A195" s="2" t="s">
        <v>275</v>
      </c>
      <c r="B195" s="44" t="s">
        <v>604</v>
      </c>
      <c r="C195" s="1" t="s">
        <v>52</v>
      </c>
      <c r="D195" s="1" t="s">
        <v>19</v>
      </c>
      <c r="E195" s="1" t="s">
        <v>16</v>
      </c>
      <c r="F195" s="100">
        <f>VLOOKUP($A195,'REPORT1 16 &amp; Under ALL'!$A$4:$W$259,6,FALSE)+VLOOKUP($A195,'REPORT4 60+ ALL'!$A$4:$U$259,6,FALSE)</f>
        <v>1639</v>
      </c>
      <c r="G195" s="100">
        <f>VLOOKUP($A195,'REPORT1 16 &amp; Under ALL'!$A$4:$W$259,7,FALSE)+VLOOKUP($A195,'REPORT4 60+ ALL'!$A$4:$U$259,7,FALSE)</f>
        <v>1783</v>
      </c>
      <c r="H195" s="100">
        <f>VLOOKUP($A195,'REPORT1 16 &amp; Under ALL'!$A$4:$W$259,8,FALSE)+VLOOKUP($A195,'REPORT4 60+ ALL'!$A$4:$U$259,8,FALSE)</f>
        <v>1930</v>
      </c>
      <c r="I195" s="100">
        <f>VLOOKUP($A195,'REPORT1 16 &amp; Under ALL'!$A$4:$W$259,9,FALSE)+VLOOKUP($A195,'REPORT4 60+ ALL'!$A$4:$U$259,9,FALSE)</f>
        <v>2020</v>
      </c>
      <c r="J195" s="100">
        <f>VLOOKUP($A195,'REPORT1 16 &amp; Under ALL'!$A$4:$W$259,10,FALSE)+VLOOKUP($A195,'REPORT4 60+ ALL'!$A$4:$U$259,10,FALSE)</f>
        <v>2025</v>
      </c>
      <c r="K195" s="100">
        <f>VLOOKUP($A195,'REPORT1 16 &amp; Under ALL'!$A$4:$W$259,11,FALSE)+VLOOKUP($A195,'REPORT4 60+ ALL'!$A$4:$U$259,11,FALSE)</f>
        <v>2032</v>
      </c>
      <c r="L195" s="100">
        <f>VLOOKUP($A195,'REPORT1 16 &amp; Under ALL'!$A$4:$W$259,12,FALSE)+VLOOKUP($A195,'REPORT4 60+ ALL'!$A$4:$U$259,12,FALSE)</f>
        <v>2168</v>
      </c>
      <c r="M195" s="100">
        <f>VLOOKUP($A195,'REPORT1 16 &amp; Under ALL'!$A$4:$W$259,13,FALSE)+VLOOKUP($A195,'REPORT4 60+ ALL'!$A$4:$U$259,13,FALSE)</f>
        <v>2061</v>
      </c>
      <c r="N195" s="100">
        <f>VLOOKUP($A195,'REPORT1 16 &amp; Under ALL'!$A$4:$W$259,14,FALSE)+VLOOKUP($A195,'REPORT4 60+ ALL'!$A$4:$U$259,14,FALSE)</f>
        <v>1334</v>
      </c>
      <c r="O195" s="100">
        <f>VLOOKUP($A195,'REPORT1 16 &amp; Under ALL'!$A$4:$W$259,15,FALSE)+VLOOKUP($A195,'REPORT4 60+ ALL'!$A$4:$U$259,15,FALSE)</f>
        <v>1555</v>
      </c>
      <c r="P195" s="100">
        <f>VLOOKUP($A195,'REPORT1 16 &amp; Under ALL'!$A$4:$W$259,16,FALSE)+VLOOKUP($A195,'REPORT4 60+ ALL'!$A$4:$U$259,16,FALSE)</f>
        <v>1719</v>
      </c>
      <c r="Q195" s="100">
        <f>VLOOKUP($A195,'REPORT1 16 &amp; Under ALL'!$A$4:$W$259,17,FALSE)+VLOOKUP($A195,'REPORT4 60+ ALL'!$A$4:$U$259,17,FALSE)</f>
        <v>2116</v>
      </c>
      <c r="R195" s="100">
        <f>VLOOKUP($A195,'REPORT1 16 &amp; Under ALL'!$A$4:$W$259,18,FALSE)+VLOOKUP($A195,'REPORT4 60+ ALL'!$A$4:$U$259,18,FALSE)</f>
        <v>1654</v>
      </c>
      <c r="S195" s="100">
        <f>VLOOKUP($A195,'REPORT1 16 &amp; Under ALL'!$A$4:$W$259,19,FALSE)+VLOOKUP($A195,'REPORT4 60+ ALL'!$A$4:$U$259,19,FALSE)</f>
        <v>1772</v>
      </c>
      <c r="T195" s="100">
        <f>VLOOKUP($A195,'REPORT1 16 &amp; Under ALL'!$A$4:$W$259,20,FALSE)+VLOOKUP($A195,'REPORT4 60+ ALL'!$A$4:$U$259,20,FALSE)</f>
        <v>1751</v>
      </c>
      <c r="U195" s="100">
        <f>VLOOKUP($A195,'REPORT1 16 &amp; Under ALL'!$A$4:$W$259,21,FALSE)+VLOOKUP($A195,'REPORT4 60+ ALL'!$A$4:$U$259,21,FALSE)</f>
        <v>1926</v>
      </c>
      <c r="V195" s="165">
        <v>29485</v>
      </c>
      <c r="W195" s="171">
        <v>-269</v>
      </c>
      <c r="X195" s="166">
        <v>-0.03648941942485079</v>
      </c>
    </row>
    <row r="196" spans="1:24" ht="12.75">
      <c r="A196" s="2" t="s">
        <v>276</v>
      </c>
      <c r="B196" s="44" t="s">
        <v>605</v>
      </c>
      <c r="C196" s="1" t="s">
        <v>63</v>
      </c>
      <c r="D196" s="1" t="s">
        <v>6</v>
      </c>
      <c r="E196" s="1" t="s">
        <v>16</v>
      </c>
      <c r="F196" s="100">
        <f>VLOOKUP($A196,'REPORT1 16 &amp; Under ALL'!$A$4:$W$259,6,FALSE)+VLOOKUP($A196,'REPORT4 60+ ALL'!$A$4:$U$259,6,FALSE)</f>
        <v>952</v>
      </c>
      <c r="G196" s="100">
        <f>VLOOKUP($A196,'REPORT1 16 &amp; Under ALL'!$A$4:$W$259,7,FALSE)+VLOOKUP($A196,'REPORT4 60+ ALL'!$A$4:$U$259,7,FALSE)</f>
        <v>1301</v>
      </c>
      <c r="H196" s="100">
        <f>VLOOKUP($A196,'REPORT1 16 &amp; Under ALL'!$A$4:$W$259,8,FALSE)+VLOOKUP($A196,'REPORT4 60+ ALL'!$A$4:$U$259,8,FALSE)</f>
        <v>1311</v>
      </c>
      <c r="I196" s="100">
        <f>VLOOKUP($A196,'REPORT1 16 &amp; Under ALL'!$A$4:$W$259,9,FALSE)+VLOOKUP($A196,'REPORT4 60+ ALL'!$A$4:$U$259,9,FALSE)</f>
        <v>1544</v>
      </c>
      <c r="J196" s="100">
        <f>VLOOKUP($A196,'REPORT1 16 &amp; Under ALL'!$A$4:$W$259,10,FALSE)+VLOOKUP($A196,'REPORT4 60+ ALL'!$A$4:$U$259,10,FALSE)</f>
        <v>1303</v>
      </c>
      <c r="K196" s="100">
        <f>VLOOKUP($A196,'REPORT1 16 &amp; Under ALL'!$A$4:$W$259,11,FALSE)+VLOOKUP($A196,'REPORT4 60+ ALL'!$A$4:$U$259,11,FALSE)</f>
        <v>1455</v>
      </c>
      <c r="L196" s="100">
        <f>VLOOKUP($A196,'REPORT1 16 &amp; Under ALL'!$A$4:$W$259,12,FALSE)+VLOOKUP($A196,'REPORT4 60+ ALL'!$A$4:$U$259,12,FALSE)</f>
        <v>1605</v>
      </c>
      <c r="M196" s="100">
        <f>VLOOKUP($A196,'REPORT1 16 &amp; Under ALL'!$A$4:$W$259,13,FALSE)+VLOOKUP($A196,'REPORT4 60+ ALL'!$A$4:$U$259,13,FALSE)</f>
        <v>1606</v>
      </c>
      <c r="N196" s="100">
        <f>VLOOKUP($A196,'REPORT1 16 &amp; Under ALL'!$A$4:$W$259,14,FALSE)+VLOOKUP($A196,'REPORT4 60+ ALL'!$A$4:$U$259,14,FALSE)</f>
        <v>969</v>
      </c>
      <c r="O196" s="100">
        <f>VLOOKUP($A196,'REPORT1 16 &amp; Under ALL'!$A$4:$W$259,15,FALSE)+VLOOKUP($A196,'REPORT4 60+ ALL'!$A$4:$U$259,15,FALSE)</f>
        <v>1190</v>
      </c>
      <c r="P196" s="100">
        <f>VLOOKUP($A196,'REPORT1 16 &amp; Under ALL'!$A$4:$W$259,16,FALSE)+VLOOKUP($A196,'REPORT4 60+ ALL'!$A$4:$U$259,16,FALSE)</f>
        <v>1514</v>
      </c>
      <c r="Q196" s="100">
        <f>VLOOKUP($A196,'REPORT1 16 &amp; Under ALL'!$A$4:$W$259,17,FALSE)+VLOOKUP($A196,'REPORT4 60+ ALL'!$A$4:$U$259,17,FALSE)</f>
        <v>1829</v>
      </c>
      <c r="R196" s="100">
        <f>VLOOKUP($A196,'REPORT1 16 &amp; Under ALL'!$A$4:$W$259,18,FALSE)+VLOOKUP($A196,'REPORT4 60+ ALL'!$A$4:$U$259,18,FALSE)</f>
        <v>1601</v>
      </c>
      <c r="S196" s="100">
        <f>VLOOKUP($A196,'REPORT1 16 &amp; Under ALL'!$A$4:$W$259,19,FALSE)+VLOOKUP($A196,'REPORT4 60+ ALL'!$A$4:$U$259,19,FALSE)</f>
        <v>1539</v>
      </c>
      <c r="T196" s="100">
        <f>VLOOKUP($A196,'REPORT1 16 &amp; Under ALL'!$A$4:$W$259,20,FALSE)+VLOOKUP($A196,'REPORT4 60+ ALL'!$A$4:$U$259,20,FALSE)</f>
        <v>1683</v>
      </c>
      <c r="U196" s="100">
        <f>VLOOKUP($A196,'REPORT1 16 &amp; Under ALL'!$A$4:$W$259,21,FALSE)+VLOOKUP($A196,'REPORT4 60+ ALL'!$A$4:$U$259,21,FALSE)</f>
        <v>1691</v>
      </c>
      <c r="V196" s="165">
        <v>23093</v>
      </c>
      <c r="W196" s="171">
        <v>1406</v>
      </c>
      <c r="X196" s="166">
        <v>0.27525450274079877</v>
      </c>
    </row>
    <row r="197" spans="1:24" ht="12.75">
      <c r="A197" s="2" t="s">
        <v>277</v>
      </c>
      <c r="B197" s="44" t="s">
        <v>606</v>
      </c>
      <c r="C197" s="1" t="s">
        <v>278</v>
      </c>
      <c r="D197" s="1" t="s">
        <v>30</v>
      </c>
      <c r="E197" s="1" t="s">
        <v>16</v>
      </c>
      <c r="F197" s="100">
        <f>VLOOKUP($A197,'REPORT1 16 &amp; Under ALL'!$A$4:$W$259,6,FALSE)+VLOOKUP($A197,'REPORT4 60+ ALL'!$A$4:$U$259,6,FALSE)</f>
        <v>1729</v>
      </c>
      <c r="G197" s="100">
        <f>VLOOKUP($A197,'REPORT1 16 &amp; Under ALL'!$A$4:$W$259,7,FALSE)+VLOOKUP($A197,'REPORT4 60+ ALL'!$A$4:$U$259,7,FALSE)</f>
        <v>2190</v>
      </c>
      <c r="H197" s="100">
        <f>VLOOKUP($A197,'REPORT1 16 &amp; Under ALL'!$A$4:$W$259,8,FALSE)+VLOOKUP($A197,'REPORT4 60+ ALL'!$A$4:$U$259,8,FALSE)</f>
        <v>3248</v>
      </c>
      <c r="I197" s="100">
        <f>VLOOKUP($A197,'REPORT1 16 &amp; Under ALL'!$A$4:$W$259,9,FALSE)+VLOOKUP($A197,'REPORT4 60+ ALL'!$A$4:$U$259,9,FALSE)</f>
        <v>3651</v>
      </c>
      <c r="J197" s="100">
        <f>VLOOKUP($A197,'REPORT1 16 &amp; Under ALL'!$A$4:$W$259,10,FALSE)+VLOOKUP($A197,'REPORT4 60+ ALL'!$A$4:$U$259,10,FALSE)</f>
        <v>2955</v>
      </c>
      <c r="K197" s="100">
        <f>VLOOKUP($A197,'REPORT1 16 &amp; Under ALL'!$A$4:$W$259,11,FALSE)+VLOOKUP($A197,'REPORT4 60+ ALL'!$A$4:$U$259,11,FALSE)</f>
        <v>3430</v>
      </c>
      <c r="L197" s="100">
        <f>VLOOKUP($A197,'REPORT1 16 &amp; Under ALL'!$A$4:$W$259,12,FALSE)+VLOOKUP($A197,'REPORT4 60+ ALL'!$A$4:$U$259,12,FALSE)</f>
        <v>3337</v>
      </c>
      <c r="M197" s="100">
        <f>VLOOKUP($A197,'REPORT1 16 &amp; Under ALL'!$A$4:$W$259,13,FALSE)+VLOOKUP($A197,'REPORT4 60+ ALL'!$A$4:$U$259,13,FALSE)</f>
        <v>3629</v>
      </c>
      <c r="N197" s="100">
        <f>VLOOKUP($A197,'REPORT1 16 &amp; Under ALL'!$A$4:$W$259,14,FALSE)+VLOOKUP($A197,'REPORT4 60+ ALL'!$A$4:$U$259,14,FALSE)</f>
        <v>1890</v>
      </c>
      <c r="O197" s="100">
        <f>VLOOKUP($A197,'REPORT1 16 &amp; Under ALL'!$A$4:$W$259,15,FALSE)+VLOOKUP($A197,'REPORT4 60+ ALL'!$A$4:$U$259,15,FALSE)</f>
        <v>2367</v>
      </c>
      <c r="P197" s="100">
        <f>VLOOKUP($A197,'REPORT1 16 &amp; Under ALL'!$A$4:$W$259,16,FALSE)+VLOOKUP($A197,'REPORT4 60+ ALL'!$A$4:$U$259,16,FALSE)</f>
        <v>2971</v>
      </c>
      <c r="Q197" s="100">
        <f>VLOOKUP($A197,'REPORT1 16 &amp; Under ALL'!$A$4:$W$259,17,FALSE)+VLOOKUP($A197,'REPORT4 60+ ALL'!$A$4:$U$259,17,FALSE)</f>
        <v>3169</v>
      </c>
      <c r="R197" s="100">
        <f>VLOOKUP($A197,'REPORT1 16 &amp; Under ALL'!$A$4:$W$259,18,FALSE)+VLOOKUP($A197,'REPORT4 60+ ALL'!$A$4:$U$259,18,FALSE)</f>
        <v>2775</v>
      </c>
      <c r="S197" s="100">
        <f>VLOOKUP($A197,'REPORT1 16 &amp; Under ALL'!$A$4:$W$259,19,FALSE)+VLOOKUP($A197,'REPORT4 60+ ALL'!$A$4:$U$259,19,FALSE)</f>
        <v>2960</v>
      </c>
      <c r="T197" s="100">
        <f>VLOOKUP($A197,'REPORT1 16 &amp; Under ALL'!$A$4:$W$259,20,FALSE)+VLOOKUP($A197,'REPORT4 60+ ALL'!$A$4:$U$259,20,FALSE)</f>
        <v>3465</v>
      </c>
      <c r="U197" s="100">
        <f>VLOOKUP($A197,'REPORT1 16 &amp; Under ALL'!$A$4:$W$259,21,FALSE)+VLOOKUP($A197,'REPORT4 60+ ALL'!$A$4:$U$259,21,FALSE)</f>
        <v>3736</v>
      </c>
      <c r="V197" s="165">
        <v>47502</v>
      </c>
      <c r="W197" s="171">
        <v>2118</v>
      </c>
      <c r="X197" s="166">
        <v>0.19578480310593455</v>
      </c>
    </row>
    <row r="198" spans="1:24" ht="12.75">
      <c r="A198" s="2" t="s">
        <v>279</v>
      </c>
      <c r="B198" s="44" t="s">
        <v>607</v>
      </c>
      <c r="C198" s="1" t="s">
        <v>72</v>
      </c>
      <c r="D198" s="1" t="s">
        <v>36</v>
      </c>
      <c r="E198" s="1" t="s">
        <v>7</v>
      </c>
      <c r="F198" s="100">
        <f>VLOOKUP($A198,'REPORT1 16 &amp; Under ALL'!$A$4:$W$259,6,FALSE)+VLOOKUP($A198,'REPORT4 60+ ALL'!$A$4:$U$259,6,FALSE)</f>
        <v>4935</v>
      </c>
      <c r="G198" s="100">
        <f>VLOOKUP($A198,'REPORT1 16 &amp; Under ALL'!$A$4:$W$259,7,FALSE)+VLOOKUP($A198,'REPORT4 60+ ALL'!$A$4:$U$259,7,FALSE)</f>
        <v>5052</v>
      </c>
      <c r="H198" s="100">
        <f>VLOOKUP($A198,'REPORT1 16 &amp; Under ALL'!$A$4:$W$259,8,FALSE)+VLOOKUP($A198,'REPORT4 60+ ALL'!$A$4:$U$259,8,FALSE)</f>
        <v>4638</v>
      </c>
      <c r="I198" s="100">
        <f>VLOOKUP($A198,'REPORT1 16 &amp; Under ALL'!$A$4:$W$259,9,FALSE)+VLOOKUP($A198,'REPORT4 60+ ALL'!$A$4:$U$259,9,FALSE)</f>
        <v>4664</v>
      </c>
      <c r="J198" s="100">
        <f>VLOOKUP($A198,'REPORT1 16 &amp; Under ALL'!$A$4:$W$259,10,FALSE)+VLOOKUP($A198,'REPORT4 60+ ALL'!$A$4:$U$259,10,FALSE)</f>
        <v>5522</v>
      </c>
      <c r="K198" s="100">
        <f>VLOOKUP($A198,'REPORT1 16 &amp; Under ALL'!$A$4:$W$259,11,FALSE)+VLOOKUP($A198,'REPORT4 60+ ALL'!$A$4:$U$259,11,FALSE)</f>
        <v>3512</v>
      </c>
      <c r="L198" s="100">
        <f>VLOOKUP($A198,'REPORT1 16 &amp; Under ALL'!$A$4:$W$259,12,FALSE)+VLOOKUP($A198,'REPORT4 60+ ALL'!$A$4:$U$259,12,FALSE)</f>
        <v>4739</v>
      </c>
      <c r="M198" s="100">
        <f>VLOOKUP($A198,'REPORT1 16 &amp; Under ALL'!$A$4:$W$259,13,FALSE)+VLOOKUP($A198,'REPORT4 60+ ALL'!$A$4:$U$259,13,FALSE)</f>
        <v>3968</v>
      </c>
      <c r="N198" s="100">
        <f>VLOOKUP($A198,'REPORT1 16 &amp; Under ALL'!$A$4:$W$259,14,FALSE)+VLOOKUP($A198,'REPORT4 60+ ALL'!$A$4:$U$259,14,FALSE)</f>
        <v>1841</v>
      </c>
      <c r="O198" s="100">
        <f>VLOOKUP($A198,'REPORT1 16 &amp; Under ALL'!$A$4:$W$259,15,FALSE)+VLOOKUP($A198,'REPORT4 60+ ALL'!$A$4:$U$259,15,FALSE)</f>
        <v>2799</v>
      </c>
      <c r="P198" s="100">
        <f>VLOOKUP($A198,'REPORT1 16 &amp; Under ALL'!$A$4:$W$259,16,FALSE)+VLOOKUP($A198,'REPORT4 60+ ALL'!$A$4:$U$259,16,FALSE)</f>
        <v>4296</v>
      </c>
      <c r="Q198" s="100">
        <f>VLOOKUP($A198,'REPORT1 16 &amp; Under ALL'!$A$4:$W$259,17,FALSE)+VLOOKUP($A198,'REPORT4 60+ ALL'!$A$4:$U$259,17,FALSE)</f>
        <v>4443</v>
      </c>
      <c r="R198" s="100">
        <f>VLOOKUP($A198,'REPORT1 16 &amp; Under ALL'!$A$4:$W$259,18,FALSE)+VLOOKUP($A198,'REPORT4 60+ ALL'!$A$4:$U$259,18,FALSE)</f>
        <v>2946</v>
      </c>
      <c r="S198" s="100">
        <f>VLOOKUP($A198,'REPORT1 16 &amp; Under ALL'!$A$4:$W$259,19,FALSE)+VLOOKUP($A198,'REPORT4 60+ ALL'!$A$4:$U$259,19,FALSE)</f>
        <v>4151</v>
      </c>
      <c r="T198" s="100">
        <f>VLOOKUP($A198,'REPORT1 16 &amp; Under ALL'!$A$4:$W$259,20,FALSE)+VLOOKUP($A198,'REPORT4 60+ ALL'!$A$4:$U$259,20,FALSE)</f>
        <v>4174</v>
      </c>
      <c r="U198" s="100">
        <f>VLOOKUP($A198,'REPORT1 16 &amp; Under ALL'!$A$4:$W$259,21,FALSE)+VLOOKUP($A198,'REPORT4 60+ ALL'!$A$4:$U$259,21,FALSE)</f>
        <v>4846</v>
      </c>
      <c r="V198" s="165">
        <v>66526</v>
      </c>
      <c r="W198" s="171">
        <v>-3172</v>
      </c>
      <c r="X198" s="166">
        <v>-0.1644460573383794</v>
      </c>
    </row>
    <row r="199" spans="1:24" ht="12.75">
      <c r="A199" s="2" t="s">
        <v>280</v>
      </c>
      <c r="B199" s="44" t="s">
        <v>608</v>
      </c>
      <c r="C199" s="1" t="s">
        <v>281</v>
      </c>
      <c r="D199" s="1" t="s">
        <v>102</v>
      </c>
      <c r="E199" s="1" t="s">
        <v>7</v>
      </c>
      <c r="F199" s="100">
        <f>VLOOKUP($A199,'REPORT1 16 &amp; Under ALL'!$A$4:$W$259,6,FALSE)+VLOOKUP($A199,'REPORT4 60+ ALL'!$A$4:$U$259,6,FALSE)</f>
        <v>11818</v>
      </c>
      <c r="G199" s="100">
        <f>VLOOKUP($A199,'REPORT1 16 &amp; Under ALL'!$A$4:$W$259,7,FALSE)+VLOOKUP($A199,'REPORT4 60+ ALL'!$A$4:$U$259,7,FALSE)</f>
        <v>11620</v>
      </c>
      <c r="H199" s="100">
        <f>VLOOKUP($A199,'REPORT1 16 &amp; Under ALL'!$A$4:$W$259,8,FALSE)+VLOOKUP($A199,'REPORT4 60+ ALL'!$A$4:$U$259,8,FALSE)</f>
        <v>9599</v>
      </c>
      <c r="I199" s="100">
        <f>VLOOKUP($A199,'REPORT1 16 &amp; Under ALL'!$A$4:$W$259,9,FALSE)+VLOOKUP($A199,'REPORT4 60+ ALL'!$A$4:$U$259,9,FALSE)</f>
        <v>14040</v>
      </c>
      <c r="J199" s="100">
        <f>VLOOKUP($A199,'REPORT1 16 &amp; Under ALL'!$A$4:$W$259,10,FALSE)+VLOOKUP($A199,'REPORT4 60+ ALL'!$A$4:$U$259,10,FALSE)</f>
        <v>18479</v>
      </c>
      <c r="K199" s="100">
        <f>VLOOKUP($A199,'REPORT1 16 &amp; Under ALL'!$A$4:$W$259,11,FALSE)+VLOOKUP($A199,'REPORT4 60+ ALL'!$A$4:$U$259,11,FALSE)</f>
        <v>9671</v>
      </c>
      <c r="L199" s="100">
        <f>VLOOKUP($A199,'REPORT1 16 &amp; Under ALL'!$A$4:$W$259,12,FALSE)+VLOOKUP($A199,'REPORT4 60+ ALL'!$A$4:$U$259,12,FALSE)</f>
        <v>8535</v>
      </c>
      <c r="M199" s="100">
        <f>VLOOKUP($A199,'REPORT1 16 &amp; Under ALL'!$A$4:$W$259,13,FALSE)+VLOOKUP($A199,'REPORT4 60+ ALL'!$A$4:$U$259,13,FALSE)</f>
        <v>6842</v>
      </c>
      <c r="N199" s="100">
        <f>VLOOKUP($A199,'REPORT1 16 &amp; Under ALL'!$A$4:$W$259,14,FALSE)+VLOOKUP($A199,'REPORT4 60+ ALL'!$A$4:$U$259,14,FALSE)</f>
        <v>1902</v>
      </c>
      <c r="O199" s="100">
        <f>VLOOKUP($A199,'REPORT1 16 &amp; Under ALL'!$A$4:$W$259,15,FALSE)+VLOOKUP($A199,'REPORT4 60+ ALL'!$A$4:$U$259,15,FALSE)</f>
        <v>5709</v>
      </c>
      <c r="P199" s="100">
        <f>VLOOKUP($A199,'REPORT1 16 &amp; Under ALL'!$A$4:$W$259,16,FALSE)+VLOOKUP($A199,'REPORT4 60+ ALL'!$A$4:$U$259,16,FALSE)</f>
        <v>11400</v>
      </c>
      <c r="Q199" s="100">
        <f>VLOOKUP($A199,'REPORT1 16 &amp; Under ALL'!$A$4:$W$259,17,FALSE)+VLOOKUP($A199,'REPORT4 60+ ALL'!$A$4:$U$259,17,FALSE)</f>
        <v>8782</v>
      </c>
      <c r="R199" s="100">
        <f>VLOOKUP($A199,'REPORT1 16 &amp; Under ALL'!$A$4:$W$259,18,FALSE)+VLOOKUP($A199,'REPORT4 60+ ALL'!$A$4:$U$259,18,FALSE)</f>
        <v>11346</v>
      </c>
      <c r="S199" s="100">
        <f>VLOOKUP($A199,'REPORT1 16 &amp; Under ALL'!$A$4:$W$259,19,FALSE)+VLOOKUP($A199,'REPORT4 60+ ALL'!$A$4:$U$259,19,FALSE)</f>
        <v>7742</v>
      </c>
      <c r="T199" s="100">
        <f>VLOOKUP($A199,'REPORT1 16 &amp; Under ALL'!$A$4:$W$259,20,FALSE)+VLOOKUP($A199,'REPORT4 60+ ALL'!$A$4:$U$259,20,FALSE)</f>
        <v>7378</v>
      </c>
      <c r="U199" s="100">
        <f>VLOOKUP($A199,'REPORT1 16 &amp; Under ALL'!$A$4:$W$259,21,FALSE)+VLOOKUP($A199,'REPORT4 60+ ALL'!$A$4:$U$259,21,FALSE)</f>
        <v>8655</v>
      </c>
      <c r="V199" s="165">
        <v>153518</v>
      </c>
      <c r="W199" s="171">
        <v>-11956</v>
      </c>
      <c r="X199" s="166">
        <v>-0.2539669052828345</v>
      </c>
    </row>
    <row r="200" spans="1:24" ht="12.75">
      <c r="A200" s="2" t="s">
        <v>282</v>
      </c>
      <c r="B200" s="44" t="s">
        <v>609</v>
      </c>
      <c r="C200" s="1" t="s">
        <v>283</v>
      </c>
      <c r="D200" s="1" t="s">
        <v>15</v>
      </c>
      <c r="E200" s="1" t="s">
        <v>7</v>
      </c>
      <c r="F200" s="100">
        <f>VLOOKUP($A200,'REPORT1 16 &amp; Under ALL'!$A$4:$W$259,6,FALSE)+VLOOKUP($A200,'REPORT4 60+ ALL'!$A$4:$U$259,6,FALSE)</f>
        <v>7494</v>
      </c>
      <c r="G200" s="100">
        <f>VLOOKUP($A200,'REPORT1 16 &amp; Under ALL'!$A$4:$W$259,7,FALSE)+VLOOKUP($A200,'REPORT4 60+ ALL'!$A$4:$U$259,7,FALSE)</f>
        <v>8144</v>
      </c>
      <c r="H200" s="100">
        <f>VLOOKUP($A200,'REPORT1 16 &amp; Under ALL'!$A$4:$W$259,8,FALSE)+VLOOKUP($A200,'REPORT4 60+ ALL'!$A$4:$U$259,8,FALSE)</f>
        <v>8085</v>
      </c>
      <c r="I200" s="100">
        <f>VLOOKUP($A200,'REPORT1 16 &amp; Under ALL'!$A$4:$W$259,9,FALSE)+VLOOKUP($A200,'REPORT4 60+ ALL'!$A$4:$U$259,9,FALSE)</f>
        <v>11074</v>
      </c>
      <c r="J200" s="100">
        <f>VLOOKUP($A200,'REPORT1 16 &amp; Under ALL'!$A$4:$W$259,10,FALSE)+VLOOKUP($A200,'REPORT4 60+ ALL'!$A$4:$U$259,10,FALSE)</f>
        <v>13716</v>
      </c>
      <c r="K200" s="100">
        <f>VLOOKUP($A200,'REPORT1 16 &amp; Under ALL'!$A$4:$W$259,11,FALSE)+VLOOKUP($A200,'REPORT4 60+ ALL'!$A$4:$U$259,11,FALSE)</f>
        <v>8869</v>
      </c>
      <c r="L200" s="100">
        <f>VLOOKUP($A200,'REPORT1 16 &amp; Under ALL'!$A$4:$W$259,12,FALSE)+VLOOKUP($A200,'REPORT4 60+ ALL'!$A$4:$U$259,12,FALSE)</f>
        <v>7208</v>
      </c>
      <c r="M200" s="100">
        <f>VLOOKUP($A200,'REPORT1 16 &amp; Under ALL'!$A$4:$W$259,13,FALSE)+VLOOKUP($A200,'REPORT4 60+ ALL'!$A$4:$U$259,13,FALSE)</f>
        <v>5506</v>
      </c>
      <c r="N200" s="100">
        <f>VLOOKUP($A200,'REPORT1 16 &amp; Under ALL'!$A$4:$W$259,14,FALSE)+VLOOKUP($A200,'REPORT4 60+ ALL'!$A$4:$U$259,14,FALSE)</f>
        <v>2309</v>
      </c>
      <c r="O200" s="100">
        <f>VLOOKUP($A200,'REPORT1 16 &amp; Under ALL'!$A$4:$W$259,15,FALSE)+VLOOKUP($A200,'REPORT4 60+ ALL'!$A$4:$U$259,15,FALSE)</f>
        <v>2697</v>
      </c>
      <c r="P200" s="100">
        <f>VLOOKUP($A200,'REPORT1 16 &amp; Under ALL'!$A$4:$W$259,16,FALSE)+VLOOKUP($A200,'REPORT4 60+ ALL'!$A$4:$U$259,16,FALSE)</f>
        <v>6595</v>
      </c>
      <c r="Q200" s="100">
        <f>VLOOKUP($A200,'REPORT1 16 &amp; Under ALL'!$A$4:$W$259,17,FALSE)+VLOOKUP($A200,'REPORT4 60+ ALL'!$A$4:$U$259,17,FALSE)</f>
        <v>6884</v>
      </c>
      <c r="R200" s="100">
        <f>VLOOKUP($A200,'REPORT1 16 &amp; Under ALL'!$A$4:$W$259,18,FALSE)+VLOOKUP($A200,'REPORT4 60+ ALL'!$A$4:$U$259,18,FALSE)</f>
        <v>8384</v>
      </c>
      <c r="S200" s="100">
        <f>VLOOKUP($A200,'REPORT1 16 &amp; Under ALL'!$A$4:$W$259,19,FALSE)+VLOOKUP($A200,'REPORT4 60+ ALL'!$A$4:$U$259,19,FALSE)</f>
        <v>7431</v>
      </c>
      <c r="T200" s="100">
        <f>VLOOKUP($A200,'REPORT1 16 &amp; Under ALL'!$A$4:$W$259,20,FALSE)+VLOOKUP($A200,'REPORT4 60+ ALL'!$A$4:$U$259,20,FALSE)</f>
        <v>8081</v>
      </c>
      <c r="U200" s="100">
        <f>VLOOKUP($A200,'REPORT1 16 &amp; Under ALL'!$A$4:$W$259,21,FALSE)+VLOOKUP($A200,'REPORT4 60+ ALL'!$A$4:$U$259,21,FALSE)</f>
        <v>9366</v>
      </c>
      <c r="V200" s="165">
        <v>121843</v>
      </c>
      <c r="W200" s="171">
        <v>-1535</v>
      </c>
      <c r="X200" s="166">
        <v>-0.044112998246975316</v>
      </c>
    </row>
    <row r="201" spans="1:24" ht="12.75">
      <c r="A201" s="2" t="s">
        <v>284</v>
      </c>
      <c r="B201" s="44" t="s">
        <v>419</v>
      </c>
      <c r="C201" s="1" t="s">
        <v>285</v>
      </c>
      <c r="D201" s="1" t="s">
        <v>19</v>
      </c>
      <c r="E201" s="1" t="s">
        <v>7</v>
      </c>
      <c r="F201" s="100">
        <f>VLOOKUP($A201,'REPORT1 16 &amp; Under ALL'!$A$4:$W$259,6,FALSE)+VLOOKUP($A201,'REPORT4 60+ ALL'!$A$4:$U$259,6,FALSE)</f>
        <v>9047</v>
      </c>
      <c r="G201" s="100">
        <f>VLOOKUP($A201,'REPORT1 16 &amp; Under ALL'!$A$4:$W$259,7,FALSE)+VLOOKUP($A201,'REPORT4 60+ ALL'!$A$4:$U$259,7,FALSE)</f>
        <v>9862</v>
      </c>
      <c r="H201" s="100">
        <f>VLOOKUP($A201,'REPORT1 16 &amp; Under ALL'!$A$4:$W$259,8,FALSE)+VLOOKUP($A201,'REPORT4 60+ ALL'!$A$4:$U$259,8,FALSE)</f>
        <v>9070</v>
      </c>
      <c r="I201" s="100">
        <f>VLOOKUP($A201,'REPORT1 16 &amp; Under ALL'!$A$4:$W$259,9,FALSE)+VLOOKUP($A201,'REPORT4 60+ ALL'!$A$4:$U$259,9,FALSE)</f>
        <v>11580</v>
      </c>
      <c r="J201" s="100">
        <f>VLOOKUP($A201,'REPORT1 16 &amp; Under ALL'!$A$4:$W$259,10,FALSE)+VLOOKUP($A201,'REPORT4 60+ ALL'!$A$4:$U$259,10,FALSE)</f>
        <v>12169</v>
      </c>
      <c r="K201" s="100">
        <f>VLOOKUP($A201,'REPORT1 16 &amp; Under ALL'!$A$4:$W$259,11,FALSE)+VLOOKUP($A201,'REPORT4 60+ ALL'!$A$4:$U$259,11,FALSE)</f>
        <v>7638</v>
      </c>
      <c r="L201" s="100">
        <f>VLOOKUP($A201,'REPORT1 16 &amp; Under ALL'!$A$4:$W$259,12,FALSE)+VLOOKUP($A201,'REPORT4 60+ ALL'!$A$4:$U$259,12,FALSE)</f>
        <v>7564</v>
      </c>
      <c r="M201" s="100">
        <f>VLOOKUP($A201,'REPORT1 16 &amp; Under ALL'!$A$4:$W$259,13,FALSE)+VLOOKUP($A201,'REPORT4 60+ ALL'!$A$4:$U$259,13,FALSE)</f>
        <v>5399</v>
      </c>
      <c r="N201" s="100">
        <f>VLOOKUP($A201,'REPORT1 16 &amp; Under ALL'!$A$4:$W$259,14,FALSE)+VLOOKUP($A201,'REPORT4 60+ ALL'!$A$4:$U$259,14,FALSE)</f>
        <v>2548</v>
      </c>
      <c r="O201" s="100">
        <f>VLOOKUP($A201,'REPORT1 16 &amp; Under ALL'!$A$4:$W$259,15,FALSE)+VLOOKUP($A201,'REPORT4 60+ ALL'!$A$4:$U$259,15,FALSE)</f>
        <v>3388</v>
      </c>
      <c r="P201" s="100">
        <f>VLOOKUP($A201,'REPORT1 16 &amp; Under ALL'!$A$4:$W$259,16,FALSE)+VLOOKUP($A201,'REPORT4 60+ ALL'!$A$4:$U$259,16,FALSE)</f>
        <v>6671</v>
      </c>
      <c r="Q201" s="100">
        <f>VLOOKUP($A201,'REPORT1 16 &amp; Under ALL'!$A$4:$W$259,17,FALSE)+VLOOKUP($A201,'REPORT4 60+ ALL'!$A$4:$U$259,17,FALSE)</f>
        <v>7204</v>
      </c>
      <c r="R201" s="100">
        <f>VLOOKUP($A201,'REPORT1 16 &amp; Under ALL'!$A$4:$W$259,18,FALSE)+VLOOKUP($A201,'REPORT4 60+ ALL'!$A$4:$U$259,18,FALSE)</f>
        <v>7663</v>
      </c>
      <c r="S201" s="100">
        <f>VLOOKUP($A201,'REPORT1 16 &amp; Under ALL'!$A$4:$W$259,19,FALSE)+VLOOKUP($A201,'REPORT4 60+ ALL'!$A$4:$U$259,19,FALSE)</f>
        <v>7719</v>
      </c>
      <c r="T201" s="100">
        <f>VLOOKUP($A201,'REPORT1 16 &amp; Under ALL'!$A$4:$W$259,20,FALSE)+VLOOKUP($A201,'REPORT4 60+ ALL'!$A$4:$U$259,20,FALSE)</f>
        <v>7867</v>
      </c>
      <c r="U201" s="100">
        <f>VLOOKUP($A201,'REPORT1 16 &amp; Under ALL'!$A$4:$W$259,21,FALSE)+VLOOKUP($A201,'REPORT4 60+ ALL'!$A$4:$U$259,21,FALSE)</f>
        <v>9841</v>
      </c>
      <c r="V201" s="165">
        <v>125230</v>
      </c>
      <c r="W201" s="171">
        <v>-6469</v>
      </c>
      <c r="X201" s="166">
        <v>-0.1635278950428474</v>
      </c>
    </row>
    <row r="202" spans="1:24" ht="12.75">
      <c r="A202" s="2" t="s">
        <v>286</v>
      </c>
      <c r="B202" s="44" t="s">
        <v>610</v>
      </c>
      <c r="C202" s="1" t="s">
        <v>21</v>
      </c>
      <c r="D202" s="1" t="s">
        <v>22</v>
      </c>
      <c r="E202" s="1" t="s">
        <v>7</v>
      </c>
      <c r="F202" s="100">
        <f>VLOOKUP($A202,'REPORT1 16 &amp; Under ALL'!$A$4:$W$259,6,FALSE)+VLOOKUP($A202,'REPORT4 60+ ALL'!$A$4:$U$259,6,FALSE)</f>
        <v>2173</v>
      </c>
      <c r="G202" s="100">
        <f>VLOOKUP($A202,'REPORT1 16 &amp; Under ALL'!$A$4:$W$259,7,FALSE)+VLOOKUP($A202,'REPORT4 60+ ALL'!$A$4:$U$259,7,FALSE)</f>
        <v>3390</v>
      </c>
      <c r="H202" s="100">
        <f>VLOOKUP($A202,'REPORT1 16 &amp; Under ALL'!$A$4:$W$259,8,FALSE)+VLOOKUP($A202,'REPORT4 60+ ALL'!$A$4:$U$259,8,FALSE)</f>
        <v>1947</v>
      </c>
      <c r="I202" s="100">
        <f>VLOOKUP($A202,'REPORT1 16 &amp; Under ALL'!$A$4:$W$259,9,FALSE)+VLOOKUP($A202,'REPORT4 60+ ALL'!$A$4:$U$259,9,FALSE)</f>
        <v>3775</v>
      </c>
      <c r="J202" s="100">
        <f>VLOOKUP($A202,'REPORT1 16 &amp; Under ALL'!$A$4:$W$259,10,FALSE)+VLOOKUP($A202,'REPORT4 60+ ALL'!$A$4:$U$259,10,FALSE)</f>
        <v>4257</v>
      </c>
      <c r="K202" s="100">
        <f>VLOOKUP($A202,'REPORT1 16 &amp; Under ALL'!$A$4:$W$259,11,FALSE)+VLOOKUP($A202,'REPORT4 60+ ALL'!$A$4:$U$259,11,FALSE)</f>
        <v>3187</v>
      </c>
      <c r="L202" s="100">
        <f>VLOOKUP($A202,'REPORT1 16 &amp; Under ALL'!$A$4:$W$259,12,FALSE)+VLOOKUP($A202,'REPORT4 60+ ALL'!$A$4:$U$259,12,FALSE)</f>
        <v>3057</v>
      </c>
      <c r="M202" s="100">
        <f>VLOOKUP($A202,'REPORT1 16 &amp; Under ALL'!$A$4:$W$259,13,FALSE)+VLOOKUP($A202,'REPORT4 60+ ALL'!$A$4:$U$259,13,FALSE)</f>
        <v>2164</v>
      </c>
      <c r="N202" s="100">
        <f>VLOOKUP($A202,'REPORT1 16 &amp; Under ALL'!$A$4:$W$259,14,FALSE)+VLOOKUP($A202,'REPORT4 60+ ALL'!$A$4:$U$259,14,FALSE)</f>
        <v>1318</v>
      </c>
      <c r="O202" s="100">
        <f>VLOOKUP($A202,'REPORT1 16 &amp; Under ALL'!$A$4:$W$259,15,FALSE)+VLOOKUP($A202,'REPORT4 60+ ALL'!$A$4:$U$259,15,FALSE)</f>
        <v>1932</v>
      </c>
      <c r="P202" s="100">
        <f>VLOOKUP($A202,'REPORT1 16 &amp; Under ALL'!$A$4:$W$259,16,FALSE)+VLOOKUP($A202,'REPORT4 60+ ALL'!$A$4:$U$259,16,FALSE)</f>
        <v>2769</v>
      </c>
      <c r="Q202" s="100">
        <f>VLOOKUP($A202,'REPORT1 16 &amp; Under ALL'!$A$4:$W$259,17,FALSE)+VLOOKUP($A202,'REPORT4 60+ ALL'!$A$4:$U$259,17,FALSE)</f>
        <v>1189</v>
      </c>
      <c r="R202" s="100">
        <f>VLOOKUP($A202,'REPORT1 16 &amp; Under ALL'!$A$4:$W$259,18,FALSE)+VLOOKUP($A202,'REPORT4 60+ ALL'!$A$4:$U$259,18,FALSE)</f>
        <v>1753</v>
      </c>
      <c r="S202" s="100">
        <f>VLOOKUP($A202,'REPORT1 16 &amp; Under ALL'!$A$4:$W$259,19,FALSE)+VLOOKUP($A202,'REPORT4 60+ ALL'!$A$4:$U$259,19,FALSE)</f>
        <v>2057</v>
      </c>
      <c r="T202" s="100">
        <f>VLOOKUP($A202,'REPORT1 16 &amp; Under ALL'!$A$4:$W$259,20,FALSE)+VLOOKUP($A202,'REPORT4 60+ ALL'!$A$4:$U$259,20,FALSE)</f>
        <v>2414</v>
      </c>
      <c r="U202" s="100">
        <f>VLOOKUP($A202,'REPORT1 16 &amp; Under ALL'!$A$4:$W$259,21,FALSE)+VLOOKUP($A202,'REPORT4 60+ ALL'!$A$4:$U$259,21,FALSE)</f>
        <v>2128</v>
      </c>
      <c r="V202" s="165">
        <v>39510</v>
      </c>
      <c r="W202" s="171">
        <v>-2933</v>
      </c>
      <c r="X202" s="166">
        <v>-0.25990252547629594</v>
      </c>
    </row>
    <row r="203" spans="1:24" ht="12.75">
      <c r="A203" s="2" t="s">
        <v>287</v>
      </c>
      <c r="B203" s="44" t="s">
        <v>611</v>
      </c>
      <c r="C203" s="1" t="s">
        <v>124</v>
      </c>
      <c r="D203" s="1" t="s">
        <v>15</v>
      </c>
      <c r="E203" s="1" t="s">
        <v>7</v>
      </c>
      <c r="F203" s="100">
        <f>VLOOKUP($A203,'REPORT1 16 &amp; Under ALL'!$A$4:$W$259,6,FALSE)+VLOOKUP($A203,'REPORT4 60+ ALL'!$A$4:$U$259,6,FALSE)</f>
        <v>9910</v>
      </c>
      <c r="G203" s="100">
        <f>VLOOKUP($A203,'REPORT1 16 &amp; Under ALL'!$A$4:$W$259,7,FALSE)+VLOOKUP($A203,'REPORT4 60+ ALL'!$A$4:$U$259,7,FALSE)</f>
        <v>9560</v>
      </c>
      <c r="H203" s="100">
        <f>VLOOKUP($A203,'REPORT1 16 &amp; Under ALL'!$A$4:$W$259,8,FALSE)+VLOOKUP($A203,'REPORT4 60+ ALL'!$A$4:$U$259,8,FALSE)</f>
        <v>9225</v>
      </c>
      <c r="I203" s="100">
        <f>VLOOKUP($A203,'REPORT1 16 &amp; Under ALL'!$A$4:$W$259,9,FALSE)+VLOOKUP($A203,'REPORT4 60+ ALL'!$A$4:$U$259,9,FALSE)</f>
        <v>10426</v>
      </c>
      <c r="J203" s="100">
        <f>VLOOKUP($A203,'REPORT1 16 &amp; Under ALL'!$A$4:$W$259,10,FALSE)+VLOOKUP($A203,'REPORT4 60+ ALL'!$A$4:$U$259,10,FALSE)</f>
        <v>11229</v>
      </c>
      <c r="K203" s="100">
        <f>VLOOKUP($A203,'REPORT1 16 &amp; Under ALL'!$A$4:$W$259,11,FALSE)+VLOOKUP($A203,'REPORT4 60+ ALL'!$A$4:$U$259,11,FALSE)</f>
        <v>8420</v>
      </c>
      <c r="L203" s="100">
        <f>VLOOKUP($A203,'REPORT1 16 &amp; Under ALL'!$A$4:$W$259,12,FALSE)+VLOOKUP($A203,'REPORT4 60+ ALL'!$A$4:$U$259,12,FALSE)</f>
        <v>8925</v>
      </c>
      <c r="M203" s="100">
        <f>VLOOKUP($A203,'REPORT1 16 &amp; Under ALL'!$A$4:$W$259,13,FALSE)+VLOOKUP($A203,'REPORT4 60+ ALL'!$A$4:$U$259,13,FALSE)</f>
        <v>4483</v>
      </c>
      <c r="N203" s="100">
        <f>VLOOKUP($A203,'REPORT1 16 &amp; Under ALL'!$A$4:$W$259,14,FALSE)+VLOOKUP($A203,'REPORT4 60+ ALL'!$A$4:$U$259,14,FALSE)</f>
        <v>3106</v>
      </c>
      <c r="O203" s="100">
        <f>VLOOKUP($A203,'REPORT1 16 &amp; Under ALL'!$A$4:$W$259,15,FALSE)+VLOOKUP($A203,'REPORT4 60+ ALL'!$A$4:$U$259,15,FALSE)</f>
        <v>4256</v>
      </c>
      <c r="P203" s="100">
        <f>VLOOKUP($A203,'REPORT1 16 &amp; Under ALL'!$A$4:$W$259,16,FALSE)+VLOOKUP($A203,'REPORT4 60+ ALL'!$A$4:$U$259,16,FALSE)</f>
        <v>8364</v>
      </c>
      <c r="Q203" s="100">
        <f>VLOOKUP($A203,'REPORT1 16 &amp; Under ALL'!$A$4:$W$259,17,FALSE)+VLOOKUP($A203,'REPORT4 60+ ALL'!$A$4:$U$259,17,FALSE)</f>
        <v>4877</v>
      </c>
      <c r="R203" s="100">
        <f>VLOOKUP($A203,'REPORT1 16 &amp; Under ALL'!$A$4:$W$259,18,FALSE)+VLOOKUP($A203,'REPORT4 60+ ALL'!$A$4:$U$259,18,FALSE)</f>
        <v>5248</v>
      </c>
      <c r="S203" s="100">
        <f>VLOOKUP($A203,'REPORT1 16 &amp; Under ALL'!$A$4:$W$259,19,FALSE)+VLOOKUP($A203,'REPORT4 60+ ALL'!$A$4:$U$259,19,FALSE)</f>
        <v>5021</v>
      </c>
      <c r="T203" s="100">
        <f>VLOOKUP($A203,'REPORT1 16 &amp; Under ALL'!$A$4:$W$259,20,FALSE)+VLOOKUP($A203,'REPORT4 60+ ALL'!$A$4:$U$259,20,FALSE)</f>
        <v>5232</v>
      </c>
      <c r="U203" s="100">
        <f>VLOOKUP($A203,'REPORT1 16 &amp; Under ALL'!$A$4:$W$259,21,FALSE)+VLOOKUP($A203,'REPORT4 60+ ALL'!$A$4:$U$259,21,FALSE)</f>
        <v>6007</v>
      </c>
      <c r="V203" s="165">
        <v>114289</v>
      </c>
      <c r="W203" s="171">
        <v>-17613</v>
      </c>
      <c r="X203" s="166">
        <v>-0.4502185526954832</v>
      </c>
    </row>
    <row r="204" spans="1:24" ht="12.75">
      <c r="A204" s="2" t="s">
        <v>288</v>
      </c>
      <c r="B204" s="44" t="s">
        <v>612</v>
      </c>
      <c r="C204" s="1" t="s">
        <v>61</v>
      </c>
      <c r="D204" s="1" t="s">
        <v>19</v>
      </c>
      <c r="E204" s="1" t="s">
        <v>7</v>
      </c>
      <c r="F204" s="100">
        <f>VLOOKUP($A204,'REPORT1 16 &amp; Under ALL'!$A$4:$W$259,6,FALSE)+VLOOKUP($A204,'REPORT4 60+ ALL'!$A$4:$U$259,6,FALSE)</f>
        <v>4772</v>
      </c>
      <c r="G204" s="100">
        <f>VLOOKUP($A204,'REPORT1 16 &amp; Under ALL'!$A$4:$W$259,7,FALSE)+VLOOKUP($A204,'REPORT4 60+ ALL'!$A$4:$U$259,7,FALSE)</f>
        <v>4939</v>
      </c>
      <c r="H204" s="100">
        <f>VLOOKUP($A204,'REPORT1 16 &amp; Under ALL'!$A$4:$W$259,8,FALSE)+VLOOKUP($A204,'REPORT4 60+ ALL'!$A$4:$U$259,8,FALSE)</f>
        <v>4843</v>
      </c>
      <c r="I204" s="100">
        <f>VLOOKUP($A204,'REPORT1 16 &amp; Under ALL'!$A$4:$W$259,9,FALSE)+VLOOKUP($A204,'REPORT4 60+ ALL'!$A$4:$U$259,9,FALSE)</f>
        <v>6716</v>
      </c>
      <c r="J204" s="100">
        <f>VLOOKUP($A204,'REPORT1 16 &amp; Under ALL'!$A$4:$W$259,10,FALSE)+VLOOKUP($A204,'REPORT4 60+ ALL'!$A$4:$U$259,10,FALSE)</f>
        <v>8688</v>
      </c>
      <c r="K204" s="100">
        <f>VLOOKUP($A204,'REPORT1 16 &amp; Under ALL'!$A$4:$W$259,11,FALSE)+VLOOKUP($A204,'REPORT4 60+ ALL'!$A$4:$U$259,11,FALSE)</f>
        <v>4694</v>
      </c>
      <c r="L204" s="100">
        <f>VLOOKUP($A204,'REPORT1 16 &amp; Under ALL'!$A$4:$W$259,12,FALSE)+VLOOKUP($A204,'REPORT4 60+ ALL'!$A$4:$U$259,12,FALSE)</f>
        <v>5020</v>
      </c>
      <c r="M204" s="100">
        <f>VLOOKUP($A204,'REPORT1 16 &amp; Under ALL'!$A$4:$W$259,13,FALSE)+VLOOKUP($A204,'REPORT4 60+ ALL'!$A$4:$U$259,13,FALSE)</f>
        <v>4831</v>
      </c>
      <c r="N204" s="100">
        <f>VLOOKUP($A204,'REPORT1 16 &amp; Under ALL'!$A$4:$W$259,14,FALSE)+VLOOKUP($A204,'REPORT4 60+ ALL'!$A$4:$U$259,14,FALSE)</f>
        <v>2923</v>
      </c>
      <c r="O204" s="100">
        <f>VLOOKUP($A204,'REPORT1 16 &amp; Under ALL'!$A$4:$W$259,15,FALSE)+VLOOKUP($A204,'REPORT4 60+ ALL'!$A$4:$U$259,15,FALSE)</f>
        <v>4097</v>
      </c>
      <c r="P204" s="100">
        <f>VLOOKUP($A204,'REPORT1 16 &amp; Under ALL'!$A$4:$W$259,16,FALSE)+VLOOKUP($A204,'REPORT4 60+ ALL'!$A$4:$U$259,16,FALSE)</f>
        <v>5552</v>
      </c>
      <c r="Q204" s="100">
        <f>VLOOKUP($A204,'REPORT1 16 &amp; Under ALL'!$A$4:$W$259,17,FALSE)+VLOOKUP($A204,'REPORT4 60+ ALL'!$A$4:$U$259,17,FALSE)</f>
        <v>4822</v>
      </c>
      <c r="R204" s="100">
        <f>VLOOKUP($A204,'REPORT1 16 &amp; Under ALL'!$A$4:$W$259,18,FALSE)+VLOOKUP($A204,'REPORT4 60+ ALL'!$A$4:$U$259,18,FALSE)</f>
        <v>4651</v>
      </c>
      <c r="S204" s="100">
        <f>VLOOKUP($A204,'REPORT1 16 &amp; Under ALL'!$A$4:$W$259,19,FALSE)+VLOOKUP($A204,'REPORT4 60+ ALL'!$A$4:$U$259,19,FALSE)</f>
        <v>3538</v>
      </c>
      <c r="T204" s="100">
        <f>VLOOKUP($A204,'REPORT1 16 &amp; Under ALL'!$A$4:$W$259,20,FALSE)+VLOOKUP($A204,'REPORT4 60+ ALL'!$A$4:$U$259,20,FALSE)</f>
        <v>3954</v>
      </c>
      <c r="U204" s="100">
        <f>VLOOKUP($A204,'REPORT1 16 &amp; Under ALL'!$A$4:$W$259,21,FALSE)+VLOOKUP($A204,'REPORT4 60+ ALL'!$A$4:$U$259,21,FALSE)</f>
        <v>4561</v>
      </c>
      <c r="V204" s="165">
        <v>78601</v>
      </c>
      <c r="W204" s="171">
        <v>-4566</v>
      </c>
      <c r="X204" s="166">
        <v>-0.2146685472496474</v>
      </c>
    </row>
    <row r="205" spans="1:24" ht="12.75">
      <c r="A205" s="2" t="s">
        <v>289</v>
      </c>
      <c r="B205" s="44" t="s">
        <v>613</v>
      </c>
      <c r="C205" s="1" t="s">
        <v>18</v>
      </c>
      <c r="D205" s="1" t="s">
        <v>19</v>
      </c>
      <c r="E205" s="1" t="s">
        <v>7</v>
      </c>
      <c r="F205" s="100">
        <f>VLOOKUP($A205,'REPORT1 16 &amp; Under ALL'!$A$4:$W$259,6,FALSE)+VLOOKUP($A205,'REPORT4 60+ ALL'!$A$4:$U$259,6,FALSE)</f>
        <v>420</v>
      </c>
      <c r="G205" s="100">
        <f>VLOOKUP($A205,'REPORT1 16 &amp; Under ALL'!$A$4:$W$259,7,FALSE)+VLOOKUP($A205,'REPORT4 60+ ALL'!$A$4:$U$259,7,FALSE)</f>
        <v>889</v>
      </c>
      <c r="H205" s="100">
        <f>VLOOKUP($A205,'REPORT1 16 &amp; Under ALL'!$A$4:$W$259,8,FALSE)+VLOOKUP($A205,'REPORT4 60+ ALL'!$A$4:$U$259,8,FALSE)</f>
        <v>1078</v>
      </c>
      <c r="I205" s="100">
        <f>VLOOKUP($A205,'REPORT1 16 &amp; Under ALL'!$A$4:$W$259,9,FALSE)+VLOOKUP($A205,'REPORT4 60+ ALL'!$A$4:$U$259,9,FALSE)</f>
        <v>7087</v>
      </c>
      <c r="J205" s="100">
        <f>VLOOKUP($A205,'REPORT1 16 &amp; Under ALL'!$A$4:$W$259,10,FALSE)+VLOOKUP($A205,'REPORT4 60+ ALL'!$A$4:$U$259,10,FALSE)</f>
        <v>8641</v>
      </c>
      <c r="K205" s="100">
        <f>VLOOKUP($A205,'REPORT1 16 &amp; Under ALL'!$A$4:$W$259,11,FALSE)+VLOOKUP($A205,'REPORT4 60+ ALL'!$A$4:$U$259,11,FALSE)</f>
        <v>3502</v>
      </c>
      <c r="L205" s="100">
        <f>VLOOKUP($A205,'REPORT1 16 &amp; Under ALL'!$A$4:$W$259,12,FALSE)+VLOOKUP($A205,'REPORT4 60+ ALL'!$A$4:$U$259,12,FALSE)</f>
        <v>3584</v>
      </c>
      <c r="M205" s="100">
        <f>VLOOKUP($A205,'REPORT1 16 &amp; Under ALL'!$A$4:$W$259,13,FALSE)+VLOOKUP($A205,'REPORT4 60+ ALL'!$A$4:$U$259,13,FALSE)</f>
        <v>2680</v>
      </c>
      <c r="N205" s="100">
        <f>VLOOKUP($A205,'REPORT1 16 &amp; Under ALL'!$A$4:$W$259,14,FALSE)+VLOOKUP($A205,'REPORT4 60+ ALL'!$A$4:$U$259,14,FALSE)</f>
        <v>1504</v>
      </c>
      <c r="O205" s="100">
        <f>VLOOKUP($A205,'REPORT1 16 &amp; Under ALL'!$A$4:$W$259,15,FALSE)+VLOOKUP($A205,'REPORT4 60+ ALL'!$A$4:$U$259,15,FALSE)</f>
        <v>3363</v>
      </c>
      <c r="P205" s="100">
        <f>VLOOKUP($A205,'REPORT1 16 &amp; Under ALL'!$A$4:$W$259,16,FALSE)+VLOOKUP($A205,'REPORT4 60+ ALL'!$A$4:$U$259,16,FALSE)</f>
        <v>4129</v>
      </c>
      <c r="Q205" s="100">
        <f>VLOOKUP($A205,'REPORT1 16 &amp; Under ALL'!$A$4:$W$259,17,FALSE)+VLOOKUP($A205,'REPORT4 60+ ALL'!$A$4:$U$259,17,FALSE)</f>
        <v>3896</v>
      </c>
      <c r="R205" s="100">
        <f>VLOOKUP($A205,'REPORT1 16 &amp; Under ALL'!$A$4:$W$259,18,FALSE)+VLOOKUP($A205,'REPORT4 60+ ALL'!$A$4:$U$259,18,FALSE)</f>
        <v>4260</v>
      </c>
      <c r="S205" s="100">
        <f>VLOOKUP($A205,'REPORT1 16 &amp; Under ALL'!$A$4:$W$259,19,FALSE)+VLOOKUP($A205,'REPORT4 60+ ALL'!$A$4:$U$259,19,FALSE)</f>
        <v>3596</v>
      </c>
      <c r="T205" s="100">
        <f>VLOOKUP($A205,'REPORT1 16 &amp; Under ALL'!$A$4:$W$259,20,FALSE)+VLOOKUP($A205,'REPORT4 60+ ALL'!$A$4:$U$259,20,FALSE)</f>
        <v>3845</v>
      </c>
      <c r="U205" s="100">
        <f>VLOOKUP($A205,'REPORT1 16 &amp; Under ALL'!$A$4:$W$259,21,FALSE)+VLOOKUP($A205,'REPORT4 60+ ALL'!$A$4:$U$259,21,FALSE)</f>
        <v>3655</v>
      </c>
      <c r="V205" s="165">
        <v>56129</v>
      </c>
      <c r="W205" s="171">
        <v>5882</v>
      </c>
      <c r="X205" s="166">
        <v>0.620857082541693</v>
      </c>
    </row>
    <row r="206" spans="1:24" ht="12.75">
      <c r="A206" s="2" t="s">
        <v>290</v>
      </c>
      <c r="B206" s="44" t="s">
        <v>614</v>
      </c>
      <c r="C206" s="1" t="s">
        <v>291</v>
      </c>
      <c r="D206" s="1" t="s">
        <v>6</v>
      </c>
      <c r="E206" s="1" t="s">
        <v>7</v>
      </c>
      <c r="F206" s="100">
        <f>VLOOKUP($A206,'REPORT1 16 &amp; Under ALL'!$A$4:$W$259,6,FALSE)+VLOOKUP($A206,'REPORT4 60+ ALL'!$A$4:$U$259,6,FALSE)</f>
        <v>1675</v>
      </c>
      <c r="G206" s="100">
        <f>VLOOKUP($A206,'REPORT1 16 &amp; Under ALL'!$A$4:$W$259,7,FALSE)+VLOOKUP($A206,'REPORT4 60+ ALL'!$A$4:$U$259,7,FALSE)</f>
        <v>3479</v>
      </c>
      <c r="H206" s="100">
        <f>VLOOKUP($A206,'REPORT1 16 &amp; Under ALL'!$A$4:$W$259,8,FALSE)+VLOOKUP($A206,'REPORT4 60+ ALL'!$A$4:$U$259,8,FALSE)</f>
        <v>3605</v>
      </c>
      <c r="I206" s="100">
        <f>VLOOKUP($A206,'REPORT1 16 &amp; Under ALL'!$A$4:$W$259,9,FALSE)+VLOOKUP($A206,'REPORT4 60+ ALL'!$A$4:$U$259,9,FALSE)</f>
        <v>4261</v>
      </c>
      <c r="J206" s="100">
        <f>VLOOKUP($A206,'REPORT1 16 &amp; Under ALL'!$A$4:$W$259,10,FALSE)+VLOOKUP($A206,'REPORT4 60+ ALL'!$A$4:$U$259,10,FALSE)</f>
        <v>7622</v>
      </c>
      <c r="K206" s="100">
        <f>VLOOKUP($A206,'REPORT1 16 &amp; Under ALL'!$A$4:$W$259,11,FALSE)+VLOOKUP($A206,'REPORT4 60+ ALL'!$A$4:$U$259,11,FALSE)</f>
        <v>3660</v>
      </c>
      <c r="L206" s="100">
        <f>VLOOKUP($A206,'REPORT1 16 &amp; Under ALL'!$A$4:$W$259,12,FALSE)+VLOOKUP($A206,'REPORT4 60+ ALL'!$A$4:$U$259,12,FALSE)</f>
        <v>3540</v>
      </c>
      <c r="M206" s="100">
        <f>VLOOKUP($A206,'REPORT1 16 &amp; Under ALL'!$A$4:$W$259,13,FALSE)+VLOOKUP($A206,'REPORT4 60+ ALL'!$A$4:$U$259,13,FALSE)</f>
        <v>3140</v>
      </c>
      <c r="N206" s="100">
        <f>VLOOKUP($A206,'REPORT1 16 &amp; Under ALL'!$A$4:$W$259,14,FALSE)+VLOOKUP($A206,'REPORT4 60+ ALL'!$A$4:$U$259,14,FALSE)</f>
        <v>1624</v>
      </c>
      <c r="O206" s="100">
        <f>VLOOKUP($A206,'REPORT1 16 &amp; Under ALL'!$A$4:$W$259,15,FALSE)+VLOOKUP($A206,'REPORT4 60+ ALL'!$A$4:$U$259,15,FALSE)</f>
        <v>1984</v>
      </c>
      <c r="P206" s="100">
        <f>VLOOKUP($A206,'REPORT1 16 &amp; Under ALL'!$A$4:$W$259,16,FALSE)+VLOOKUP($A206,'REPORT4 60+ ALL'!$A$4:$U$259,16,FALSE)</f>
        <v>3959</v>
      </c>
      <c r="Q206" s="100">
        <f>VLOOKUP($A206,'REPORT1 16 &amp; Under ALL'!$A$4:$W$259,17,FALSE)+VLOOKUP($A206,'REPORT4 60+ ALL'!$A$4:$U$259,17,FALSE)</f>
        <v>3713</v>
      </c>
      <c r="R206" s="100">
        <f>VLOOKUP($A206,'REPORT1 16 &amp; Under ALL'!$A$4:$W$259,18,FALSE)+VLOOKUP($A206,'REPORT4 60+ ALL'!$A$4:$U$259,18,FALSE)</f>
        <v>3484</v>
      </c>
      <c r="S206" s="100">
        <f>VLOOKUP($A206,'REPORT1 16 &amp; Under ALL'!$A$4:$W$259,19,FALSE)+VLOOKUP($A206,'REPORT4 60+ ALL'!$A$4:$U$259,19,FALSE)</f>
        <v>3277</v>
      </c>
      <c r="T206" s="100">
        <f>VLOOKUP($A206,'REPORT1 16 &amp; Under ALL'!$A$4:$W$259,20,FALSE)+VLOOKUP($A206,'REPORT4 60+ ALL'!$A$4:$U$259,20,FALSE)</f>
        <v>4174</v>
      </c>
      <c r="U206" s="100">
        <f>VLOOKUP($A206,'REPORT1 16 &amp; Under ALL'!$A$4:$W$259,21,FALSE)+VLOOKUP($A206,'REPORT4 60+ ALL'!$A$4:$U$259,21,FALSE)</f>
        <v>4016</v>
      </c>
      <c r="V206" s="165">
        <v>57213</v>
      </c>
      <c r="W206" s="171">
        <v>1931</v>
      </c>
      <c r="X206" s="166">
        <v>0.14831029185867894</v>
      </c>
    </row>
    <row r="207" spans="1:24" ht="12.75">
      <c r="A207" s="2" t="s">
        <v>292</v>
      </c>
      <c r="B207" s="44" t="s">
        <v>615</v>
      </c>
      <c r="C207" s="1" t="s">
        <v>293</v>
      </c>
      <c r="D207" s="1" t="s">
        <v>36</v>
      </c>
      <c r="E207" s="1" t="s">
        <v>7</v>
      </c>
      <c r="F207" s="100">
        <f>VLOOKUP($A207,'REPORT1 16 &amp; Under ALL'!$A$4:$W$259,6,FALSE)+VLOOKUP($A207,'REPORT4 60+ ALL'!$A$4:$U$259,6,FALSE)</f>
        <v>5272</v>
      </c>
      <c r="G207" s="100">
        <f>VLOOKUP($A207,'REPORT1 16 &amp; Under ALL'!$A$4:$W$259,7,FALSE)+VLOOKUP($A207,'REPORT4 60+ ALL'!$A$4:$U$259,7,FALSE)</f>
        <v>4973</v>
      </c>
      <c r="H207" s="100">
        <f>VLOOKUP($A207,'REPORT1 16 &amp; Under ALL'!$A$4:$W$259,8,FALSE)+VLOOKUP($A207,'REPORT4 60+ ALL'!$A$4:$U$259,8,FALSE)</f>
        <v>4542</v>
      </c>
      <c r="I207" s="100">
        <f>VLOOKUP($A207,'REPORT1 16 &amp; Under ALL'!$A$4:$W$259,9,FALSE)+VLOOKUP($A207,'REPORT4 60+ ALL'!$A$4:$U$259,9,FALSE)</f>
        <v>5573</v>
      </c>
      <c r="J207" s="100">
        <f>VLOOKUP($A207,'REPORT1 16 &amp; Under ALL'!$A$4:$W$259,10,FALSE)+VLOOKUP($A207,'REPORT4 60+ ALL'!$A$4:$U$259,10,FALSE)</f>
        <v>6968</v>
      </c>
      <c r="K207" s="100">
        <f>VLOOKUP($A207,'REPORT1 16 &amp; Under ALL'!$A$4:$W$259,11,FALSE)+VLOOKUP($A207,'REPORT4 60+ ALL'!$A$4:$U$259,11,FALSE)</f>
        <v>5418</v>
      </c>
      <c r="L207" s="100">
        <f>VLOOKUP($A207,'REPORT1 16 &amp; Under ALL'!$A$4:$W$259,12,FALSE)+VLOOKUP($A207,'REPORT4 60+ ALL'!$A$4:$U$259,12,FALSE)</f>
        <v>5798</v>
      </c>
      <c r="M207" s="100">
        <f>VLOOKUP($A207,'REPORT1 16 &amp; Under ALL'!$A$4:$W$259,13,FALSE)+VLOOKUP($A207,'REPORT4 60+ ALL'!$A$4:$U$259,13,FALSE)</f>
        <v>4098</v>
      </c>
      <c r="N207" s="100">
        <f>VLOOKUP($A207,'REPORT1 16 &amp; Under ALL'!$A$4:$W$259,14,FALSE)+VLOOKUP($A207,'REPORT4 60+ ALL'!$A$4:$U$259,14,FALSE)</f>
        <v>1904</v>
      </c>
      <c r="O207" s="100">
        <f>VLOOKUP($A207,'REPORT1 16 &amp; Under ALL'!$A$4:$W$259,15,FALSE)+VLOOKUP($A207,'REPORT4 60+ ALL'!$A$4:$U$259,15,FALSE)</f>
        <v>3411</v>
      </c>
      <c r="P207" s="100">
        <f>VLOOKUP($A207,'REPORT1 16 &amp; Under ALL'!$A$4:$W$259,16,FALSE)+VLOOKUP($A207,'REPORT4 60+ ALL'!$A$4:$U$259,16,FALSE)</f>
        <v>5117</v>
      </c>
      <c r="Q207" s="100">
        <f>VLOOKUP($A207,'REPORT1 16 &amp; Under ALL'!$A$4:$W$259,17,FALSE)+VLOOKUP($A207,'REPORT4 60+ ALL'!$A$4:$U$259,17,FALSE)</f>
        <v>4684</v>
      </c>
      <c r="R207" s="100">
        <f>VLOOKUP($A207,'REPORT1 16 &amp; Under ALL'!$A$4:$W$259,18,FALSE)+VLOOKUP($A207,'REPORT4 60+ ALL'!$A$4:$U$259,18,FALSE)</f>
        <v>5560</v>
      </c>
      <c r="S207" s="100">
        <f>VLOOKUP($A207,'REPORT1 16 &amp; Under ALL'!$A$4:$W$259,19,FALSE)+VLOOKUP($A207,'REPORT4 60+ ALL'!$A$4:$U$259,19,FALSE)</f>
        <v>4433</v>
      </c>
      <c r="T207" s="100">
        <f>VLOOKUP($A207,'REPORT1 16 &amp; Under ALL'!$A$4:$W$259,20,FALSE)+VLOOKUP($A207,'REPORT4 60+ ALL'!$A$4:$U$259,20,FALSE)</f>
        <v>4089</v>
      </c>
      <c r="U207" s="100">
        <f>VLOOKUP($A207,'REPORT1 16 &amp; Under ALL'!$A$4:$W$259,21,FALSE)+VLOOKUP($A207,'REPORT4 60+ ALL'!$A$4:$U$259,21,FALSE)</f>
        <v>4796</v>
      </c>
      <c r="V207" s="165">
        <v>76636</v>
      </c>
      <c r="W207" s="171">
        <v>-1482</v>
      </c>
      <c r="X207" s="166">
        <v>-0.07278978388998035</v>
      </c>
    </row>
    <row r="208" spans="1:24" ht="12.75">
      <c r="A208" s="2" t="s">
        <v>294</v>
      </c>
      <c r="B208" s="44" t="s">
        <v>616</v>
      </c>
      <c r="C208" s="1" t="s">
        <v>72</v>
      </c>
      <c r="D208" s="1" t="s">
        <v>36</v>
      </c>
      <c r="E208" s="1" t="s">
        <v>7</v>
      </c>
      <c r="F208" s="100">
        <f>VLOOKUP($A208,'REPORT1 16 &amp; Under ALL'!$A$4:$W$259,6,FALSE)+VLOOKUP($A208,'REPORT4 60+ ALL'!$A$4:$U$259,6,FALSE)</f>
        <v>4570</v>
      </c>
      <c r="G208" s="100">
        <f>VLOOKUP($A208,'REPORT1 16 &amp; Under ALL'!$A$4:$W$259,7,FALSE)+VLOOKUP($A208,'REPORT4 60+ ALL'!$A$4:$U$259,7,FALSE)</f>
        <v>4444</v>
      </c>
      <c r="H208" s="100">
        <f>VLOOKUP($A208,'REPORT1 16 &amp; Under ALL'!$A$4:$W$259,8,FALSE)+VLOOKUP($A208,'REPORT4 60+ ALL'!$A$4:$U$259,8,FALSE)</f>
        <v>5251</v>
      </c>
      <c r="I208" s="100">
        <f>VLOOKUP($A208,'REPORT1 16 &amp; Under ALL'!$A$4:$W$259,9,FALSE)+VLOOKUP($A208,'REPORT4 60+ ALL'!$A$4:$U$259,9,FALSE)</f>
        <v>6459</v>
      </c>
      <c r="J208" s="100">
        <f>VLOOKUP($A208,'REPORT1 16 &amp; Under ALL'!$A$4:$W$259,10,FALSE)+VLOOKUP($A208,'REPORT4 60+ ALL'!$A$4:$U$259,10,FALSE)</f>
        <v>6721</v>
      </c>
      <c r="K208" s="100">
        <f>VLOOKUP($A208,'REPORT1 16 &amp; Under ALL'!$A$4:$W$259,11,FALSE)+VLOOKUP($A208,'REPORT4 60+ ALL'!$A$4:$U$259,11,FALSE)</f>
        <v>4786</v>
      </c>
      <c r="L208" s="100">
        <f>VLOOKUP($A208,'REPORT1 16 &amp; Under ALL'!$A$4:$W$259,12,FALSE)+VLOOKUP($A208,'REPORT4 60+ ALL'!$A$4:$U$259,12,FALSE)</f>
        <v>4442</v>
      </c>
      <c r="M208" s="100">
        <f>VLOOKUP($A208,'REPORT1 16 &amp; Under ALL'!$A$4:$W$259,13,FALSE)+VLOOKUP($A208,'REPORT4 60+ ALL'!$A$4:$U$259,13,FALSE)</f>
        <v>4346</v>
      </c>
      <c r="N208" s="100">
        <f>VLOOKUP($A208,'REPORT1 16 &amp; Under ALL'!$A$4:$W$259,14,FALSE)+VLOOKUP($A208,'REPORT4 60+ ALL'!$A$4:$U$259,14,FALSE)</f>
        <v>2566</v>
      </c>
      <c r="O208" s="100">
        <f>VLOOKUP($A208,'REPORT1 16 &amp; Under ALL'!$A$4:$W$259,15,FALSE)+VLOOKUP($A208,'REPORT4 60+ ALL'!$A$4:$U$259,15,FALSE)</f>
        <v>4384</v>
      </c>
      <c r="P208" s="100">
        <f>VLOOKUP($A208,'REPORT1 16 &amp; Under ALL'!$A$4:$W$259,16,FALSE)+VLOOKUP($A208,'REPORT4 60+ ALL'!$A$4:$U$259,16,FALSE)</f>
        <v>4503</v>
      </c>
      <c r="Q208" s="100">
        <f>VLOOKUP($A208,'REPORT1 16 &amp; Under ALL'!$A$4:$W$259,17,FALSE)+VLOOKUP($A208,'REPORT4 60+ ALL'!$A$4:$U$259,17,FALSE)</f>
        <v>5051</v>
      </c>
      <c r="R208" s="100">
        <f>VLOOKUP($A208,'REPORT1 16 &amp; Under ALL'!$A$4:$W$259,18,FALSE)+VLOOKUP($A208,'REPORT4 60+ ALL'!$A$4:$U$259,18,FALSE)</f>
        <v>6411</v>
      </c>
      <c r="S208" s="100">
        <f>VLOOKUP($A208,'REPORT1 16 &amp; Under ALL'!$A$4:$W$259,19,FALSE)+VLOOKUP($A208,'REPORT4 60+ ALL'!$A$4:$U$259,19,FALSE)</f>
        <v>6182</v>
      </c>
      <c r="T208" s="100">
        <f>VLOOKUP($A208,'REPORT1 16 &amp; Under ALL'!$A$4:$W$259,20,FALSE)+VLOOKUP($A208,'REPORT4 60+ ALL'!$A$4:$U$259,20,FALSE)</f>
        <v>6254</v>
      </c>
      <c r="U208" s="100">
        <f>VLOOKUP($A208,'REPORT1 16 &amp; Under ALL'!$A$4:$W$259,21,FALSE)+VLOOKUP($A208,'REPORT4 60+ ALL'!$A$4:$U$259,21,FALSE)</f>
        <v>5967</v>
      </c>
      <c r="V208" s="165">
        <v>82337</v>
      </c>
      <c r="W208" s="171">
        <v>4090</v>
      </c>
      <c r="X208" s="166">
        <v>0.19735572283342984</v>
      </c>
    </row>
    <row r="209" spans="1:24" ht="12.75">
      <c r="A209" s="2" t="s">
        <v>295</v>
      </c>
      <c r="B209" s="44" t="s">
        <v>617</v>
      </c>
      <c r="C209" s="1" t="s">
        <v>61</v>
      </c>
      <c r="D209" s="1" t="s">
        <v>19</v>
      </c>
      <c r="E209" s="1" t="s">
        <v>7</v>
      </c>
      <c r="F209" s="100">
        <f>VLOOKUP($A209,'REPORT1 16 &amp; Under ALL'!$A$4:$W$259,6,FALSE)+VLOOKUP($A209,'REPORT4 60+ ALL'!$A$4:$U$259,6,FALSE)</f>
        <v>2230</v>
      </c>
      <c r="G209" s="100">
        <f>VLOOKUP($A209,'REPORT1 16 &amp; Under ALL'!$A$4:$W$259,7,FALSE)+VLOOKUP($A209,'REPORT4 60+ ALL'!$A$4:$U$259,7,FALSE)</f>
        <v>2422</v>
      </c>
      <c r="H209" s="100">
        <f>VLOOKUP($A209,'REPORT1 16 &amp; Under ALL'!$A$4:$W$259,8,FALSE)+VLOOKUP($A209,'REPORT4 60+ ALL'!$A$4:$U$259,8,FALSE)</f>
        <v>2466</v>
      </c>
      <c r="I209" s="100">
        <f>VLOOKUP($A209,'REPORT1 16 &amp; Under ALL'!$A$4:$W$259,9,FALSE)+VLOOKUP($A209,'REPORT4 60+ ALL'!$A$4:$U$259,9,FALSE)</f>
        <v>3520</v>
      </c>
      <c r="J209" s="100">
        <f>VLOOKUP($A209,'REPORT1 16 &amp; Under ALL'!$A$4:$W$259,10,FALSE)+VLOOKUP($A209,'REPORT4 60+ ALL'!$A$4:$U$259,10,FALSE)</f>
        <v>2224</v>
      </c>
      <c r="K209" s="100">
        <f>VLOOKUP($A209,'REPORT1 16 &amp; Under ALL'!$A$4:$W$259,11,FALSE)+VLOOKUP($A209,'REPORT4 60+ ALL'!$A$4:$U$259,11,FALSE)</f>
        <v>1761</v>
      </c>
      <c r="L209" s="100">
        <f>VLOOKUP($A209,'REPORT1 16 &amp; Under ALL'!$A$4:$W$259,12,FALSE)+VLOOKUP($A209,'REPORT4 60+ ALL'!$A$4:$U$259,12,FALSE)</f>
        <v>1692</v>
      </c>
      <c r="M209" s="100">
        <f>VLOOKUP($A209,'REPORT1 16 &amp; Under ALL'!$A$4:$W$259,13,FALSE)+VLOOKUP($A209,'REPORT4 60+ ALL'!$A$4:$U$259,13,FALSE)</f>
        <v>1768</v>
      </c>
      <c r="N209" s="100">
        <f>VLOOKUP($A209,'REPORT1 16 &amp; Under ALL'!$A$4:$W$259,14,FALSE)+VLOOKUP($A209,'REPORT4 60+ ALL'!$A$4:$U$259,14,FALSE)</f>
        <v>1064</v>
      </c>
      <c r="O209" s="100">
        <f>VLOOKUP($A209,'REPORT1 16 &amp; Under ALL'!$A$4:$W$259,15,FALSE)+VLOOKUP($A209,'REPORT4 60+ ALL'!$A$4:$U$259,15,FALSE)</f>
        <v>1736</v>
      </c>
      <c r="P209" s="100">
        <f>VLOOKUP($A209,'REPORT1 16 &amp; Under ALL'!$A$4:$W$259,16,FALSE)+VLOOKUP($A209,'REPORT4 60+ ALL'!$A$4:$U$259,16,FALSE)</f>
        <v>2259</v>
      </c>
      <c r="Q209" s="100">
        <f>VLOOKUP($A209,'REPORT1 16 &amp; Under ALL'!$A$4:$W$259,17,FALSE)+VLOOKUP($A209,'REPORT4 60+ ALL'!$A$4:$U$259,17,FALSE)</f>
        <v>2242</v>
      </c>
      <c r="R209" s="100">
        <f>VLOOKUP($A209,'REPORT1 16 &amp; Under ALL'!$A$4:$W$259,18,FALSE)+VLOOKUP($A209,'REPORT4 60+ ALL'!$A$4:$U$259,18,FALSE)</f>
        <v>2078</v>
      </c>
      <c r="S209" s="100">
        <f>VLOOKUP($A209,'REPORT1 16 &amp; Under ALL'!$A$4:$W$259,19,FALSE)+VLOOKUP($A209,'REPORT4 60+ ALL'!$A$4:$U$259,19,FALSE)</f>
        <v>1936</v>
      </c>
      <c r="T209" s="100">
        <f>VLOOKUP($A209,'REPORT1 16 &amp; Under ALL'!$A$4:$W$259,20,FALSE)+VLOOKUP($A209,'REPORT4 60+ ALL'!$A$4:$U$259,20,FALSE)</f>
        <v>2213</v>
      </c>
      <c r="U209" s="100">
        <f>VLOOKUP($A209,'REPORT1 16 &amp; Under ALL'!$A$4:$W$259,21,FALSE)+VLOOKUP($A209,'REPORT4 60+ ALL'!$A$4:$U$259,21,FALSE)</f>
        <v>2330</v>
      </c>
      <c r="V209" s="165">
        <v>33941</v>
      </c>
      <c r="W209" s="171">
        <v>-2081</v>
      </c>
      <c r="X209" s="166">
        <v>-0.19561947734536567</v>
      </c>
    </row>
    <row r="210" spans="1:24" ht="12.75">
      <c r="A210" s="2" t="s">
        <v>296</v>
      </c>
      <c r="B210" s="44" t="s">
        <v>618</v>
      </c>
      <c r="C210" s="1" t="s">
        <v>297</v>
      </c>
      <c r="D210" s="1" t="s">
        <v>6</v>
      </c>
      <c r="E210" s="1" t="s">
        <v>16</v>
      </c>
      <c r="F210" s="100">
        <f>VLOOKUP($A210,'REPORT1 16 &amp; Under ALL'!$A$4:$W$259,6,FALSE)+VLOOKUP($A210,'REPORT4 60+ ALL'!$A$4:$U$259,6,FALSE)</f>
        <v>1750</v>
      </c>
      <c r="G210" s="100">
        <f>VLOOKUP($A210,'REPORT1 16 &amp; Under ALL'!$A$4:$W$259,7,FALSE)+VLOOKUP($A210,'REPORT4 60+ ALL'!$A$4:$U$259,7,FALSE)</f>
        <v>3723</v>
      </c>
      <c r="H210" s="100">
        <f>VLOOKUP($A210,'REPORT1 16 &amp; Under ALL'!$A$4:$W$259,8,FALSE)+VLOOKUP($A210,'REPORT4 60+ ALL'!$A$4:$U$259,8,FALSE)</f>
        <v>4490</v>
      </c>
      <c r="I210" s="100">
        <f>VLOOKUP($A210,'REPORT1 16 &amp; Under ALL'!$A$4:$W$259,9,FALSE)+VLOOKUP($A210,'REPORT4 60+ ALL'!$A$4:$U$259,9,FALSE)</f>
        <v>5248</v>
      </c>
      <c r="J210" s="100">
        <f>VLOOKUP($A210,'REPORT1 16 &amp; Under ALL'!$A$4:$W$259,10,FALSE)+VLOOKUP($A210,'REPORT4 60+ ALL'!$A$4:$U$259,10,FALSE)</f>
        <v>4620</v>
      </c>
      <c r="K210" s="100">
        <f>VLOOKUP($A210,'REPORT1 16 &amp; Under ALL'!$A$4:$W$259,11,FALSE)+VLOOKUP($A210,'REPORT4 60+ ALL'!$A$4:$U$259,11,FALSE)</f>
        <v>4860</v>
      </c>
      <c r="L210" s="100">
        <f>VLOOKUP($A210,'REPORT1 16 &amp; Under ALL'!$A$4:$W$259,12,FALSE)+VLOOKUP($A210,'REPORT4 60+ ALL'!$A$4:$U$259,12,FALSE)</f>
        <v>5060</v>
      </c>
      <c r="M210" s="100">
        <f>VLOOKUP($A210,'REPORT1 16 &amp; Under ALL'!$A$4:$W$259,13,FALSE)+VLOOKUP($A210,'REPORT4 60+ ALL'!$A$4:$U$259,13,FALSE)</f>
        <v>4756</v>
      </c>
      <c r="N210" s="100">
        <f>VLOOKUP($A210,'REPORT1 16 &amp; Under ALL'!$A$4:$W$259,14,FALSE)+VLOOKUP($A210,'REPORT4 60+ ALL'!$A$4:$U$259,14,FALSE)</f>
        <v>3090</v>
      </c>
      <c r="O210" s="100">
        <f>VLOOKUP($A210,'REPORT1 16 &amp; Under ALL'!$A$4:$W$259,15,FALSE)+VLOOKUP($A210,'REPORT4 60+ ALL'!$A$4:$U$259,15,FALSE)</f>
        <v>4529</v>
      </c>
      <c r="P210" s="100">
        <f>VLOOKUP($A210,'REPORT1 16 &amp; Under ALL'!$A$4:$W$259,16,FALSE)+VLOOKUP($A210,'REPORT4 60+ ALL'!$A$4:$U$259,16,FALSE)</f>
        <v>4272</v>
      </c>
      <c r="Q210" s="100">
        <f>VLOOKUP($A210,'REPORT1 16 &amp; Under ALL'!$A$4:$W$259,17,FALSE)+VLOOKUP($A210,'REPORT4 60+ ALL'!$A$4:$U$259,17,FALSE)</f>
        <v>5151</v>
      </c>
      <c r="R210" s="100">
        <f>VLOOKUP($A210,'REPORT1 16 &amp; Under ALL'!$A$4:$W$259,18,FALSE)+VLOOKUP($A210,'REPORT4 60+ ALL'!$A$4:$U$259,18,FALSE)</f>
        <v>3981</v>
      </c>
      <c r="S210" s="100">
        <f>VLOOKUP($A210,'REPORT1 16 &amp; Under ALL'!$A$4:$W$259,19,FALSE)+VLOOKUP($A210,'REPORT4 60+ ALL'!$A$4:$U$259,19,FALSE)</f>
        <v>3658</v>
      </c>
      <c r="T210" s="100">
        <f>VLOOKUP($A210,'REPORT1 16 &amp; Under ALL'!$A$4:$W$259,20,FALSE)+VLOOKUP($A210,'REPORT4 60+ ALL'!$A$4:$U$259,20,FALSE)</f>
        <v>4259</v>
      </c>
      <c r="U210" s="100">
        <f>VLOOKUP($A210,'REPORT1 16 &amp; Under ALL'!$A$4:$W$259,21,FALSE)+VLOOKUP($A210,'REPORT4 60+ ALL'!$A$4:$U$259,21,FALSE)</f>
        <v>4251</v>
      </c>
      <c r="V210" s="165">
        <v>67698</v>
      </c>
      <c r="W210" s="171">
        <v>938</v>
      </c>
      <c r="X210" s="166">
        <v>0.061665899677864705</v>
      </c>
    </row>
    <row r="211" spans="1:24" ht="12.75">
      <c r="A211" s="2" t="s">
        <v>298</v>
      </c>
      <c r="B211" s="44" t="s">
        <v>619</v>
      </c>
      <c r="C211" s="1" t="s">
        <v>299</v>
      </c>
      <c r="D211" s="1" t="s">
        <v>102</v>
      </c>
      <c r="E211" s="1" t="s">
        <v>7</v>
      </c>
      <c r="F211" s="100">
        <f>VLOOKUP($A211,'REPORT1 16 &amp; Under ALL'!$A$4:$W$259,6,FALSE)+VLOOKUP($A211,'REPORT4 60+ ALL'!$A$4:$U$259,6,FALSE)</f>
        <v>13242</v>
      </c>
      <c r="G211" s="100">
        <f>VLOOKUP($A211,'REPORT1 16 &amp; Under ALL'!$A$4:$W$259,7,FALSE)+VLOOKUP($A211,'REPORT4 60+ ALL'!$A$4:$U$259,7,FALSE)</f>
        <v>11750</v>
      </c>
      <c r="H211" s="100">
        <f>VLOOKUP($A211,'REPORT1 16 &amp; Under ALL'!$A$4:$W$259,8,FALSE)+VLOOKUP($A211,'REPORT4 60+ ALL'!$A$4:$U$259,8,FALSE)</f>
        <v>10105</v>
      </c>
      <c r="I211" s="100">
        <f>VLOOKUP($A211,'REPORT1 16 &amp; Under ALL'!$A$4:$W$259,9,FALSE)+VLOOKUP($A211,'REPORT4 60+ ALL'!$A$4:$U$259,9,FALSE)</f>
        <v>15305</v>
      </c>
      <c r="J211" s="100">
        <f>VLOOKUP($A211,'REPORT1 16 &amp; Under ALL'!$A$4:$W$259,10,FALSE)+VLOOKUP($A211,'REPORT4 60+ ALL'!$A$4:$U$259,10,FALSE)</f>
        <v>19232</v>
      </c>
      <c r="K211" s="100">
        <f>VLOOKUP($A211,'REPORT1 16 &amp; Under ALL'!$A$4:$W$259,11,FALSE)+VLOOKUP($A211,'REPORT4 60+ ALL'!$A$4:$U$259,11,FALSE)</f>
        <v>9386</v>
      </c>
      <c r="L211" s="100">
        <f>VLOOKUP($A211,'REPORT1 16 &amp; Under ALL'!$A$4:$W$259,12,FALSE)+VLOOKUP($A211,'REPORT4 60+ ALL'!$A$4:$U$259,12,FALSE)</f>
        <v>9062</v>
      </c>
      <c r="M211" s="100">
        <f>VLOOKUP($A211,'REPORT1 16 &amp; Under ALL'!$A$4:$W$259,13,FALSE)+VLOOKUP($A211,'REPORT4 60+ ALL'!$A$4:$U$259,13,FALSE)</f>
        <v>6219</v>
      </c>
      <c r="N211" s="100">
        <f>VLOOKUP($A211,'REPORT1 16 &amp; Under ALL'!$A$4:$W$259,14,FALSE)+VLOOKUP($A211,'REPORT4 60+ ALL'!$A$4:$U$259,14,FALSE)</f>
        <v>3601</v>
      </c>
      <c r="O211" s="100">
        <f>VLOOKUP($A211,'REPORT1 16 &amp; Under ALL'!$A$4:$W$259,15,FALSE)+VLOOKUP($A211,'REPORT4 60+ ALL'!$A$4:$U$259,15,FALSE)</f>
        <v>5857</v>
      </c>
      <c r="P211" s="100">
        <f>VLOOKUP($A211,'REPORT1 16 &amp; Under ALL'!$A$4:$W$259,16,FALSE)+VLOOKUP($A211,'REPORT4 60+ ALL'!$A$4:$U$259,16,FALSE)</f>
        <v>8888</v>
      </c>
      <c r="Q211" s="100">
        <f>VLOOKUP($A211,'REPORT1 16 &amp; Under ALL'!$A$4:$W$259,17,FALSE)+VLOOKUP($A211,'REPORT4 60+ ALL'!$A$4:$U$259,17,FALSE)</f>
        <v>6493</v>
      </c>
      <c r="R211" s="100">
        <f>VLOOKUP($A211,'REPORT1 16 &amp; Under ALL'!$A$4:$W$259,18,FALSE)+VLOOKUP($A211,'REPORT4 60+ ALL'!$A$4:$U$259,18,FALSE)</f>
        <v>8997</v>
      </c>
      <c r="S211" s="100">
        <f>VLOOKUP($A211,'REPORT1 16 &amp; Under ALL'!$A$4:$W$259,19,FALSE)+VLOOKUP($A211,'REPORT4 60+ ALL'!$A$4:$U$259,19,FALSE)</f>
        <v>6826</v>
      </c>
      <c r="T211" s="100">
        <f>VLOOKUP($A211,'REPORT1 16 &amp; Under ALL'!$A$4:$W$259,20,FALSE)+VLOOKUP($A211,'REPORT4 60+ ALL'!$A$4:$U$259,20,FALSE)</f>
        <v>7853</v>
      </c>
      <c r="U211" s="100">
        <f>VLOOKUP($A211,'REPORT1 16 &amp; Under ALL'!$A$4:$W$259,21,FALSE)+VLOOKUP($A211,'REPORT4 60+ ALL'!$A$4:$U$259,21,FALSE)</f>
        <v>9403</v>
      </c>
      <c r="V211" s="165">
        <v>152219</v>
      </c>
      <c r="W211" s="171">
        <v>-17323</v>
      </c>
      <c r="X211" s="166">
        <v>-0.34369667870322607</v>
      </c>
    </row>
    <row r="212" spans="1:24" ht="12.75">
      <c r="A212" s="2" t="s">
        <v>751</v>
      </c>
      <c r="B212" s="44" t="s">
        <v>620</v>
      </c>
      <c r="C212" s="1" t="s">
        <v>300</v>
      </c>
      <c r="D212" s="1" t="s">
        <v>36</v>
      </c>
      <c r="E212" s="1" t="s">
        <v>7</v>
      </c>
      <c r="F212" s="100">
        <f>VLOOKUP($A212,'REPORT1 16 &amp; Under ALL'!$A$4:$W$259,6,FALSE)+VLOOKUP($A212,'REPORT4 60+ ALL'!$A$4:$U$259,6,FALSE)</f>
        <v>1244</v>
      </c>
      <c r="G212" s="100">
        <f>VLOOKUP($A212,'REPORT1 16 &amp; Under ALL'!$A$4:$W$259,7,FALSE)+VLOOKUP($A212,'REPORT4 60+ ALL'!$A$4:$U$259,7,FALSE)</f>
        <v>1739</v>
      </c>
      <c r="H212" s="100">
        <f>VLOOKUP($A212,'REPORT1 16 &amp; Under ALL'!$A$4:$W$259,8,FALSE)+VLOOKUP($A212,'REPORT4 60+ ALL'!$A$4:$U$259,8,FALSE)</f>
        <v>2357</v>
      </c>
      <c r="I212" s="100">
        <f>VLOOKUP($A212,'REPORT1 16 &amp; Under ALL'!$A$4:$W$259,9,FALSE)+VLOOKUP($A212,'REPORT4 60+ ALL'!$A$4:$U$259,9,FALSE)</f>
        <v>2888</v>
      </c>
      <c r="J212" s="100">
        <f>VLOOKUP($A212,'REPORT1 16 &amp; Under ALL'!$A$4:$W$259,10,FALSE)+VLOOKUP($A212,'REPORT4 60+ ALL'!$A$4:$U$259,10,FALSE)</f>
        <v>2732</v>
      </c>
      <c r="K212" s="100">
        <f>VLOOKUP($A212,'REPORT1 16 &amp; Under ALL'!$A$4:$W$259,11,FALSE)+VLOOKUP($A212,'REPORT4 60+ ALL'!$A$4:$U$259,11,FALSE)</f>
        <v>6866</v>
      </c>
      <c r="L212" s="100">
        <f>VLOOKUP($A212,'REPORT1 16 &amp; Under ALL'!$A$4:$W$259,12,FALSE)+VLOOKUP($A212,'REPORT4 60+ ALL'!$A$4:$U$259,12,FALSE)</f>
        <v>7787</v>
      </c>
      <c r="M212" s="100">
        <f>VLOOKUP($A212,'REPORT1 16 &amp; Under ALL'!$A$4:$W$259,13,FALSE)+VLOOKUP($A212,'REPORT4 60+ ALL'!$A$4:$U$259,13,FALSE)</f>
        <v>7658</v>
      </c>
      <c r="N212" s="100">
        <f>VLOOKUP($A212,'REPORT1 16 &amp; Under ALL'!$A$4:$W$259,14,FALSE)+VLOOKUP($A212,'REPORT4 60+ ALL'!$A$4:$U$259,14,FALSE)</f>
        <v>4289</v>
      </c>
      <c r="O212" s="100">
        <f>VLOOKUP($A212,'REPORT1 16 &amp; Under ALL'!$A$4:$W$259,15,FALSE)+VLOOKUP($A212,'REPORT4 60+ ALL'!$A$4:$U$259,15,FALSE)</f>
        <v>5020</v>
      </c>
      <c r="P212" s="100">
        <f>VLOOKUP($A212,'REPORT1 16 &amp; Under ALL'!$A$4:$W$259,16,FALSE)+VLOOKUP($A212,'REPORT4 60+ ALL'!$A$4:$U$259,16,FALSE)</f>
        <v>7242</v>
      </c>
      <c r="Q212" s="100">
        <f>VLOOKUP($A212,'REPORT1 16 &amp; Under ALL'!$A$4:$W$259,17,FALSE)+VLOOKUP($A212,'REPORT4 60+ ALL'!$A$4:$U$259,17,FALSE)</f>
        <v>8061</v>
      </c>
      <c r="R212" s="100">
        <f>VLOOKUP($A212,'REPORT1 16 &amp; Under ALL'!$A$4:$W$259,18,FALSE)+VLOOKUP($A212,'REPORT4 60+ ALL'!$A$4:$U$259,18,FALSE)</f>
        <v>8358</v>
      </c>
      <c r="S212" s="100">
        <f>VLOOKUP($A212,'REPORT1 16 &amp; Under ALL'!$A$4:$W$259,19,FALSE)+VLOOKUP($A212,'REPORT4 60+ ALL'!$A$4:$U$259,19,FALSE)</f>
        <v>8116</v>
      </c>
      <c r="T212" s="100">
        <f>VLOOKUP($A212,'REPORT1 16 &amp; Under ALL'!$A$4:$W$259,20,FALSE)+VLOOKUP($A212,'REPORT4 60+ ALL'!$A$4:$U$259,20,FALSE)</f>
        <v>9117</v>
      </c>
      <c r="U212" s="100">
        <f>VLOOKUP($A212,'REPORT1 16 &amp; Under ALL'!$A$4:$W$259,21,FALSE)+VLOOKUP($A212,'REPORT4 60+ ALL'!$A$4:$U$259,21,FALSE)</f>
        <v>8224</v>
      </c>
      <c r="V212" s="165">
        <v>91698</v>
      </c>
      <c r="W212" s="171" t="s">
        <v>756</v>
      </c>
      <c r="X212" s="166" t="s">
        <v>756</v>
      </c>
    </row>
    <row r="213" spans="1:24" ht="12.75">
      <c r="A213" s="2" t="s">
        <v>301</v>
      </c>
      <c r="B213" s="44" t="s">
        <v>621</v>
      </c>
      <c r="C213" s="1" t="s">
        <v>217</v>
      </c>
      <c r="D213" s="1" t="s">
        <v>36</v>
      </c>
      <c r="E213" s="1" t="s">
        <v>16</v>
      </c>
      <c r="F213" s="100">
        <f>VLOOKUP($A213,'REPORT1 16 &amp; Under ALL'!$A$4:$W$259,6,FALSE)+VLOOKUP($A213,'REPORT4 60+ ALL'!$A$4:$U$259,6,FALSE)</f>
        <v>1899</v>
      </c>
      <c r="G213" s="100">
        <f>VLOOKUP($A213,'REPORT1 16 &amp; Under ALL'!$A$4:$W$259,7,FALSE)+VLOOKUP($A213,'REPORT4 60+ ALL'!$A$4:$U$259,7,FALSE)</f>
        <v>1838</v>
      </c>
      <c r="H213" s="100">
        <f>VLOOKUP($A213,'REPORT1 16 &amp; Under ALL'!$A$4:$W$259,8,FALSE)+VLOOKUP($A213,'REPORT4 60+ ALL'!$A$4:$U$259,8,FALSE)</f>
        <v>1920</v>
      </c>
      <c r="I213" s="100">
        <f>VLOOKUP($A213,'REPORT1 16 &amp; Under ALL'!$A$4:$W$259,9,FALSE)+VLOOKUP($A213,'REPORT4 60+ ALL'!$A$4:$U$259,9,FALSE)</f>
        <v>2274</v>
      </c>
      <c r="J213" s="100">
        <f>VLOOKUP($A213,'REPORT1 16 &amp; Under ALL'!$A$4:$W$259,10,FALSE)+VLOOKUP($A213,'REPORT4 60+ ALL'!$A$4:$U$259,10,FALSE)</f>
        <v>2283</v>
      </c>
      <c r="K213" s="100">
        <f>VLOOKUP($A213,'REPORT1 16 &amp; Under ALL'!$A$4:$W$259,11,FALSE)+VLOOKUP($A213,'REPORT4 60+ ALL'!$A$4:$U$259,11,FALSE)</f>
        <v>2248</v>
      </c>
      <c r="L213" s="100">
        <f>VLOOKUP($A213,'REPORT1 16 &amp; Under ALL'!$A$4:$W$259,12,FALSE)+VLOOKUP($A213,'REPORT4 60+ ALL'!$A$4:$U$259,12,FALSE)</f>
        <v>2458</v>
      </c>
      <c r="M213" s="100">
        <f>VLOOKUP($A213,'REPORT1 16 &amp; Under ALL'!$A$4:$W$259,13,FALSE)+VLOOKUP($A213,'REPORT4 60+ ALL'!$A$4:$U$259,13,FALSE)</f>
        <v>2408</v>
      </c>
      <c r="N213" s="100">
        <f>VLOOKUP($A213,'REPORT1 16 &amp; Under ALL'!$A$4:$W$259,14,FALSE)+VLOOKUP($A213,'REPORT4 60+ ALL'!$A$4:$U$259,14,FALSE)</f>
        <v>1707</v>
      </c>
      <c r="O213" s="100">
        <f>VLOOKUP($A213,'REPORT1 16 &amp; Under ALL'!$A$4:$W$259,15,FALSE)+VLOOKUP($A213,'REPORT4 60+ ALL'!$A$4:$U$259,15,FALSE)</f>
        <v>3056</v>
      </c>
      <c r="P213" s="100">
        <f>VLOOKUP($A213,'REPORT1 16 &amp; Under ALL'!$A$4:$W$259,16,FALSE)+VLOOKUP($A213,'REPORT4 60+ ALL'!$A$4:$U$259,16,FALSE)</f>
        <v>2952</v>
      </c>
      <c r="Q213" s="100">
        <f>VLOOKUP($A213,'REPORT1 16 &amp; Under ALL'!$A$4:$W$259,17,FALSE)+VLOOKUP($A213,'REPORT4 60+ ALL'!$A$4:$U$259,17,FALSE)</f>
        <v>2366</v>
      </c>
      <c r="R213" s="100">
        <f>VLOOKUP($A213,'REPORT1 16 &amp; Under ALL'!$A$4:$W$259,18,FALSE)+VLOOKUP($A213,'REPORT4 60+ ALL'!$A$4:$U$259,18,FALSE)</f>
        <v>2175</v>
      </c>
      <c r="S213" s="100">
        <f>VLOOKUP($A213,'REPORT1 16 &amp; Under ALL'!$A$4:$W$259,19,FALSE)+VLOOKUP($A213,'REPORT4 60+ ALL'!$A$4:$U$259,19,FALSE)</f>
        <v>2160</v>
      </c>
      <c r="T213" s="100">
        <f>VLOOKUP($A213,'REPORT1 16 &amp; Under ALL'!$A$4:$W$259,20,FALSE)+VLOOKUP($A213,'REPORT4 60+ ALL'!$A$4:$U$259,20,FALSE)</f>
        <v>2303</v>
      </c>
      <c r="U213" s="100">
        <f>VLOOKUP($A213,'REPORT1 16 &amp; Under ALL'!$A$4:$W$259,21,FALSE)+VLOOKUP($A213,'REPORT4 60+ ALL'!$A$4:$U$259,21,FALSE)</f>
        <v>2579</v>
      </c>
      <c r="V213" s="165">
        <v>36626</v>
      </c>
      <c r="W213" s="171">
        <v>1286</v>
      </c>
      <c r="X213" s="166">
        <v>0.16214853108056992</v>
      </c>
    </row>
    <row r="214" spans="1:24" ht="12.75">
      <c r="A214" s="2" t="s">
        <v>302</v>
      </c>
      <c r="B214" s="44" t="s">
        <v>622</v>
      </c>
      <c r="C214" s="1" t="s">
        <v>95</v>
      </c>
      <c r="D214" s="1" t="s">
        <v>30</v>
      </c>
      <c r="E214" s="1" t="s">
        <v>16</v>
      </c>
      <c r="F214" s="100">
        <f>VLOOKUP($A214,'REPORT1 16 &amp; Under ALL'!$A$4:$W$259,6,FALSE)+VLOOKUP($A214,'REPORT4 60+ ALL'!$A$4:$U$259,6,FALSE)</f>
        <v>1785</v>
      </c>
      <c r="G214" s="100">
        <f>VLOOKUP($A214,'REPORT1 16 &amp; Under ALL'!$A$4:$W$259,7,FALSE)+VLOOKUP($A214,'REPORT4 60+ ALL'!$A$4:$U$259,7,FALSE)</f>
        <v>2102</v>
      </c>
      <c r="H214" s="100">
        <f>VLOOKUP($A214,'REPORT1 16 &amp; Under ALL'!$A$4:$W$259,8,FALSE)+VLOOKUP($A214,'REPORT4 60+ ALL'!$A$4:$U$259,8,FALSE)</f>
        <v>2490</v>
      </c>
      <c r="I214" s="100">
        <f>VLOOKUP($A214,'REPORT1 16 &amp; Under ALL'!$A$4:$W$259,9,FALSE)+VLOOKUP($A214,'REPORT4 60+ ALL'!$A$4:$U$259,9,FALSE)</f>
        <v>2605</v>
      </c>
      <c r="J214" s="100">
        <f>VLOOKUP($A214,'REPORT1 16 &amp; Under ALL'!$A$4:$W$259,10,FALSE)+VLOOKUP($A214,'REPORT4 60+ ALL'!$A$4:$U$259,10,FALSE)</f>
        <v>2565</v>
      </c>
      <c r="K214" s="100">
        <f>VLOOKUP($A214,'REPORT1 16 &amp; Under ALL'!$A$4:$W$259,11,FALSE)+VLOOKUP($A214,'REPORT4 60+ ALL'!$A$4:$U$259,11,FALSE)</f>
        <v>2706</v>
      </c>
      <c r="L214" s="100">
        <f>VLOOKUP($A214,'REPORT1 16 &amp; Under ALL'!$A$4:$W$259,12,FALSE)+VLOOKUP($A214,'REPORT4 60+ ALL'!$A$4:$U$259,12,FALSE)</f>
        <v>2904</v>
      </c>
      <c r="M214" s="100">
        <f>VLOOKUP($A214,'REPORT1 16 &amp; Under ALL'!$A$4:$W$259,13,FALSE)+VLOOKUP($A214,'REPORT4 60+ ALL'!$A$4:$U$259,13,FALSE)</f>
        <v>3027</v>
      </c>
      <c r="N214" s="100">
        <f>VLOOKUP($A214,'REPORT1 16 &amp; Under ALL'!$A$4:$W$259,14,FALSE)+VLOOKUP($A214,'REPORT4 60+ ALL'!$A$4:$U$259,14,FALSE)</f>
        <v>1444</v>
      </c>
      <c r="O214" s="100">
        <f>VLOOKUP($A214,'REPORT1 16 &amp; Under ALL'!$A$4:$W$259,15,FALSE)+VLOOKUP($A214,'REPORT4 60+ ALL'!$A$4:$U$259,15,FALSE)</f>
        <v>1664</v>
      </c>
      <c r="P214" s="100">
        <f>VLOOKUP($A214,'REPORT1 16 &amp; Under ALL'!$A$4:$W$259,16,FALSE)+VLOOKUP($A214,'REPORT4 60+ ALL'!$A$4:$U$259,16,FALSE)</f>
        <v>2126</v>
      </c>
      <c r="Q214" s="100">
        <f>VLOOKUP($A214,'REPORT1 16 &amp; Under ALL'!$A$4:$W$259,17,FALSE)+VLOOKUP($A214,'REPORT4 60+ ALL'!$A$4:$U$259,17,FALSE)</f>
        <v>2599</v>
      </c>
      <c r="R214" s="100">
        <f>VLOOKUP($A214,'REPORT1 16 &amp; Under ALL'!$A$4:$W$259,18,FALSE)+VLOOKUP($A214,'REPORT4 60+ ALL'!$A$4:$U$259,18,FALSE)</f>
        <v>1998</v>
      </c>
      <c r="S214" s="100">
        <f>VLOOKUP($A214,'REPORT1 16 &amp; Under ALL'!$A$4:$W$259,19,FALSE)+VLOOKUP($A214,'REPORT4 60+ ALL'!$A$4:$U$259,19,FALSE)</f>
        <v>2065</v>
      </c>
      <c r="T214" s="100">
        <f>VLOOKUP($A214,'REPORT1 16 &amp; Under ALL'!$A$4:$W$259,20,FALSE)+VLOOKUP($A214,'REPORT4 60+ ALL'!$A$4:$U$259,20,FALSE)</f>
        <v>2009</v>
      </c>
      <c r="U214" s="100">
        <f>VLOOKUP($A214,'REPORT1 16 &amp; Under ALL'!$A$4:$W$259,21,FALSE)+VLOOKUP($A214,'REPORT4 60+ ALL'!$A$4:$U$259,21,FALSE)</f>
        <v>2336</v>
      </c>
      <c r="V214" s="165">
        <v>36425</v>
      </c>
      <c r="W214" s="171">
        <v>-574</v>
      </c>
      <c r="X214" s="166">
        <v>-0.06390558895568915</v>
      </c>
    </row>
    <row r="215" spans="1:24" ht="12.75">
      <c r="A215" s="2" t="s">
        <v>303</v>
      </c>
      <c r="B215" s="44" t="s">
        <v>623</v>
      </c>
      <c r="C215" s="1" t="s">
        <v>18</v>
      </c>
      <c r="D215" s="1" t="s">
        <v>19</v>
      </c>
      <c r="E215" s="1" t="s">
        <v>16</v>
      </c>
      <c r="F215" s="100">
        <f>VLOOKUP($A215,'REPORT1 16 &amp; Under ALL'!$A$4:$W$259,6,FALSE)+VLOOKUP($A215,'REPORT4 60+ ALL'!$A$4:$U$259,6,FALSE)</f>
        <v>3462</v>
      </c>
      <c r="G215" s="100">
        <f>VLOOKUP($A215,'REPORT1 16 &amp; Under ALL'!$A$4:$W$259,7,FALSE)+VLOOKUP($A215,'REPORT4 60+ ALL'!$A$4:$U$259,7,FALSE)</f>
        <v>3805</v>
      </c>
      <c r="H215" s="100">
        <f>VLOOKUP($A215,'REPORT1 16 &amp; Under ALL'!$A$4:$W$259,8,FALSE)+VLOOKUP($A215,'REPORT4 60+ ALL'!$A$4:$U$259,8,FALSE)</f>
        <v>4144</v>
      </c>
      <c r="I215" s="100">
        <f>VLOOKUP($A215,'REPORT1 16 &amp; Under ALL'!$A$4:$W$259,9,FALSE)+VLOOKUP($A215,'REPORT4 60+ ALL'!$A$4:$U$259,9,FALSE)</f>
        <v>4530</v>
      </c>
      <c r="J215" s="100">
        <f>VLOOKUP($A215,'REPORT1 16 &amp; Under ALL'!$A$4:$W$259,10,FALSE)+VLOOKUP($A215,'REPORT4 60+ ALL'!$A$4:$U$259,10,FALSE)</f>
        <v>3948</v>
      </c>
      <c r="K215" s="100">
        <f>VLOOKUP($A215,'REPORT1 16 &amp; Under ALL'!$A$4:$W$259,11,FALSE)+VLOOKUP($A215,'REPORT4 60+ ALL'!$A$4:$U$259,11,FALSE)</f>
        <v>4004</v>
      </c>
      <c r="L215" s="100">
        <f>VLOOKUP($A215,'REPORT1 16 &amp; Under ALL'!$A$4:$W$259,12,FALSE)+VLOOKUP($A215,'REPORT4 60+ ALL'!$A$4:$U$259,12,FALSE)</f>
        <v>3667</v>
      </c>
      <c r="M215" s="100">
        <f>VLOOKUP($A215,'REPORT1 16 &amp; Under ALL'!$A$4:$W$259,13,FALSE)+VLOOKUP($A215,'REPORT4 60+ ALL'!$A$4:$U$259,13,FALSE)</f>
        <v>3606</v>
      </c>
      <c r="N215" s="100">
        <f>VLOOKUP($A215,'REPORT1 16 &amp; Under ALL'!$A$4:$W$259,14,FALSE)+VLOOKUP($A215,'REPORT4 60+ ALL'!$A$4:$U$259,14,FALSE)</f>
        <v>2054</v>
      </c>
      <c r="O215" s="100">
        <f>VLOOKUP($A215,'REPORT1 16 &amp; Under ALL'!$A$4:$W$259,15,FALSE)+VLOOKUP($A215,'REPORT4 60+ ALL'!$A$4:$U$259,15,FALSE)</f>
        <v>2672</v>
      </c>
      <c r="P215" s="100">
        <f>VLOOKUP($A215,'REPORT1 16 &amp; Under ALL'!$A$4:$W$259,16,FALSE)+VLOOKUP($A215,'REPORT4 60+ ALL'!$A$4:$U$259,16,FALSE)</f>
        <v>3231</v>
      </c>
      <c r="Q215" s="100">
        <f>VLOOKUP($A215,'REPORT1 16 &amp; Under ALL'!$A$4:$W$259,17,FALSE)+VLOOKUP($A215,'REPORT4 60+ ALL'!$A$4:$U$259,17,FALSE)</f>
        <v>4159</v>
      </c>
      <c r="R215" s="100">
        <f>VLOOKUP($A215,'REPORT1 16 &amp; Under ALL'!$A$4:$W$259,18,FALSE)+VLOOKUP($A215,'REPORT4 60+ ALL'!$A$4:$U$259,18,FALSE)</f>
        <v>3365</v>
      </c>
      <c r="S215" s="100">
        <f>VLOOKUP($A215,'REPORT1 16 &amp; Under ALL'!$A$4:$W$259,19,FALSE)+VLOOKUP($A215,'REPORT4 60+ ALL'!$A$4:$U$259,19,FALSE)</f>
        <v>3506</v>
      </c>
      <c r="T215" s="100">
        <f>VLOOKUP($A215,'REPORT1 16 &amp; Under ALL'!$A$4:$W$259,20,FALSE)+VLOOKUP($A215,'REPORT4 60+ ALL'!$A$4:$U$259,20,FALSE)</f>
        <v>3701</v>
      </c>
      <c r="U215" s="100">
        <f>VLOOKUP($A215,'REPORT1 16 &amp; Under ALL'!$A$4:$W$259,21,FALSE)+VLOOKUP($A215,'REPORT4 60+ ALL'!$A$4:$U$259,21,FALSE)</f>
        <v>4007</v>
      </c>
      <c r="V215" s="165">
        <v>57861</v>
      </c>
      <c r="W215" s="171">
        <v>-1362</v>
      </c>
      <c r="X215" s="166">
        <v>-0.08544006022206888</v>
      </c>
    </row>
    <row r="216" spans="1:24" ht="12.75">
      <c r="A216" s="2" t="s">
        <v>304</v>
      </c>
      <c r="B216" s="44" t="s">
        <v>624</v>
      </c>
      <c r="C216" s="1" t="s">
        <v>305</v>
      </c>
      <c r="D216" s="1" t="s">
        <v>102</v>
      </c>
      <c r="E216" s="1" t="s">
        <v>7</v>
      </c>
      <c r="F216" s="100">
        <f>VLOOKUP($A216,'REPORT1 16 &amp; Under ALL'!$A$4:$W$259,6,FALSE)+VLOOKUP($A216,'REPORT4 60+ ALL'!$A$4:$U$259,6,FALSE)</f>
        <v>16934</v>
      </c>
      <c r="G216" s="100">
        <f>VLOOKUP($A216,'REPORT1 16 &amp; Under ALL'!$A$4:$W$259,7,FALSE)+VLOOKUP($A216,'REPORT4 60+ ALL'!$A$4:$U$259,7,FALSE)</f>
        <v>17421</v>
      </c>
      <c r="H216" s="100">
        <f>VLOOKUP($A216,'REPORT1 16 &amp; Under ALL'!$A$4:$W$259,8,FALSE)+VLOOKUP($A216,'REPORT4 60+ ALL'!$A$4:$U$259,8,FALSE)</f>
        <v>16410</v>
      </c>
      <c r="I216" s="100">
        <f>VLOOKUP($A216,'REPORT1 16 &amp; Under ALL'!$A$4:$W$259,9,FALSE)+VLOOKUP($A216,'REPORT4 60+ ALL'!$A$4:$U$259,9,FALSE)</f>
        <v>18759</v>
      </c>
      <c r="J216" s="100">
        <f>VLOOKUP($A216,'REPORT1 16 &amp; Under ALL'!$A$4:$W$259,10,FALSE)+VLOOKUP($A216,'REPORT4 60+ ALL'!$A$4:$U$259,10,FALSE)</f>
        <v>21040</v>
      </c>
      <c r="K216" s="100">
        <f>VLOOKUP($A216,'REPORT1 16 &amp; Under ALL'!$A$4:$W$259,11,FALSE)+VLOOKUP($A216,'REPORT4 60+ ALL'!$A$4:$U$259,11,FALSE)</f>
        <v>13515</v>
      </c>
      <c r="L216" s="100">
        <f>VLOOKUP($A216,'REPORT1 16 &amp; Under ALL'!$A$4:$W$259,12,FALSE)+VLOOKUP($A216,'REPORT4 60+ ALL'!$A$4:$U$259,12,FALSE)</f>
        <v>10162</v>
      </c>
      <c r="M216" s="100">
        <f>VLOOKUP($A216,'REPORT1 16 &amp; Under ALL'!$A$4:$W$259,13,FALSE)+VLOOKUP($A216,'REPORT4 60+ ALL'!$A$4:$U$259,13,FALSE)</f>
        <v>8936</v>
      </c>
      <c r="N216" s="100">
        <f>VLOOKUP($A216,'REPORT1 16 &amp; Under ALL'!$A$4:$W$259,14,FALSE)+VLOOKUP($A216,'REPORT4 60+ ALL'!$A$4:$U$259,14,FALSE)</f>
        <v>5692</v>
      </c>
      <c r="O216" s="100">
        <f>VLOOKUP($A216,'REPORT1 16 &amp; Under ALL'!$A$4:$W$259,15,FALSE)+VLOOKUP($A216,'REPORT4 60+ ALL'!$A$4:$U$259,15,FALSE)</f>
        <v>10862</v>
      </c>
      <c r="P216" s="100">
        <f>VLOOKUP($A216,'REPORT1 16 &amp; Under ALL'!$A$4:$W$259,16,FALSE)+VLOOKUP($A216,'REPORT4 60+ ALL'!$A$4:$U$259,16,FALSE)</f>
        <v>17086</v>
      </c>
      <c r="Q216" s="100">
        <f>VLOOKUP($A216,'REPORT1 16 &amp; Under ALL'!$A$4:$W$259,17,FALSE)+VLOOKUP($A216,'REPORT4 60+ ALL'!$A$4:$U$259,17,FALSE)</f>
        <v>17309</v>
      </c>
      <c r="R216" s="100">
        <f>VLOOKUP($A216,'REPORT1 16 &amp; Under ALL'!$A$4:$W$259,18,FALSE)+VLOOKUP($A216,'REPORT4 60+ ALL'!$A$4:$U$259,18,FALSE)</f>
        <v>17307</v>
      </c>
      <c r="S216" s="100">
        <f>VLOOKUP($A216,'REPORT1 16 &amp; Under ALL'!$A$4:$W$259,19,FALSE)+VLOOKUP($A216,'REPORT4 60+ ALL'!$A$4:$U$259,19,FALSE)</f>
        <v>14697</v>
      </c>
      <c r="T216" s="100">
        <f>VLOOKUP($A216,'REPORT1 16 &amp; Under ALL'!$A$4:$W$259,20,FALSE)+VLOOKUP($A216,'REPORT4 60+ ALL'!$A$4:$U$259,20,FALSE)</f>
        <v>16530</v>
      </c>
      <c r="U216" s="100">
        <f>VLOOKUP($A216,'REPORT1 16 &amp; Under ALL'!$A$4:$W$259,21,FALSE)+VLOOKUP($A216,'REPORT4 60+ ALL'!$A$4:$U$259,21,FALSE)</f>
        <v>13807</v>
      </c>
      <c r="V216" s="165">
        <v>236467</v>
      </c>
      <c r="W216" s="171">
        <v>-7183</v>
      </c>
      <c r="X216" s="166">
        <v>-0.103316840227835</v>
      </c>
    </row>
    <row r="217" spans="1:24" ht="12.75">
      <c r="A217" s="2" t="s">
        <v>363</v>
      </c>
      <c r="B217" s="44" t="s">
        <v>625</v>
      </c>
      <c r="C217" s="1" t="s">
        <v>124</v>
      </c>
      <c r="D217" s="1" t="s">
        <v>15</v>
      </c>
      <c r="E217" s="1" t="s">
        <v>7</v>
      </c>
      <c r="F217" s="187"/>
      <c r="G217" s="187"/>
      <c r="H217" s="187"/>
      <c r="I217" s="187"/>
      <c r="J217" s="187"/>
      <c r="K217" s="187"/>
      <c r="L217" s="187"/>
      <c r="M217" s="100">
        <f>VLOOKUP($A217,'REPORT1 16 &amp; Under ALL'!$A$4:$W$259,13,FALSE)+VLOOKUP($A217,'REPORT4 60+ ALL'!$A$4:$U$259,13,FALSE)</f>
        <v>908</v>
      </c>
      <c r="N217" s="100">
        <f>VLOOKUP($A217,'REPORT1 16 &amp; Under ALL'!$A$4:$W$259,14,FALSE)+VLOOKUP($A217,'REPORT4 60+ ALL'!$A$4:$U$259,14,FALSE)</f>
        <v>783</v>
      </c>
      <c r="O217" s="100">
        <f>VLOOKUP($A217,'REPORT1 16 &amp; Under ALL'!$A$4:$W$259,15,FALSE)+VLOOKUP($A217,'REPORT4 60+ ALL'!$A$4:$U$259,15,FALSE)</f>
        <v>916</v>
      </c>
      <c r="P217" s="100">
        <f>VLOOKUP($A217,'REPORT1 16 &amp; Under ALL'!$A$4:$W$259,16,FALSE)+VLOOKUP($A217,'REPORT4 60+ ALL'!$A$4:$U$259,16,FALSE)</f>
        <v>1700</v>
      </c>
      <c r="Q217" s="100">
        <f>VLOOKUP($A217,'REPORT1 16 &amp; Under ALL'!$A$4:$W$259,17,FALSE)+VLOOKUP($A217,'REPORT4 60+ ALL'!$A$4:$U$259,17,FALSE)</f>
        <v>1705</v>
      </c>
      <c r="R217" s="100">
        <f>VLOOKUP($A217,'REPORT1 16 &amp; Under ALL'!$A$4:$W$259,18,FALSE)+VLOOKUP($A217,'REPORT4 60+ ALL'!$A$4:$U$259,18,FALSE)</f>
        <v>1964</v>
      </c>
      <c r="S217" s="100">
        <f>VLOOKUP($A217,'REPORT1 16 &amp; Under ALL'!$A$4:$W$259,19,FALSE)+VLOOKUP($A217,'REPORT4 60+ ALL'!$A$4:$U$259,19,FALSE)</f>
        <v>1540</v>
      </c>
      <c r="T217" s="100">
        <f>VLOOKUP($A217,'REPORT1 16 &amp; Under ALL'!$A$4:$W$259,20,FALSE)+VLOOKUP($A217,'REPORT4 60+ ALL'!$A$4:$U$259,20,FALSE)</f>
        <v>2060</v>
      </c>
      <c r="U217" s="100">
        <f>VLOOKUP($A217,'REPORT1 16 &amp; Under ALL'!$A$4:$W$259,21,FALSE)+VLOOKUP($A217,'REPORT4 60+ ALL'!$A$4:$U$259,21,FALSE)</f>
        <v>2311</v>
      </c>
      <c r="V217" s="165">
        <v>13887</v>
      </c>
      <c r="W217" s="172" t="s">
        <v>756</v>
      </c>
      <c r="X217" s="173" t="s">
        <v>756</v>
      </c>
    </row>
    <row r="218" spans="1:24" ht="12.75">
      <c r="A218" s="2" t="s">
        <v>306</v>
      </c>
      <c r="B218" s="44" t="s">
        <v>626</v>
      </c>
      <c r="C218" s="1" t="s">
        <v>21</v>
      </c>
      <c r="D218" s="1" t="s">
        <v>22</v>
      </c>
      <c r="E218" s="1" t="s">
        <v>16</v>
      </c>
      <c r="F218" s="100">
        <f>VLOOKUP($A218,'REPORT1 16 &amp; Under ALL'!$A$4:$W$259,6,FALSE)+VLOOKUP($A218,'REPORT4 60+ ALL'!$A$4:$U$259,6,FALSE)</f>
        <v>1055</v>
      </c>
      <c r="G218" s="100">
        <f>VLOOKUP($A218,'REPORT1 16 &amp; Under ALL'!$A$4:$W$259,7,FALSE)+VLOOKUP($A218,'REPORT4 60+ ALL'!$A$4:$U$259,7,FALSE)</f>
        <v>2445</v>
      </c>
      <c r="H218" s="100">
        <f>VLOOKUP($A218,'REPORT1 16 &amp; Under ALL'!$A$4:$W$259,8,FALSE)+VLOOKUP($A218,'REPORT4 60+ ALL'!$A$4:$U$259,8,FALSE)</f>
        <v>3192</v>
      </c>
      <c r="I218" s="100">
        <f>VLOOKUP($A218,'REPORT1 16 &amp; Under ALL'!$A$4:$W$259,9,FALSE)+VLOOKUP($A218,'REPORT4 60+ ALL'!$A$4:$U$259,9,FALSE)</f>
        <v>2934</v>
      </c>
      <c r="J218" s="100">
        <f>VLOOKUP($A218,'REPORT1 16 &amp; Under ALL'!$A$4:$W$259,10,FALSE)+VLOOKUP($A218,'REPORT4 60+ ALL'!$A$4:$U$259,10,FALSE)</f>
        <v>2913</v>
      </c>
      <c r="K218" s="100">
        <f>VLOOKUP($A218,'REPORT1 16 &amp; Under ALL'!$A$4:$W$259,11,FALSE)+VLOOKUP($A218,'REPORT4 60+ ALL'!$A$4:$U$259,11,FALSE)</f>
        <v>3467</v>
      </c>
      <c r="L218" s="100">
        <f>VLOOKUP($A218,'REPORT1 16 &amp; Under ALL'!$A$4:$W$259,12,FALSE)+VLOOKUP($A218,'REPORT4 60+ ALL'!$A$4:$U$259,12,FALSE)</f>
        <v>3471</v>
      </c>
      <c r="M218" s="100">
        <f>VLOOKUP($A218,'REPORT1 16 &amp; Under ALL'!$A$4:$W$259,13,FALSE)+VLOOKUP($A218,'REPORT4 60+ ALL'!$A$4:$U$259,13,FALSE)</f>
        <v>3043</v>
      </c>
      <c r="N218" s="100">
        <f>VLOOKUP($A218,'REPORT1 16 &amp; Under ALL'!$A$4:$W$259,14,FALSE)+VLOOKUP($A218,'REPORT4 60+ ALL'!$A$4:$U$259,14,FALSE)</f>
        <v>1352</v>
      </c>
      <c r="O218" s="100">
        <f>VLOOKUP($A218,'REPORT1 16 &amp; Under ALL'!$A$4:$W$259,15,FALSE)+VLOOKUP($A218,'REPORT4 60+ ALL'!$A$4:$U$259,15,FALSE)</f>
        <v>2611</v>
      </c>
      <c r="P218" s="100">
        <f>VLOOKUP($A218,'REPORT1 16 &amp; Under ALL'!$A$4:$W$259,16,FALSE)+VLOOKUP($A218,'REPORT4 60+ ALL'!$A$4:$U$259,16,FALSE)</f>
        <v>2086</v>
      </c>
      <c r="Q218" s="100">
        <f>VLOOKUP($A218,'REPORT1 16 &amp; Under ALL'!$A$4:$W$259,17,FALSE)+VLOOKUP($A218,'REPORT4 60+ ALL'!$A$4:$U$259,17,FALSE)</f>
        <v>2355</v>
      </c>
      <c r="R218" s="100">
        <f>VLOOKUP($A218,'REPORT1 16 &amp; Under ALL'!$A$4:$W$259,18,FALSE)+VLOOKUP($A218,'REPORT4 60+ ALL'!$A$4:$U$259,18,FALSE)</f>
        <v>1877</v>
      </c>
      <c r="S218" s="100">
        <f>VLOOKUP($A218,'REPORT1 16 &amp; Under ALL'!$A$4:$W$259,19,FALSE)+VLOOKUP($A218,'REPORT4 60+ ALL'!$A$4:$U$259,19,FALSE)</f>
        <v>1985</v>
      </c>
      <c r="T218" s="100">
        <f>VLOOKUP($A218,'REPORT1 16 &amp; Under ALL'!$A$4:$W$259,20,FALSE)+VLOOKUP($A218,'REPORT4 60+ ALL'!$A$4:$U$259,20,FALSE)</f>
        <v>2535</v>
      </c>
      <c r="U218" s="100">
        <f>VLOOKUP($A218,'REPORT1 16 &amp; Under ALL'!$A$4:$W$259,21,FALSE)+VLOOKUP($A218,'REPORT4 60+ ALL'!$A$4:$U$259,21,FALSE)</f>
        <v>2575</v>
      </c>
      <c r="V218" s="165">
        <v>39896</v>
      </c>
      <c r="W218" s="171">
        <v>-654</v>
      </c>
      <c r="X218" s="166">
        <v>-0.0679409931435695</v>
      </c>
    </row>
    <row r="219" spans="1:24" ht="12.75">
      <c r="A219" s="2" t="s">
        <v>307</v>
      </c>
      <c r="B219" s="44" t="s">
        <v>627</v>
      </c>
      <c r="C219" s="1" t="s">
        <v>308</v>
      </c>
      <c r="D219" s="1" t="s">
        <v>30</v>
      </c>
      <c r="E219" s="1" t="s">
        <v>16</v>
      </c>
      <c r="F219" s="100">
        <f>VLOOKUP($A219,'REPORT1 16 &amp; Under ALL'!$A$4:$W$259,6,FALSE)+VLOOKUP($A219,'REPORT4 60+ ALL'!$A$4:$U$259,6,FALSE)</f>
        <v>1812</v>
      </c>
      <c r="G219" s="100">
        <f>VLOOKUP($A219,'REPORT1 16 &amp; Under ALL'!$A$4:$W$259,7,FALSE)+VLOOKUP($A219,'REPORT4 60+ ALL'!$A$4:$U$259,7,FALSE)</f>
        <v>1920</v>
      </c>
      <c r="H219" s="100">
        <f>VLOOKUP($A219,'REPORT1 16 &amp; Under ALL'!$A$4:$W$259,8,FALSE)+VLOOKUP($A219,'REPORT4 60+ ALL'!$A$4:$U$259,8,FALSE)</f>
        <v>2066</v>
      </c>
      <c r="I219" s="100">
        <f>VLOOKUP($A219,'REPORT1 16 &amp; Under ALL'!$A$4:$W$259,9,FALSE)+VLOOKUP($A219,'REPORT4 60+ ALL'!$A$4:$U$259,9,FALSE)</f>
        <v>2339</v>
      </c>
      <c r="J219" s="100">
        <f>VLOOKUP($A219,'REPORT1 16 &amp; Under ALL'!$A$4:$W$259,10,FALSE)+VLOOKUP($A219,'REPORT4 60+ ALL'!$A$4:$U$259,10,FALSE)</f>
        <v>2250</v>
      </c>
      <c r="K219" s="100">
        <f>VLOOKUP($A219,'REPORT1 16 &amp; Under ALL'!$A$4:$W$259,11,FALSE)+VLOOKUP($A219,'REPORT4 60+ ALL'!$A$4:$U$259,11,FALSE)</f>
        <v>1905</v>
      </c>
      <c r="L219" s="100">
        <f>VLOOKUP($A219,'REPORT1 16 &amp; Under ALL'!$A$4:$W$259,12,FALSE)+VLOOKUP($A219,'REPORT4 60+ ALL'!$A$4:$U$259,12,FALSE)</f>
        <v>1714</v>
      </c>
      <c r="M219" s="100">
        <f>VLOOKUP($A219,'REPORT1 16 &amp; Under ALL'!$A$4:$W$259,13,FALSE)+VLOOKUP($A219,'REPORT4 60+ ALL'!$A$4:$U$259,13,FALSE)</f>
        <v>1562</v>
      </c>
      <c r="N219" s="100">
        <f>VLOOKUP($A219,'REPORT1 16 &amp; Under ALL'!$A$4:$W$259,14,FALSE)+VLOOKUP($A219,'REPORT4 60+ ALL'!$A$4:$U$259,14,FALSE)</f>
        <v>1215</v>
      </c>
      <c r="O219" s="100">
        <f>VLOOKUP($A219,'REPORT1 16 &amp; Under ALL'!$A$4:$W$259,15,FALSE)+VLOOKUP($A219,'REPORT4 60+ ALL'!$A$4:$U$259,15,FALSE)</f>
        <v>1708</v>
      </c>
      <c r="P219" s="100">
        <f>VLOOKUP($A219,'REPORT1 16 &amp; Under ALL'!$A$4:$W$259,16,FALSE)+VLOOKUP($A219,'REPORT4 60+ ALL'!$A$4:$U$259,16,FALSE)</f>
        <v>1957</v>
      </c>
      <c r="Q219" s="100">
        <f>VLOOKUP($A219,'REPORT1 16 &amp; Under ALL'!$A$4:$W$259,17,FALSE)+VLOOKUP($A219,'REPORT4 60+ ALL'!$A$4:$U$259,17,FALSE)</f>
        <v>2020</v>
      </c>
      <c r="R219" s="100">
        <f>VLOOKUP($A219,'REPORT1 16 &amp; Under ALL'!$A$4:$W$259,18,FALSE)+VLOOKUP($A219,'REPORT4 60+ ALL'!$A$4:$U$259,18,FALSE)</f>
        <v>1780</v>
      </c>
      <c r="S219" s="100">
        <f>VLOOKUP($A219,'REPORT1 16 &amp; Under ALL'!$A$4:$W$259,19,FALSE)+VLOOKUP($A219,'REPORT4 60+ ALL'!$A$4:$U$259,19,FALSE)</f>
        <v>1679</v>
      </c>
      <c r="T219" s="100">
        <f>VLOOKUP($A219,'REPORT1 16 &amp; Under ALL'!$A$4:$W$259,20,FALSE)+VLOOKUP($A219,'REPORT4 60+ ALL'!$A$4:$U$259,20,FALSE)</f>
        <v>2131</v>
      </c>
      <c r="U219" s="100">
        <f>VLOOKUP($A219,'REPORT1 16 &amp; Under ALL'!$A$4:$W$259,21,FALSE)+VLOOKUP($A219,'REPORT4 60+ ALL'!$A$4:$U$259,21,FALSE)</f>
        <v>2134</v>
      </c>
      <c r="V219" s="165">
        <v>30192</v>
      </c>
      <c r="W219" s="171">
        <v>-413</v>
      </c>
      <c r="X219" s="166">
        <v>-0.050755806808406044</v>
      </c>
    </row>
    <row r="220" spans="1:24" ht="12.75">
      <c r="A220" s="2" t="s">
        <v>309</v>
      </c>
      <c r="B220" s="44" t="s">
        <v>628</v>
      </c>
      <c r="C220" s="1" t="s">
        <v>310</v>
      </c>
      <c r="D220" s="1" t="s">
        <v>6</v>
      </c>
      <c r="E220" s="1" t="s">
        <v>16</v>
      </c>
      <c r="F220" s="100">
        <f>VLOOKUP($A220,'REPORT1 16 &amp; Under ALL'!$A$4:$W$259,6,FALSE)+VLOOKUP($A220,'REPORT4 60+ ALL'!$A$4:$U$259,6,FALSE)</f>
        <v>2424</v>
      </c>
      <c r="G220" s="100">
        <f>VLOOKUP($A220,'REPORT1 16 &amp; Under ALL'!$A$4:$W$259,7,FALSE)+VLOOKUP($A220,'REPORT4 60+ ALL'!$A$4:$U$259,7,FALSE)</f>
        <v>2779</v>
      </c>
      <c r="H220" s="100">
        <f>VLOOKUP($A220,'REPORT1 16 &amp; Under ALL'!$A$4:$W$259,8,FALSE)+VLOOKUP($A220,'REPORT4 60+ ALL'!$A$4:$U$259,8,FALSE)</f>
        <v>3265</v>
      </c>
      <c r="I220" s="100">
        <f>VLOOKUP($A220,'REPORT1 16 &amp; Under ALL'!$A$4:$W$259,9,FALSE)+VLOOKUP($A220,'REPORT4 60+ ALL'!$A$4:$U$259,9,FALSE)</f>
        <v>3627</v>
      </c>
      <c r="J220" s="100">
        <f>VLOOKUP($A220,'REPORT1 16 &amp; Under ALL'!$A$4:$W$259,10,FALSE)+VLOOKUP($A220,'REPORT4 60+ ALL'!$A$4:$U$259,10,FALSE)</f>
        <v>3113</v>
      </c>
      <c r="K220" s="100">
        <f>VLOOKUP($A220,'REPORT1 16 &amp; Under ALL'!$A$4:$W$259,11,FALSE)+VLOOKUP($A220,'REPORT4 60+ ALL'!$A$4:$U$259,11,FALSE)</f>
        <v>3398</v>
      </c>
      <c r="L220" s="100">
        <f>VLOOKUP($A220,'REPORT1 16 &amp; Under ALL'!$A$4:$W$259,12,FALSE)+VLOOKUP($A220,'REPORT4 60+ ALL'!$A$4:$U$259,12,FALSE)</f>
        <v>3307</v>
      </c>
      <c r="M220" s="100">
        <f>VLOOKUP($A220,'REPORT1 16 &amp; Under ALL'!$A$4:$W$259,13,FALSE)+VLOOKUP($A220,'REPORT4 60+ ALL'!$A$4:$U$259,13,FALSE)</f>
        <v>2929</v>
      </c>
      <c r="N220" s="100">
        <f>VLOOKUP($A220,'REPORT1 16 &amp; Under ALL'!$A$4:$W$259,14,FALSE)+VLOOKUP($A220,'REPORT4 60+ ALL'!$A$4:$U$259,14,FALSE)</f>
        <v>2108</v>
      </c>
      <c r="O220" s="100">
        <f>VLOOKUP($A220,'REPORT1 16 &amp; Under ALL'!$A$4:$W$259,15,FALSE)+VLOOKUP($A220,'REPORT4 60+ ALL'!$A$4:$U$259,15,FALSE)</f>
        <v>2261</v>
      </c>
      <c r="P220" s="100">
        <f>VLOOKUP($A220,'REPORT1 16 &amp; Under ALL'!$A$4:$W$259,16,FALSE)+VLOOKUP($A220,'REPORT4 60+ ALL'!$A$4:$U$259,16,FALSE)</f>
        <v>3075</v>
      </c>
      <c r="Q220" s="100">
        <f>VLOOKUP($A220,'REPORT1 16 &amp; Under ALL'!$A$4:$W$259,17,FALSE)+VLOOKUP($A220,'REPORT4 60+ ALL'!$A$4:$U$259,17,FALSE)</f>
        <v>3439</v>
      </c>
      <c r="R220" s="100">
        <f>VLOOKUP($A220,'REPORT1 16 &amp; Under ALL'!$A$4:$W$259,18,FALSE)+VLOOKUP($A220,'REPORT4 60+ ALL'!$A$4:$U$259,18,FALSE)</f>
        <v>3290</v>
      </c>
      <c r="S220" s="100">
        <f>VLOOKUP($A220,'REPORT1 16 &amp; Under ALL'!$A$4:$W$259,19,FALSE)+VLOOKUP($A220,'REPORT4 60+ ALL'!$A$4:$U$259,19,FALSE)</f>
        <v>3166</v>
      </c>
      <c r="T220" s="100">
        <f>VLOOKUP($A220,'REPORT1 16 &amp; Under ALL'!$A$4:$W$259,20,FALSE)+VLOOKUP($A220,'REPORT4 60+ ALL'!$A$4:$U$259,20,FALSE)</f>
        <v>3536</v>
      </c>
      <c r="U220" s="100">
        <f>VLOOKUP($A220,'REPORT1 16 &amp; Under ALL'!$A$4:$W$259,21,FALSE)+VLOOKUP($A220,'REPORT4 60+ ALL'!$A$4:$U$259,21,FALSE)</f>
        <v>3808</v>
      </c>
      <c r="V220" s="165">
        <v>49525</v>
      </c>
      <c r="W220" s="171">
        <v>1705</v>
      </c>
      <c r="X220" s="166">
        <v>0.1409673418768086</v>
      </c>
    </row>
    <row r="221" spans="1:24" ht="12.75">
      <c r="A221" s="2" t="s">
        <v>311</v>
      </c>
      <c r="B221" s="44" t="s">
        <v>629</v>
      </c>
      <c r="C221" s="1" t="s">
        <v>72</v>
      </c>
      <c r="D221" s="1" t="s">
        <v>36</v>
      </c>
      <c r="E221" s="1" t="s">
        <v>7</v>
      </c>
      <c r="F221" s="100">
        <f>VLOOKUP($A221,'REPORT1 16 &amp; Under ALL'!$A$4:$W$259,6,FALSE)+VLOOKUP($A221,'REPORT4 60+ ALL'!$A$4:$U$259,6,FALSE)</f>
        <v>131</v>
      </c>
      <c r="G221" s="100">
        <f>VLOOKUP($A221,'REPORT1 16 &amp; Under ALL'!$A$4:$W$259,7,FALSE)+VLOOKUP($A221,'REPORT4 60+ ALL'!$A$4:$U$259,7,FALSE)</f>
        <v>479</v>
      </c>
      <c r="H221" s="100">
        <f>VLOOKUP($A221,'REPORT1 16 &amp; Under ALL'!$A$4:$W$259,8,FALSE)+VLOOKUP($A221,'REPORT4 60+ ALL'!$A$4:$U$259,8,FALSE)</f>
        <v>779</v>
      </c>
      <c r="I221" s="100">
        <f>VLOOKUP($A221,'REPORT1 16 &amp; Under ALL'!$A$4:$W$259,9,FALSE)+VLOOKUP($A221,'REPORT4 60+ ALL'!$A$4:$U$259,9,FALSE)</f>
        <v>428</v>
      </c>
      <c r="J221" s="100">
        <f>VLOOKUP($A221,'REPORT1 16 &amp; Under ALL'!$A$4:$W$259,10,FALSE)+VLOOKUP($A221,'REPORT4 60+ ALL'!$A$4:$U$259,10,FALSE)</f>
        <v>281</v>
      </c>
      <c r="K221" s="100">
        <f>VLOOKUP($A221,'REPORT1 16 &amp; Under ALL'!$A$4:$W$259,11,FALSE)+VLOOKUP($A221,'REPORT4 60+ ALL'!$A$4:$U$259,11,FALSE)</f>
        <v>200</v>
      </c>
      <c r="L221" s="100">
        <f>VLOOKUP($A221,'REPORT1 16 &amp; Under ALL'!$A$4:$W$259,12,FALSE)+VLOOKUP($A221,'REPORT4 60+ ALL'!$A$4:$U$259,12,FALSE)</f>
        <v>785</v>
      </c>
      <c r="M221" s="100">
        <f>VLOOKUP($A221,'REPORT1 16 &amp; Under ALL'!$A$4:$W$259,13,FALSE)+VLOOKUP($A221,'REPORT4 60+ ALL'!$A$4:$U$259,13,FALSE)</f>
        <v>810</v>
      </c>
      <c r="N221" s="100">
        <f>VLOOKUP($A221,'REPORT1 16 &amp; Under ALL'!$A$4:$W$259,14,FALSE)+VLOOKUP($A221,'REPORT4 60+ ALL'!$A$4:$U$259,14,FALSE)</f>
        <v>244</v>
      </c>
      <c r="O221" s="100">
        <f>VLOOKUP($A221,'REPORT1 16 &amp; Under ALL'!$A$4:$W$259,15,FALSE)+VLOOKUP($A221,'REPORT4 60+ ALL'!$A$4:$U$259,15,FALSE)</f>
        <v>365</v>
      </c>
      <c r="P221" s="100">
        <f>VLOOKUP($A221,'REPORT1 16 &amp; Under ALL'!$A$4:$W$259,16,FALSE)+VLOOKUP($A221,'REPORT4 60+ ALL'!$A$4:$U$259,16,FALSE)</f>
        <v>559</v>
      </c>
      <c r="Q221" s="100">
        <f>VLOOKUP($A221,'REPORT1 16 &amp; Under ALL'!$A$4:$W$259,17,FALSE)+VLOOKUP($A221,'REPORT4 60+ ALL'!$A$4:$U$259,17,FALSE)</f>
        <v>652</v>
      </c>
      <c r="R221" s="100">
        <f>VLOOKUP($A221,'REPORT1 16 &amp; Under ALL'!$A$4:$W$259,18,FALSE)+VLOOKUP($A221,'REPORT4 60+ ALL'!$A$4:$U$259,18,FALSE)</f>
        <v>703</v>
      </c>
      <c r="S221" s="100">
        <f>VLOOKUP($A221,'REPORT1 16 &amp; Under ALL'!$A$4:$W$259,19,FALSE)+VLOOKUP($A221,'REPORT4 60+ ALL'!$A$4:$U$259,19,FALSE)</f>
        <v>751</v>
      </c>
      <c r="T221" s="100">
        <f>VLOOKUP($A221,'REPORT1 16 &amp; Under ALL'!$A$4:$W$259,20,FALSE)+VLOOKUP($A221,'REPORT4 60+ ALL'!$A$4:$U$259,20,FALSE)</f>
        <v>1009</v>
      </c>
      <c r="U221" s="100">
        <f>VLOOKUP($A221,'REPORT1 16 &amp; Under ALL'!$A$4:$W$259,21,FALSE)+VLOOKUP($A221,'REPORT4 60+ ALL'!$A$4:$U$259,21,FALSE)</f>
        <v>930</v>
      </c>
      <c r="V221" s="165">
        <v>9106</v>
      </c>
      <c r="W221" s="171">
        <v>1576</v>
      </c>
      <c r="X221" s="166">
        <v>0.8673637864611998</v>
      </c>
    </row>
    <row r="222" spans="1:24" ht="12.75">
      <c r="A222" s="2" t="s">
        <v>312</v>
      </c>
      <c r="B222" s="44" t="s">
        <v>630</v>
      </c>
      <c r="C222" s="1" t="s">
        <v>278</v>
      </c>
      <c r="D222" s="1" t="s">
        <v>30</v>
      </c>
      <c r="E222" s="1" t="s">
        <v>7</v>
      </c>
      <c r="F222" s="100">
        <f>VLOOKUP($A222,'REPORT1 16 &amp; Under ALL'!$A$4:$W$259,6,FALSE)+VLOOKUP($A222,'REPORT4 60+ ALL'!$A$4:$U$259,6,FALSE)</f>
        <v>3929</v>
      </c>
      <c r="G222" s="100">
        <f>VLOOKUP($A222,'REPORT1 16 &amp; Under ALL'!$A$4:$W$259,7,FALSE)+VLOOKUP($A222,'REPORT4 60+ ALL'!$A$4:$U$259,7,FALSE)</f>
        <v>4827</v>
      </c>
      <c r="H222" s="100">
        <f>VLOOKUP($A222,'REPORT1 16 &amp; Under ALL'!$A$4:$W$259,8,FALSE)+VLOOKUP($A222,'REPORT4 60+ ALL'!$A$4:$U$259,8,FALSE)</f>
        <v>5021</v>
      </c>
      <c r="I222" s="100">
        <f>VLOOKUP($A222,'REPORT1 16 &amp; Under ALL'!$A$4:$W$259,9,FALSE)+VLOOKUP($A222,'REPORT4 60+ ALL'!$A$4:$U$259,9,FALSE)</f>
        <v>6336</v>
      </c>
      <c r="J222" s="100">
        <f>VLOOKUP($A222,'REPORT1 16 &amp; Under ALL'!$A$4:$W$259,10,FALSE)+VLOOKUP($A222,'REPORT4 60+ ALL'!$A$4:$U$259,10,FALSE)</f>
        <v>8241</v>
      </c>
      <c r="K222" s="100">
        <f>VLOOKUP($A222,'REPORT1 16 &amp; Under ALL'!$A$4:$W$259,11,FALSE)+VLOOKUP($A222,'REPORT4 60+ ALL'!$A$4:$U$259,11,FALSE)</f>
        <v>5491</v>
      </c>
      <c r="L222" s="100">
        <f>VLOOKUP($A222,'REPORT1 16 &amp; Under ALL'!$A$4:$W$259,12,FALSE)+VLOOKUP($A222,'REPORT4 60+ ALL'!$A$4:$U$259,12,FALSE)</f>
        <v>5561</v>
      </c>
      <c r="M222" s="100">
        <f>VLOOKUP($A222,'REPORT1 16 &amp; Under ALL'!$A$4:$W$259,13,FALSE)+VLOOKUP($A222,'REPORT4 60+ ALL'!$A$4:$U$259,13,FALSE)</f>
        <v>5226</v>
      </c>
      <c r="N222" s="100">
        <f>VLOOKUP($A222,'REPORT1 16 &amp; Under ALL'!$A$4:$W$259,14,FALSE)+VLOOKUP($A222,'REPORT4 60+ ALL'!$A$4:$U$259,14,FALSE)</f>
        <v>3488</v>
      </c>
      <c r="O222" s="100">
        <f>VLOOKUP($A222,'REPORT1 16 &amp; Under ALL'!$A$4:$W$259,15,FALSE)+VLOOKUP($A222,'REPORT4 60+ ALL'!$A$4:$U$259,15,FALSE)</f>
        <v>4351</v>
      </c>
      <c r="P222" s="100">
        <f>VLOOKUP($A222,'REPORT1 16 &amp; Under ALL'!$A$4:$W$259,16,FALSE)+VLOOKUP($A222,'REPORT4 60+ ALL'!$A$4:$U$259,16,FALSE)</f>
        <v>6183</v>
      </c>
      <c r="Q222" s="100">
        <f>VLOOKUP($A222,'REPORT1 16 &amp; Under ALL'!$A$4:$W$259,17,FALSE)+VLOOKUP($A222,'REPORT4 60+ ALL'!$A$4:$U$259,17,FALSE)</f>
        <v>5773</v>
      </c>
      <c r="R222" s="100">
        <f>VLOOKUP($A222,'REPORT1 16 &amp; Under ALL'!$A$4:$W$259,18,FALSE)+VLOOKUP($A222,'REPORT4 60+ ALL'!$A$4:$U$259,18,FALSE)</f>
        <v>5919</v>
      </c>
      <c r="S222" s="100">
        <f>VLOOKUP($A222,'REPORT1 16 &amp; Under ALL'!$A$4:$W$259,19,FALSE)+VLOOKUP($A222,'REPORT4 60+ ALL'!$A$4:$U$259,19,FALSE)</f>
        <v>5875</v>
      </c>
      <c r="T222" s="100">
        <f>VLOOKUP($A222,'REPORT1 16 &amp; Under ALL'!$A$4:$W$259,20,FALSE)+VLOOKUP($A222,'REPORT4 60+ ALL'!$A$4:$U$259,20,FALSE)</f>
        <v>5738</v>
      </c>
      <c r="U222" s="100">
        <f>VLOOKUP($A222,'REPORT1 16 &amp; Under ALL'!$A$4:$W$259,21,FALSE)+VLOOKUP($A222,'REPORT4 60+ ALL'!$A$4:$U$259,21,FALSE)</f>
        <v>5925</v>
      </c>
      <c r="V222" s="165">
        <v>87884</v>
      </c>
      <c r="W222" s="171">
        <v>3344</v>
      </c>
      <c r="X222" s="166">
        <v>0.16626062745487993</v>
      </c>
    </row>
    <row r="223" spans="1:24" ht="12.75">
      <c r="A223" s="2" t="s">
        <v>313</v>
      </c>
      <c r="B223" s="44" t="s">
        <v>631</v>
      </c>
      <c r="C223" s="1" t="s">
        <v>314</v>
      </c>
      <c r="D223" s="1" t="s">
        <v>36</v>
      </c>
      <c r="E223" s="1" t="s">
        <v>7</v>
      </c>
      <c r="F223" s="100">
        <f>VLOOKUP($A223,'REPORT1 16 &amp; Under ALL'!$A$4:$W$259,6,FALSE)+VLOOKUP($A223,'REPORT4 60+ ALL'!$A$4:$U$259,6,FALSE)</f>
        <v>8292</v>
      </c>
      <c r="G223" s="100">
        <f>VLOOKUP($A223,'REPORT1 16 &amp; Under ALL'!$A$4:$W$259,7,FALSE)+VLOOKUP($A223,'REPORT4 60+ ALL'!$A$4:$U$259,7,FALSE)</f>
        <v>8593</v>
      </c>
      <c r="H223" s="100">
        <f>VLOOKUP($A223,'REPORT1 16 &amp; Under ALL'!$A$4:$W$259,8,FALSE)+VLOOKUP($A223,'REPORT4 60+ ALL'!$A$4:$U$259,8,FALSE)</f>
        <v>8633</v>
      </c>
      <c r="I223" s="100">
        <f>VLOOKUP($A223,'REPORT1 16 &amp; Under ALL'!$A$4:$W$259,9,FALSE)+VLOOKUP($A223,'REPORT4 60+ ALL'!$A$4:$U$259,9,FALSE)</f>
        <v>11831</v>
      </c>
      <c r="J223" s="100">
        <f>VLOOKUP($A223,'REPORT1 16 &amp; Under ALL'!$A$4:$W$259,10,FALSE)+VLOOKUP($A223,'REPORT4 60+ ALL'!$A$4:$U$259,10,FALSE)</f>
        <v>13805</v>
      </c>
      <c r="K223" s="100">
        <f>VLOOKUP($A223,'REPORT1 16 &amp; Under ALL'!$A$4:$W$259,11,FALSE)+VLOOKUP($A223,'REPORT4 60+ ALL'!$A$4:$U$259,11,FALSE)</f>
        <v>7975</v>
      </c>
      <c r="L223" s="100">
        <f>VLOOKUP($A223,'REPORT1 16 &amp; Under ALL'!$A$4:$W$259,12,FALSE)+VLOOKUP($A223,'REPORT4 60+ ALL'!$A$4:$U$259,12,FALSE)</f>
        <v>7064</v>
      </c>
      <c r="M223" s="100">
        <f>VLOOKUP($A223,'REPORT1 16 &amp; Under ALL'!$A$4:$W$259,13,FALSE)+VLOOKUP($A223,'REPORT4 60+ ALL'!$A$4:$U$259,13,FALSE)</f>
        <v>6315</v>
      </c>
      <c r="N223" s="100">
        <f>VLOOKUP($A223,'REPORT1 16 &amp; Under ALL'!$A$4:$W$259,14,FALSE)+VLOOKUP($A223,'REPORT4 60+ ALL'!$A$4:$U$259,14,FALSE)</f>
        <v>3894</v>
      </c>
      <c r="O223" s="100">
        <f>VLOOKUP($A223,'REPORT1 16 &amp; Under ALL'!$A$4:$W$259,15,FALSE)+VLOOKUP($A223,'REPORT4 60+ ALL'!$A$4:$U$259,15,FALSE)</f>
        <v>5267</v>
      </c>
      <c r="P223" s="100">
        <f>VLOOKUP($A223,'REPORT1 16 &amp; Under ALL'!$A$4:$W$259,16,FALSE)+VLOOKUP($A223,'REPORT4 60+ ALL'!$A$4:$U$259,16,FALSE)</f>
        <v>8095</v>
      </c>
      <c r="Q223" s="100">
        <f>VLOOKUP($A223,'REPORT1 16 &amp; Under ALL'!$A$4:$W$259,17,FALSE)+VLOOKUP($A223,'REPORT4 60+ ALL'!$A$4:$U$259,17,FALSE)</f>
        <v>7897</v>
      </c>
      <c r="R223" s="100">
        <f>VLOOKUP($A223,'REPORT1 16 &amp; Under ALL'!$A$4:$W$259,18,FALSE)+VLOOKUP($A223,'REPORT4 60+ ALL'!$A$4:$U$259,18,FALSE)</f>
        <v>8987</v>
      </c>
      <c r="S223" s="100">
        <f>VLOOKUP($A223,'REPORT1 16 &amp; Under ALL'!$A$4:$W$259,19,FALSE)+VLOOKUP($A223,'REPORT4 60+ ALL'!$A$4:$U$259,19,FALSE)</f>
        <v>7845</v>
      </c>
      <c r="T223" s="100">
        <f>VLOOKUP($A223,'REPORT1 16 &amp; Under ALL'!$A$4:$W$259,20,FALSE)+VLOOKUP($A223,'REPORT4 60+ ALL'!$A$4:$U$259,20,FALSE)</f>
        <v>8502</v>
      </c>
      <c r="U223" s="100">
        <f>VLOOKUP($A223,'REPORT1 16 &amp; Under ALL'!$A$4:$W$259,21,FALSE)+VLOOKUP($A223,'REPORT4 60+ ALL'!$A$4:$U$259,21,FALSE)</f>
        <v>9269</v>
      </c>
      <c r="V223" s="165">
        <v>132264</v>
      </c>
      <c r="W223" s="171">
        <v>-2746</v>
      </c>
      <c r="X223" s="166">
        <v>-0.07352271814506413</v>
      </c>
    </row>
    <row r="224" spans="1:24" ht="12.75">
      <c r="A224" s="2" t="s">
        <v>315</v>
      </c>
      <c r="B224" s="44" t="s">
        <v>632</v>
      </c>
      <c r="C224" s="1" t="s">
        <v>50</v>
      </c>
      <c r="D224" s="1" t="s">
        <v>19</v>
      </c>
      <c r="E224" s="1" t="s">
        <v>7</v>
      </c>
      <c r="F224" s="100">
        <f>VLOOKUP($A224,'REPORT1 16 &amp; Under ALL'!$A$4:$W$259,6,FALSE)+VLOOKUP($A224,'REPORT4 60+ ALL'!$A$4:$U$259,6,FALSE)</f>
        <v>12984</v>
      </c>
      <c r="G224" s="100">
        <f>VLOOKUP($A224,'REPORT1 16 &amp; Under ALL'!$A$4:$W$259,7,FALSE)+VLOOKUP($A224,'REPORT4 60+ ALL'!$A$4:$U$259,7,FALSE)</f>
        <v>11220</v>
      </c>
      <c r="H224" s="100">
        <f>VLOOKUP($A224,'REPORT1 16 &amp; Under ALL'!$A$4:$W$259,8,FALSE)+VLOOKUP($A224,'REPORT4 60+ ALL'!$A$4:$U$259,8,FALSE)</f>
        <v>13893</v>
      </c>
      <c r="I224" s="100">
        <f>VLOOKUP($A224,'REPORT1 16 &amp; Under ALL'!$A$4:$W$259,9,FALSE)+VLOOKUP($A224,'REPORT4 60+ ALL'!$A$4:$U$259,9,FALSE)</f>
        <v>15775</v>
      </c>
      <c r="J224" s="100">
        <f>VLOOKUP($A224,'REPORT1 16 &amp; Under ALL'!$A$4:$W$259,10,FALSE)+VLOOKUP($A224,'REPORT4 60+ ALL'!$A$4:$U$259,10,FALSE)</f>
        <v>21447</v>
      </c>
      <c r="K224" s="100">
        <f>VLOOKUP($A224,'REPORT1 16 &amp; Under ALL'!$A$4:$W$259,11,FALSE)+VLOOKUP($A224,'REPORT4 60+ ALL'!$A$4:$U$259,11,FALSE)</f>
        <v>9002</v>
      </c>
      <c r="L224" s="100">
        <f>VLOOKUP($A224,'REPORT1 16 &amp; Under ALL'!$A$4:$W$259,12,FALSE)+VLOOKUP($A224,'REPORT4 60+ ALL'!$A$4:$U$259,12,FALSE)</f>
        <v>10199</v>
      </c>
      <c r="M224" s="100">
        <f>VLOOKUP($A224,'REPORT1 16 &amp; Under ALL'!$A$4:$W$259,13,FALSE)+VLOOKUP($A224,'REPORT4 60+ ALL'!$A$4:$U$259,13,FALSE)</f>
        <v>7689</v>
      </c>
      <c r="N224" s="100">
        <f>VLOOKUP($A224,'REPORT1 16 &amp; Under ALL'!$A$4:$W$259,14,FALSE)+VLOOKUP($A224,'REPORT4 60+ ALL'!$A$4:$U$259,14,FALSE)</f>
        <v>4918</v>
      </c>
      <c r="O224" s="100">
        <f>VLOOKUP($A224,'REPORT1 16 &amp; Under ALL'!$A$4:$W$259,15,FALSE)+VLOOKUP($A224,'REPORT4 60+ ALL'!$A$4:$U$259,15,FALSE)</f>
        <v>6747</v>
      </c>
      <c r="P224" s="100">
        <f>VLOOKUP($A224,'REPORT1 16 &amp; Under ALL'!$A$4:$W$259,16,FALSE)+VLOOKUP($A224,'REPORT4 60+ ALL'!$A$4:$U$259,16,FALSE)</f>
        <v>9966</v>
      </c>
      <c r="Q224" s="100">
        <f>VLOOKUP($A224,'REPORT1 16 &amp; Under ALL'!$A$4:$W$259,17,FALSE)+VLOOKUP($A224,'REPORT4 60+ ALL'!$A$4:$U$259,17,FALSE)</f>
        <v>9633</v>
      </c>
      <c r="R224" s="100">
        <f>VLOOKUP($A224,'REPORT1 16 &amp; Under ALL'!$A$4:$W$259,18,FALSE)+VLOOKUP($A224,'REPORT4 60+ ALL'!$A$4:$U$259,18,FALSE)</f>
        <v>10828</v>
      </c>
      <c r="S224" s="100">
        <f>VLOOKUP($A224,'REPORT1 16 &amp; Under ALL'!$A$4:$W$259,19,FALSE)+VLOOKUP($A224,'REPORT4 60+ ALL'!$A$4:$U$259,19,FALSE)</f>
        <v>6764</v>
      </c>
      <c r="T224" s="100">
        <f>VLOOKUP($A224,'REPORT1 16 &amp; Under ALL'!$A$4:$W$259,20,FALSE)+VLOOKUP($A224,'REPORT4 60+ ALL'!$A$4:$U$259,20,FALSE)</f>
        <v>10805</v>
      </c>
      <c r="U224" s="100">
        <f>VLOOKUP($A224,'REPORT1 16 &amp; Under ALL'!$A$4:$W$259,21,FALSE)+VLOOKUP($A224,'REPORT4 60+ ALL'!$A$4:$U$259,21,FALSE)</f>
        <v>14275</v>
      </c>
      <c r="V224" s="165">
        <v>176145</v>
      </c>
      <c r="W224" s="171">
        <v>-11200</v>
      </c>
      <c r="X224" s="166">
        <v>-0.2079002079002079</v>
      </c>
    </row>
    <row r="225" spans="1:24" ht="12.75">
      <c r="A225" s="2" t="s">
        <v>316</v>
      </c>
      <c r="B225" s="44" t="s">
        <v>633</v>
      </c>
      <c r="C225" s="1" t="s">
        <v>95</v>
      </c>
      <c r="D225" s="1" t="s">
        <v>30</v>
      </c>
      <c r="E225" s="1" t="s">
        <v>16</v>
      </c>
      <c r="F225" s="100">
        <f>VLOOKUP($A225,'REPORT1 16 &amp; Under ALL'!$A$4:$W$259,6,FALSE)+VLOOKUP($A225,'REPORT4 60+ ALL'!$A$4:$U$259,6,FALSE)</f>
        <v>1029</v>
      </c>
      <c r="G225" s="100">
        <f>VLOOKUP($A225,'REPORT1 16 &amp; Under ALL'!$A$4:$W$259,7,FALSE)+VLOOKUP($A225,'REPORT4 60+ ALL'!$A$4:$U$259,7,FALSE)</f>
        <v>1241</v>
      </c>
      <c r="H225" s="100">
        <f>VLOOKUP($A225,'REPORT1 16 &amp; Under ALL'!$A$4:$W$259,8,FALSE)+VLOOKUP($A225,'REPORT4 60+ ALL'!$A$4:$U$259,8,FALSE)</f>
        <v>1375</v>
      </c>
      <c r="I225" s="100">
        <f>VLOOKUP($A225,'REPORT1 16 &amp; Under ALL'!$A$4:$W$259,9,FALSE)+VLOOKUP($A225,'REPORT4 60+ ALL'!$A$4:$U$259,9,FALSE)</f>
        <v>1166</v>
      </c>
      <c r="J225" s="100">
        <f>VLOOKUP($A225,'REPORT1 16 &amp; Under ALL'!$A$4:$W$259,10,FALSE)+VLOOKUP($A225,'REPORT4 60+ ALL'!$A$4:$U$259,10,FALSE)</f>
        <v>1998</v>
      </c>
      <c r="K225" s="100">
        <f>VLOOKUP($A225,'REPORT1 16 &amp; Under ALL'!$A$4:$W$259,11,FALSE)+VLOOKUP($A225,'REPORT4 60+ ALL'!$A$4:$U$259,11,FALSE)</f>
        <v>1324</v>
      </c>
      <c r="L225" s="100">
        <f>VLOOKUP($A225,'REPORT1 16 &amp; Under ALL'!$A$4:$W$259,12,FALSE)+VLOOKUP($A225,'REPORT4 60+ ALL'!$A$4:$U$259,12,FALSE)</f>
        <v>1284</v>
      </c>
      <c r="M225" s="100">
        <f>VLOOKUP($A225,'REPORT1 16 &amp; Under ALL'!$A$4:$W$259,13,FALSE)+VLOOKUP($A225,'REPORT4 60+ ALL'!$A$4:$U$259,13,FALSE)</f>
        <v>1395</v>
      </c>
      <c r="N225" s="100">
        <f>VLOOKUP($A225,'REPORT1 16 &amp; Under ALL'!$A$4:$W$259,14,FALSE)+VLOOKUP($A225,'REPORT4 60+ ALL'!$A$4:$U$259,14,FALSE)</f>
        <v>715</v>
      </c>
      <c r="O225" s="100">
        <f>VLOOKUP($A225,'REPORT1 16 &amp; Under ALL'!$A$4:$W$259,15,FALSE)+VLOOKUP($A225,'REPORT4 60+ ALL'!$A$4:$U$259,15,FALSE)</f>
        <v>876</v>
      </c>
      <c r="P225" s="100">
        <f>VLOOKUP($A225,'REPORT1 16 &amp; Under ALL'!$A$4:$W$259,16,FALSE)+VLOOKUP($A225,'REPORT4 60+ ALL'!$A$4:$U$259,16,FALSE)</f>
        <v>1172</v>
      </c>
      <c r="Q225" s="100">
        <f>VLOOKUP($A225,'REPORT1 16 &amp; Under ALL'!$A$4:$W$259,17,FALSE)+VLOOKUP($A225,'REPORT4 60+ ALL'!$A$4:$U$259,17,FALSE)</f>
        <v>1428</v>
      </c>
      <c r="R225" s="100">
        <f>VLOOKUP($A225,'REPORT1 16 &amp; Under ALL'!$A$4:$W$259,18,FALSE)+VLOOKUP($A225,'REPORT4 60+ ALL'!$A$4:$U$259,18,FALSE)</f>
        <v>1084</v>
      </c>
      <c r="S225" s="100">
        <f>VLOOKUP($A225,'REPORT1 16 &amp; Under ALL'!$A$4:$W$259,19,FALSE)+VLOOKUP($A225,'REPORT4 60+ ALL'!$A$4:$U$259,19,FALSE)</f>
        <v>1197</v>
      </c>
      <c r="T225" s="100">
        <f>VLOOKUP($A225,'REPORT1 16 &amp; Under ALL'!$A$4:$W$259,20,FALSE)+VLOOKUP($A225,'REPORT4 60+ ALL'!$A$4:$U$259,20,FALSE)</f>
        <v>1356</v>
      </c>
      <c r="U225" s="100">
        <f>VLOOKUP($A225,'REPORT1 16 &amp; Under ALL'!$A$4:$W$259,21,FALSE)+VLOOKUP($A225,'REPORT4 60+ ALL'!$A$4:$U$259,21,FALSE)</f>
        <v>1331</v>
      </c>
      <c r="V225" s="165">
        <v>19971</v>
      </c>
      <c r="W225" s="171">
        <v>157</v>
      </c>
      <c r="X225" s="166">
        <v>0.0326335481188942</v>
      </c>
    </row>
    <row r="226" spans="1:24" ht="12.75">
      <c r="A226" s="2" t="s">
        <v>317</v>
      </c>
      <c r="B226" s="44" t="s">
        <v>634</v>
      </c>
      <c r="C226" s="1" t="s">
        <v>74</v>
      </c>
      <c r="D226" s="1" t="s">
        <v>15</v>
      </c>
      <c r="E226" s="1" t="s">
        <v>7</v>
      </c>
      <c r="F226" s="100">
        <f>VLOOKUP($A226,'REPORT1 16 &amp; Under ALL'!$A$4:$W$259,6,FALSE)+VLOOKUP($A226,'REPORT4 60+ ALL'!$A$4:$U$259,6,FALSE)</f>
        <v>3225</v>
      </c>
      <c r="G226" s="100">
        <f>VLOOKUP($A226,'REPORT1 16 &amp; Under ALL'!$A$4:$W$259,7,FALSE)+VLOOKUP($A226,'REPORT4 60+ ALL'!$A$4:$U$259,7,FALSE)</f>
        <v>3796</v>
      </c>
      <c r="H226" s="100">
        <f>VLOOKUP($A226,'REPORT1 16 &amp; Under ALL'!$A$4:$W$259,8,FALSE)+VLOOKUP($A226,'REPORT4 60+ ALL'!$A$4:$U$259,8,FALSE)</f>
        <v>4546</v>
      </c>
      <c r="I226" s="100">
        <f>VLOOKUP($A226,'REPORT1 16 &amp; Under ALL'!$A$4:$W$259,9,FALSE)+VLOOKUP($A226,'REPORT4 60+ ALL'!$A$4:$U$259,9,FALSE)</f>
        <v>4463</v>
      </c>
      <c r="J226" s="100">
        <f>VLOOKUP($A226,'REPORT1 16 &amp; Under ALL'!$A$4:$W$259,10,FALSE)+VLOOKUP($A226,'REPORT4 60+ ALL'!$A$4:$U$259,10,FALSE)</f>
        <v>6005</v>
      </c>
      <c r="K226" s="100">
        <f>VLOOKUP($A226,'REPORT1 16 &amp; Under ALL'!$A$4:$W$259,11,FALSE)+VLOOKUP($A226,'REPORT4 60+ ALL'!$A$4:$U$259,11,FALSE)</f>
        <v>3812</v>
      </c>
      <c r="L226" s="100">
        <f>VLOOKUP($A226,'REPORT1 16 &amp; Under ALL'!$A$4:$W$259,12,FALSE)+VLOOKUP($A226,'REPORT4 60+ ALL'!$A$4:$U$259,12,FALSE)</f>
        <v>3913</v>
      </c>
      <c r="M226" s="100">
        <f>VLOOKUP($A226,'REPORT1 16 &amp; Under ALL'!$A$4:$W$259,13,FALSE)+VLOOKUP($A226,'REPORT4 60+ ALL'!$A$4:$U$259,13,FALSE)</f>
        <v>3142</v>
      </c>
      <c r="N226" s="100">
        <f>VLOOKUP($A226,'REPORT1 16 &amp; Under ALL'!$A$4:$W$259,14,FALSE)+VLOOKUP($A226,'REPORT4 60+ ALL'!$A$4:$U$259,14,FALSE)</f>
        <v>2114</v>
      </c>
      <c r="O226" s="100">
        <f>VLOOKUP($A226,'REPORT1 16 &amp; Under ALL'!$A$4:$W$259,15,FALSE)+VLOOKUP($A226,'REPORT4 60+ ALL'!$A$4:$U$259,15,FALSE)</f>
        <v>2484</v>
      </c>
      <c r="P226" s="100">
        <f>VLOOKUP($A226,'REPORT1 16 &amp; Under ALL'!$A$4:$W$259,16,FALSE)+VLOOKUP($A226,'REPORT4 60+ ALL'!$A$4:$U$259,16,FALSE)</f>
        <v>2270</v>
      </c>
      <c r="Q226" s="100">
        <f>VLOOKUP($A226,'REPORT1 16 &amp; Under ALL'!$A$4:$W$259,17,FALSE)+VLOOKUP($A226,'REPORT4 60+ ALL'!$A$4:$U$259,17,FALSE)</f>
        <v>2889</v>
      </c>
      <c r="R226" s="100">
        <f>VLOOKUP($A226,'REPORT1 16 &amp; Under ALL'!$A$4:$W$259,18,FALSE)+VLOOKUP($A226,'REPORT4 60+ ALL'!$A$4:$U$259,18,FALSE)</f>
        <v>3255</v>
      </c>
      <c r="S226" s="100">
        <f>VLOOKUP($A226,'REPORT1 16 &amp; Under ALL'!$A$4:$W$259,19,FALSE)+VLOOKUP($A226,'REPORT4 60+ ALL'!$A$4:$U$259,19,FALSE)</f>
        <v>2640</v>
      </c>
      <c r="T226" s="100">
        <f>VLOOKUP($A226,'REPORT1 16 &amp; Under ALL'!$A$4:$W$259,20,FALSE)+VLOOKUP($A226,'REPORT4 60+ ALL'!$A$4:$U$259,20,FALSE)</f>
        <v>2729</v>
      </c>
      <c r="U226" s="100">
        <f>VLOOKUP($A226,'REPORT1 16 &amp; Under ALL'!$A$4:$W$259,21,FALSE)+VLOOKUP($A226,'REPORT4 60+ ALL'!$A$4:$U$259,21,FALSE)</f>
        <v>2869</v>
      </c>
      <c r="V226" s="165">
        <v>54152</v>
      </c>
      <c r="W226" s="171">
        <v>-4537</v>
      </c>
      <c r="X226" s="166">
        <v>-0.28303181534622585</v>
      </c>
    </row>
    <row r="227" spans="1:24" ht="12.75">
      <c r="A227" s="2" t="s">
        <v>318</v>
      </c>
      <c r="B227" s="44" t="s">
        <v>635</v>
      </c>
      <c r="C227" s="1" t="s">
        <v>61</v>
      </c>
      <c r="D227" s="1" t="s">
        <v>19</v>
      </c>
      <c r="E227" s="1" t="s">
        <v>7</v>
      </c>
      <c r="F227" s="100">
        <f>VLOOKUP($A227,'REPORT1 16 &amp; Under ALL'!$A$4:$W$259,6,FALSE)+VLOOKUP($A227,'REPORT4 60+ ALL'!$A$4:$U$259,6,FALSE)</f>
        <v>1872</v>
      </c>
      <c r="G227" s="100">
        <f>VLOOKUP($A227,'REPORT1 16 &amp; Under ALL'!$A$4:$W$259,7,FALSE)+VLOOKUP($A227,'REPORT4 60+ ALL'!$A$4:$U$259,7,FALSE)</f>
        <v>1672</v>
      </c>
      <c r="H227" s="100">
        <f>VLOOKUP($A227,'REPORT1 16 &amp; Under ALL'!$A$4:$W$259,8,FALSE)+VLOOKUP($A227,'REPORT4 60+ ALL'!$A$4:$U$259,8,FALSE)</f>
        <v>1822</v>
      </c>
      <c r="I227" s="100">
        <f>VLOOKUP($A227,'REPORT1 16 &amp; Under ALL'!$A$4:$W$259,9,FALSE)+VLOOKUP($A227,'REPORT4 60+ ALL'!$A$4:$U$259,9,FALSE)</f>
        <v>2494</v>
      </c>
      <c r="J227" s="100">
        <f>VLOOKUP($A227,'REPORT1 16 &amp; Under ALL'!$A$4:$W$259,10,FALSE)+VLOOKUP($A227,'REPORT4 60+ ALL'!$A$4:$U$259,10,FALSE)</f>
        <v>3037</v>
      </c>
      <c r="K227" s="100">
        <f>VLOOKUP($A227,'REPORT1 16 &amp; Under ALL'!$A$4:$W$259,11,FALSE)+VLOOKUP($A227,'REPORT4 60+ ALL'!$A$4:$U$259,11,FALSE)</f>
        <v>1900</v>
      </c>
      <c r="L227" s="100">
        <f>VLOOKUP($A227,'REPORT1 16 &amp; Under ALL'!$A$4:$W$259,12,FALSE)+VLOOKUP($A227,'REPORT4 60+ ALL'!$A$4:$U$259,12,FALSE)</f>
        <v>1693</v>
      </c>
      <c r="M227" s="100">
        <f>VLOOKUP($A227,'REPORT1 16 &amp; Under ALL'!$A$4:$W$259,13,FALSE)+VLOOKUP($A227,'REPORT4 60+ ALL'!$A$4:$U$259,13,FALSE)</f>
        <v>1624</v>
      </c>
      <c r="N227" s="100">
        <f>VLOOKUP($A227,'REPORT1 16 &amp; Under ALL'!$A$4:$W$259,14,FALSE)+VLOOKUP($A227,'REPORT4 60+ ALL'!$A$4:$U$259,14,FALSE)</f>
        <v>989</v>
      </c>
      <c r="O227" s="100">
        <f>VLOOKUP($A227,'REPORT1 16 &amp; Under ALL'!$A$4:$W$259,15,FALSE)+VLOOKUP($A227,'REPORT4 60+ ALL'!$A$4:$U$259,15,FALSE)</f>
        <v>1770</v>
      </c>
      <c r="P227" s="100">
        <f>VLOOKUP($A227,'REPORT1 16 &amp; Under ALL'!$A$4:$W$259,16,FALSE)+VLOOKUP($A227,'REPORT4 60+ ALL'!$A$4:$U$259,16,FALSE)</f>
        <v>2433</v>
      </c>
      <c r="Q227" s="100">
        <f>VLOOKUP($A227,'REPORT1 16 &amp; Under ALL'!$A$4:$W$259,17,FALSE)+VLOOKUP($A227,'REPORT4 60+ ALL'!$A$4:$U$259,17,FALSE)</f>
        <v>2486</v>
      </c>
      <c r="R227" s="100">
        <f>VLOOKUP($A227,'REPORT1 16 &amp; Under ALL'!$A$4:$W$259,18,FALSE)+VLOOKUP($A227,'REPORT4 60+ ALL'!$A$4:$U$259,18,FALSE)</f>
        <v>2135</v>
      </c>
      <c r="S227" s="100">
        <f>VLOOKUP($A227,'REPORT1 16 &amp; Under ALL'!$A$4:$W$259,19,FALSE)+VLOOKUP($A227,'REPORT4 60+ ALL'!$A$4:$U$259,19,FALSE)</f>
        <v>3236</v>
      </c>
      <c r="T227" s="100">
        <f>VLOOKUP($A227,'REPORT1 16 &amp; Under ALL'!$A$4:$W$259,20,FALSE)+VLOOKUP($A227,'REPORT4 60+ ALL'!$A$4:$U$259,20,FALSE)</f>
        <v>4407</v>
      </c>
      <c r="U227" s="100">
        <f>VLOOKUP($A227,'REPORT1 16 &amp; Under ALL'!$A$4:$W$259,21,FALSE)+VLOOKUP($A227,'REPORT4 60+ ALL'!$A$4:$U$259,21,FALSE)</f>
        <v>5415</v>
      </c>
      <c r="V227" s="165">
        <v>38985</v>
      </c>
      <c r="W227" s="171">
        <v>7333</v>
      </c>
      <c r="X227" s="166">
        <v>0.9329516539440204</v>
      </c>
    </row>
    <row r="228" spans="1:24" ht="12.75">
      <c r="A228" s="2" t="s">
        <v>319</v>
      </c>
      <c r="B228" s="44" t="s">
        <v>636</v>
      </c>
      <c r="C228" s="1" t="s">
        <v>320</v>
      </c>
      <c r="D228" s="1" t="s">
        <v>19</v>
      </c>
      <c r="E228" s="1" t="s">
        <v>16</v>
      </c>
      <c r="F228" s="100">
        <f>VLOOKUP($A228,'REPORT1 16 &amp; Under ALL'!$A$4:$W$259,6,FALSE)+VLOOKUP($A228,'REPORT4 60+ ALL'!$A$4:$U$259,6,FALSE)</f>
        <v>1658</v>
      </c>
      <c r="G228" s="100">
        <f>VLOOKUP($A228,'REPORT1 16 &amp; Under ALL'!$A$4:$W$259,7,FALSE)+VLOOKUP($A228,'REPORT4 60+ ALL'!$A$4:$U$259,7,FALSE)</f>
        <v>2018</v>
      </c>
      <c r="H228" s="100">
        <f>VLOOKUP($A228,'REPORT1 16 &amp; Under ALL'!$A$4:$W$259,8,FALSE)+VLOOKUP($A228,'REPORT4 60+ ALL'!$A$4:$U$259,8,FALSE)</f>
        <v>2386</v>
      </c>
      <c r="I228" s="100">
        <f>VLOOKUP($A228,'REPORT1 16 &amp; Under ALL'!$A$4:$W$259,9,FALSE)+VLOOKUP($A228,'REPORT4 60+ ALL'!$A$4:$U$259,9,FALSE)</f>
        <v>2595</v>
      </c>
      <c r="J228" s="100">
        <f>VLOOKUP($A228,'REPORT1 16 &amp; Under ALL'!$A$4:$W$259,10,FALSE)+VLOOKUP($A228,'REPORT4 60+ ALL'!$A$4:$U$259,10,FALSE)</f>
        <v>2253</v>
      </c>
      <c r="K228" s="100">
        <f>VLOOKUP($A228,'REPORT1 16 &amp; Under ALL'!$A$4:$W$259,11,FALSE)+VLOOKUP($A228,'REPORT4 60+ ALL'!$A$4:$U$259,11,FALSE)</f>
        <v>2509</v>
      </c>
      <c r="L228" s="100">
        <f>VLOOKUP($A228,'REPORT1 16 &amp; Under ALL'!$A$4:$W$259,12,FALSE)+VLOOKUP($A228,'REPORT4 60+ ALL'!$A$4:$U$259,12,FALSE)</f>
        <v>2460</v>
      </c>
      <c r="M228" s="100">
        <f>VLOOKUP($A228,'REPORT1 16 &amp; Under ALL'!$A$4:$W$259,13,FALSE)+VLOOKUP($A228,'REPORT4 60+ ALL'!$A$4:$U$259,13,FALSE)</f>
        <v>2400</v>
      </c>
      <c r="N228" s="100">
        <f>VLOOKUP($A228,'REPORT1 16 &amp; Under ALL'!$A$4:$W$259,14,FALSE)+VLOOKUP($A228,'REPORT4 60+ ALL'!$A$4:$U$259,14,FALSE)</f>
        <v>1665</v>
      </c>
      <c r="O228" s="100">
        <f>VLOOKUP($A228,'REPORT1 16 &amp; Under ALL'!$A$4:$W$259,15,FALSE)+VLOOKUP($A228,'REPORT4 60+ ALL'!$A$4:$U$259,15,FALSE)</f>
        <v>1833</v>
      </c>
      <c r="P228" s="100">
        <f>VLOOKUP($A228,'REPORT1 16 &amp; Under ALL'!$A$4:$W$259,16,FALSE)+VLOOKUP($A228,'REPORT4 60+ ALL'!$A$4:$U$259,16,FALSE)</f>
        <v>2209</v>
      </c>
      <c r="Q228" s="100">
        <f>VLOOKUP($A228,'REPORT1 16 &amp; Under ALL'!$A$4:$W$259,17,FALSE)+VLOOKUP($A228,'REPORT4 60+ ALL'!$A$4:$U$259,17,FALSE)</f>
        <v>2634</v>
      </c>
      <c r="R228" s="100">
        <f>VLOOKUP($A228,'REPORT1 16 &amp; Under ALL'!$A$4:$W$259,18,FALSE)+VLOOKUP($A228,'REPORT4 60+ ALL'!$A$4:$U$259,18,FALSE)</f>
        <v>2173</v>
      </c>
      <c r="S228" s="100">
        <f>VLOOKUP($A228,'REPORT1 16 &amp; Under ALL'!$A$4:$W$259,19,FALSE)+VLOOKUP($A228,'REPORT4 60+ ALL'!$A$4:$U$259,19,FALSE)</f>
        <v>2280</v>
      </c>
      <c r="T228" s="100">
        <f>VLOOKUP($A228,'REPORT1 16 &amp; Under ALL'!$A$4:$W$259,20,FALSE)+VLOOKUP($A228,'REPORT4 60+ ALL'!$A$4:$U$259,20,FALSE)</f>
        <v>2465</v>
      </c>
      <c r="U228" s="100">
        <f>VLOOKUP($A228,'REPORT1 16 &amp; Under ALL'!$A$4:$W$259,21,FALSE)+VLOOKUP($A228,'REPORT4 60+ ALL'!$A$4:$U$259,21,FALSE)</f>
        <v>2537</v>
      </c>
      <c r="V228" s="165">
        <v>36075</v>
      </c>
      <c r="W228" s="171">
        <v>798</v>
      </c>
      <c r="X228" s="166">
        <v>0.09217973893958646</v>
      </c>
    </row>
    <row r="229" spans="1:24" ht="12.75">
      <c r="A229" s="2" t="s">
        <v>321</v>
      </c>
      <c r="B229" s="44" t="s">
        <v>637</v>
      </c>
      <c r="C229" s="1" t="s">
        <v>322</v>
      </c>
      <c r="D229" s="1" t="s">
        <v>30</v>
      </c>
      <c r="E229" s="1" t="s">
        <v>16</v>
      </c>
      <c r="F229" s="100">
        <f>VLOOKUP($A229,'REPORT1 16 &amp; Under ALL'!$A$4:$W$259,6,FALSE)+VLOOKUP($A229,'REPORT4 60+ ALL'!$A$4:$U$259,6,FALSE)</f>
        <v>2116</v>
      </c>
      <c r="G229" s="100">
        <f>VLOOKUP($A229,'REPORT1 16 &amp; Under ALL'!$A$4:$W$259,7,FALSE)+VLOOKUP($A229,'REPORT4 60+ ALL'!$A$4:$U$259,7,FALSE)</f>
        <v>2342</v>
      </c>
      <c r="H229" s="100">
        <f>VLOOKUP($A229,'REPORT1 16 &amp; Under ALL'!$A$4:$W$259,8,FALSE)+VLOOKUP($A229,'REPORT4 60+ ALL'!$A$4:$U$259,8,FALSE)</f>
        <v>2948</v>
      </c>
      <c r="I229" s="100">
        <f>VLOOKUP($A229,'REPORT1 16 &amp; Under ALL'!$A$4:$W$259,9,FALSE)+VLOOKUP($A229,'REPORT4 60+ ALL'!$A$4:$U$259,9,FALSE)</f>
        <v>2960</v>
      </c>
      <c r="J229" s="100">
        <f>VLOOKUP($A229,'REPORT1 16 &amp; Under ALL'!$A$4:$W$259,10,FALSE)+VLOOKUP($A229,'REPORT4 60+ ALL'!$A$4:$U$259,10,FALSE)</f>
        <v>2371</v>
      </c>
      <c r="K229" s="100">
        <f>VLOOKUP($A229,'REPORT1 16 &amp; Under ALL'!$A$4:$W$259,11,FALSE)+VLOOKUP($A229,'REPORT4 60+ ALL'!$A$4:$U$259,11,FALSE)</f>
        <v>2992</v>
      </c>
      <c r="L229" s="100">
        <f>VLOOKUP($A229,'REPORT1 16 &amp; Under ALL'!$A$4:$W$259,12,FALSE)+VLOOKUP($A229,'REPORT4 60+ ALL'!$A$4:$U$259,12,FALSE)</f>
        <v>2826</v>
      </c>
      <c r="M229" s="100">
        <f>VLOOKUP($A229,'REPORT1 16 &amp; Under ALL'!$A$4:$W$259,13,FALSE)+VLOOKUP($A229,'REPORT4 60+ ALL'!$A$4:$U$259,13,FALSE)</f>
        <v>3075</v>
      </c>
      <c r="N229" s="100">
        <f>VLOOKUP($A229,'REPORT1 16 &amp; Under ALL'!$A$4:$W$259,14,FALSE)+VLOOKUP($A229,'REPORT4 60+ ALL'!$A$4:$U$259,14,FALSE)</f>
        <v>1945</v>
      </c>
      <c r="O229" s="100">
        <f>VLOOKUP($A229,'REPORT1 16 &amp; Under ALL'!$A$4:$W$259,15,FALSE)+VLOOKUP($A229,'REPORT4 60+ ALL'!$A$4:$U$259,15,FALSE)</f>
        <v>1974</v>
      </c>
      <c r="P229" s="100">
        <f>VLOOKUP($A229,'REPORT1 16 &amp; Under ALL'!$A$4:$W$259,16,FALSE)+VLOOKUP($A229,'REPORT4 60+ ALL'!$A$4:$U$259,16,FALSE)</f>
        <v>2876</v>
      </c>
      <c r="Q229" s="100">
        <f>VLOOKUP($A229,'REPORT1 16 &amp; Under ALL'!$A$4:$W$259,17,FALSE)+VLOOKUP($A229,'REPORT4 60+ ALL'!$A$4:$U$259,17,FALSE)</f>
        <v>3174</v>
      </c>
      <c r="R229" s="100">
        <f>VLOOKUP($A229,'REPORT1 16 &amp; Under ALL'!$A$4:$W$259,18,FALSE)+VLOOKUP($A229,'REPORT4 60+ ALL'!$A$4:$U$259,18,FALSE)</f>
        <v>2537</v>
      </c>
      <c r="S229" s="100">
        <f>VLOOKUP($A229,'REPORT1 16 &amp; Under ALL'!$A$4:$W$259,19,FALSE)+VLOOKUP($A229,'REPORT4 60+ ALL'!$A$4:$U$259,19,FALSE)</f>
        <v>2729</v>
      </c>
      <c r="T229" s="100">
        <f>VLOOKUP($A229,'REPORT1 16 &amp; Under ALL'!$A$4:$W$259,20,FALSE)+VLOOKUP($A229,'REPORT4 60+ ALL'!$A$4:$U$259,20,FALSE)</f>
        <v>2900</v>
      </c>
      <c r="U229" s="100">
        <f>VLOOKUP($A229,'REPORT1 16 &amp; Under ALL'!$A$4:$W$259,21,FALSE)+VLOOKUP($A229,'REPORT4 60+ ALL'!$A$4:$U$259,21,FALSE)</f>
        <v>2780</v>
      </c>
      <c r="V229" s="165">
        <v>42545</v>
      </c>
      <c r="W229" s="171">
        <v>580</v>
      </c>
      <c r="X229" s="166">
        <v>0.05595215126374686</v>
      </c>
    </row>
    <row r="230" spans="1:24" ht="12.75">
      <c r="A230" s="2" t="s">
        <v>323</v>
      </c>
      <c r="B230" s="44" t="s">
        <v>638</v>
      </c>
      <c r="C230" s="1" t="s">
        <v>21</v>
      </c>
      <c r="D230" s="1" t="s">
        <v>22</v>
      </c>
      <c r="E230" s="1" t="s">
        <v>7</v>
      </c>
      <c r="F230" s="100">
        <f>VLOOKUP($A230,'REPORT1 16 &amp; Under ALL'!$A$4:$W$259,6,FALSE)+VLOOKUP($A230,'REPORT4 60+ ALL'!$A$4:$U$259,6,FALSE)</f>
        <v>1665</v>
      </c>
      <c r="G230" s="100">
        <f>VLOOKUP($A230,'REPORT1 16 &amp; Under ALL'!$A$4:$W$259,7,FALSE)+VLOOKUP($A230,'REPORT4 60+ ALL'!$A$4:$U$259,7,FALSE)</f>
        <v>4368</v>
      </c>
      <c r="H230" s="100">
        <f>VLOOKUP($A230,'REPORT1 16 &amp; Under ALL'!$A$4:$W$259,8,FALSE)+VLOOKUP($A230,'REPORT4 60+ ALL'!$A$4:$U$259,8,FALSE)</f>
        <v>7238</v>
      </c>
      <c r="I230" s="100">
        <f>VLOOKUP($A230,'REPORT1 16 &amp; Under ALL'!$A$4:$W$259,9,FALSE)+VLOOKUP($A230,'REPORT4 60+ ALL'!$A$4:$U$259,9,FALSE)</f>
        <v>6599</v>
      </c>
      <c r="J230" s="100">
        <f>VLOOKUP($A230,'REPORT1 16 &amp; Under ALL'!$A$4:$W$259,10,FALSE)+VLOOKUP($A230,'REPORT4 60+ ALL'!$A$4:$U$259,10,FALSE)</f>
        <v>9298</v>
      </c>
      <c r="K230" s="100">
        <f>VLOOKUP($A230,'REPORT1 16 &amp; Under ALL'!$A$4:$W$259,11,FALSE)+VLOOKUP($A230,'REPORT4 60+ ALL'!$A$4:$U$259,11,FALSE)</f>
        <v>2644</v>
      </c>
      <c r="L230" s="100">
        <f>VLOOKUP($A230,'REPORT1 16 &amp; Under ALL'!$A$4:$W$259,12,FALSE)+VLOOKUP($A230,'REPORT4 60+ ALL'!$A$4:$U$259,12,FALSE)</f>
        <v>3210</v>
      </c>
      <c r="M230" s="100">
        <f>VLOOKUP($A230,'REPORT1 16 &amp; Under ALL'!$A$4:$W$259,13,FALSE)+VLOOKUP($A230,'REPORT4 60+ ALL'!$A$4:$U$259,13,FALSE)</f>
        <v>2192</v>
      </c>
      <c r="N230" s="100">
        <f>VLOOKUP($A230,'REPORT1 16 &amp; Under ALL'!$A$4:$W$259,14,FALSE)+VLOOKUP($A230,'REPORT4 60+ ALL'!$A$4:$U$259,14,FALSE)</f>
        <v>1359</v>
      </c>
      <c r="O230" s="100">
        <f>VLOOKUP($A230,'REPORT1 16 &amp; Under ALL'!$A$4:$W$259,15,FALSE)+VLOOKUP($A230,'REPORT4 60+ ALL'!$A$4:$U$259,15,FALSE)</f>
        <v>1929</v>
      </c>
      <c r="P230" s="100">
        <f>VLOOKUP($A230,'REPORT1 16 &amp; Under ALL'!$A$4:$W$259,16,FALSE)+VLOOKUP($A230,'REPORT4 60+ ALL'!$A$4:$U$259,16,FALSE)</f>
        <v>3911</v>
      </c>
      <c r="Q230" s="100">
        <f>VLOOKUP($A230,'REPORT1 16 &amp; Under ALL'!$A$4:$W$259,17,FALSE)+VLOOKUP($A230,'REPORT4 60+ ALL'!$A$4:$U$259,17,FALSE)</f>
        <v>2473</v>
      </c>
      <c r="R230" s="100">
        <f>VLOOKUP($A230,'REPORT1 16 &amp; Under ALL'!$A$4:$W$259,18,FALSE)+VLOOKUP($A230,'REPORT4 60+ ALL'!$A$4:$U$259,18,FALSE)</f>
        <v>3937</v>
      </c>
      <c r="S230" s="100">
        <f>VLOOKUP($A230,'REPORT1 16 &amp; Under ALL'!$A$4:$W$259,19,FALSE)+VLOOKUP($A230,'REPORT4 60+ ALL'!$A$4:$U$259,19,FALSE)</f>
        <v>3058</v>
      </c>
      <c r="T230" s="100">
        <f>VLOOKUP($A230,'REPORT1 16 &amp; Under ALL'!$A$4:$W$259,20,FALSE)+VLOOKUP($A230,'REPORT4 60+ ALL'!$A$4:$U$259,20,FALSE)</f>
        <v>3920</v>
      </c>
      <c r="U230" s="100">
        <f>VLOOKUP($A230,'REPORT1 16 &amp; Under ALL'!$A$4:$W$259,21,FALSE)+VLOOKUP($A230,'REPORT4 60+ ALL'!$A$4:$U$259,21,FALSE)</f>
        <v>4921</v>
      </c>
      <c r="V230" s="165">
        <v>62722</v>
      </c>
      <c r="W230" s="171">
        <v>-4034</v>
      </c>
      <c r="X230" s="166">
        <v>-0.20301962757926523</v>
      </c>
    </row>
    <row r="231" spans="1:24" ht="12.75">
      <c r="A231" s="2" t="s">
        <v>324</v>
      </c>
      <c r="B231" s="44" t="s">
        <v>639</v>
      </c>
      <c r="C231" s="1" t="s">
        <v>50</v>
      </c>
      <c r="D231" s="1" t="s">
        <v>19</v>
      </c>
      <c r="E231" s="1" t="s">
        <v>7</v>
      </c>
      <c r="F231" s="100">
        <f>VLOOKUP($A231,'REPORT1 16 &amp; Under ALL'!$A$4:$W$259,6,FALSE)+VLOOKUP($A231,'REPORT4 60+ ALL'!$A$4:$U$259,6,FALSE)</f>
        <v>2529</v>
      </c>
      <c r="G231" s="100">
        <f>VLOOKUP($A231,'REPORT1 16 &amp; Under ALL'!$A$4:$W$259,7,FALSE)+VLOOKUP($A231,'REPORT4 60+ ALL'!$A$4:$U$259,7,FALSE)</f>
        <v>2978</v>
      </c>
      <c r="H231" s="100">
        <f>VLOOKUP($A231,'REPORT1 16 &amp; Under ALL'!$A$4:$W$259,8,FALSE)+VLOOKUP($A231,'REPORT4 60+ ALL'!$A$4:$U$259,8,FALSE)</f>
        <v>2232</v>
      </c>
      <c r="I231" s="100">
        <f>VLOOKUP($A231,'REPORT1 16 &amp; Under ALL'!$A$4:$W$259,9,FALSE)+VLOOKUP($A231,'REPORT4 60+ ALL'!$A$4:$U$259,9,FALSE)</f>
        <v>2804</v>
      </c>
      <c r="J231" s="100">
        <f>VLOOKUP($A231,'REPORT1 16 &amp; Under ALL'!$A$4:$W$259,10,FALSE)+VLOOKUP($A231,'REPORT4 60+ ALL'!$A$4:$U$259,10,FALSE)</f>
        <v>2230</v>
      </c>
      <c r="K231" s="100">
        <f>VLOOKUP($A231,'REPORT1 16 &amp; Under ALL'!$A$4:$W$259,11,FALSE)+VLOOKUP($A231,'REPORT4 60+ ALL'!$A$4:$U$259,11,FALSE)</f>
        <v>813</v>
      </c>
      <c r="L231" s="100">
        <f>VLOOKUP($A231,'REPORT1 16 &amp; Under ALL'!$A$4:$W$259,12,FALSE)+VLOOKUP($A231,'REPORT4 60+ ALL'!$A$4:$U$259,12,FALSE)</f>
        <v>1303</v>
      </c>
      <c r="M231" s="100">
        <f>VLOOKUP($A231,'REPORT1 16 &amp; Under ALL'!$A$4:$W$259,13,FALSE)+VLOOKUP($A231,'REPORT4 60+ ALL'!$A$4:$U$259,13,FALSE)</f>
        <v>881</v>
      </c>
      <c r="N231" s="100">
        <f>VLOOKUP($A231,'REPORT1 16 &amp; Under ALL'!$A$4:$W$259,14,FALSE)+VLOOKUP($A231,'REPORT4 60+ ALL'!$A$4:$U$259,14,FALSE)</f>
        <v>621</v>
      </c>
      <c r="O231" s="100">
        <f>VLOOKUP($A231,'REPORT1 16 &amp; Under ALL'!$A$4:$W$259,15,FALSE)+VLOOKUP($A231,'REPORT4 60+ ALL'!$A$4:$U$259,15,FALSE)</f>
        <v>960</v>
      </c>
      <c r="P231" s="100">
        <f>VLOOKUP($A231,'REPORT1 16 &amp; Under ALL'!$A$4:$W$259,16,FALSE)+VLOOKUP($A231,'REPORT4 60+ ALL'!$A$4:$U$259,16,FALSE)</f>
        <v>1310</v>
      </c>
      <c r="Q231" s="100">
        <f>VLOOKUP($A231,'REPORT1 16 &amp; Under ALL'!$A$4:$W$259,17,FALSE)+VLOOKUP($A231,'REPORT4 60+ ALL'!$A$4:$U$259,17,FALSE)</f>
        <v>1697</v>
      </c>
      <c r="R231" s="100">
        <f>VLOOKUP($A231,'REPORT1 16 &amp; Under ALL'!$A$4:$W$259,18,FALSE)+VLOOKUP($A231,'REPORT4 60+ ALL'!$A$4:$U$259,18,FALSE)</f>
        <v>2572</v>
      </c>
      <c r="S231" s="100">
        <f>VLOOKUP($A231,'REPORT1 16 &amp; Under ALL'!$A$4:$W$259,19,FALSE)+VLOOKUP($A231,'REPORT4 60+ ALL'!$A$4:$U$259,19,FALSE)</f>
        <v>2246</v>
      </c>
      <c r="T231" s="100">
        <f>VLOOKUP($A231,'REPORT1 16 &amp; Under ALL'!$A$4:$W$259,20,FALSE)+VLOOKUP($A231,'REPORT4 60+ ALL'!$A$4:$U$259,20,FALSE)</f>
        <v>2802</v>
      </c>
      <c r="U231" s="100">
        <f>VLOOKUP($A231,'REPORT1 16 &amp; Under ALL'!$A$4:$W$259,21,FALSE)+VLOOKUP($A231,'REPORT4 60+ ALL'!$A$4:$U$259,21,FALSE)</f>
        <v>3329</v>
      </c>
      <c r="V231" s="165">
        <v>31307</v>
      </c>
      <c r="W231" s="171">
        <v>406</v>
      </c>
      <c r="X231" s="166">
        <v>0.03850896329318031</v>
      </c>
    </row>
    <row r="232" spans="1:24" ht="12.75">
      <c r="A232" s="2" t="s">
        <v>325</v>
      </c>
      <c r="B232" s="44" t="s">
        <v>640</v>
      </c>
      <c r="C232" s="1" t="s">
        <v>326</v>
      </c>
      <c r="D232" s="1" t="s">
        <v>25</v>
      </c>
      <c r="E232" s="1" t="s">
        <v>7</v>
      </c>
      <c r="F232" s="100">
        <f>VLOOKUP($A232,'REPORT1 16 &amp; Under ALL'!$A$4:$W$259,6,FALSE)+VLOOKUP($A232,'REPORT4 60+ ALL'!$A$4:$U$259,6,FALSE)</f>
        <v>22631</v>
      </c>
      <c r="G232" s="100">
        <f>VLOOKUP($A232,'REPORT1 16 &amp; Under ALL'!$A$4:$W$259,7,FALSE)+VLOOKUP($A232,'REPORT4 60+ ALL'!$A$4:$U$259,7,FALSE)</f>
        <v>21135</v>
      </c>
      <c r="H232" s="100">
        <f>VLOOKUP($A232,'REPORT1 16 &amp; Under ALL'!$A$4:$W$259,8,FALSE)+VLOOKUP($A232,'REPORT4 60+ ALL'!$A$4:$U$259,8,FALSE)</f>
        <v>17579</v>
      </c>
      <c r="I232" s="100">
        <f>VLOOKUP($A232,'REPORT1 16 &amp; Under ALL'!$A$4:$W$259,9,FALSE)+VLOOKUP($A232,'REPORT4 60+ ALL'!$A$4:$U$259,9,FALSE)</f>
        <v>23665</v>
      </c>
      <c r="J232" s="100">
        <f>VLOOKUP($A232,'REPORT1 16 &amp; Under ALL'!$A$4:$W$259,10,FALSE)+VLOOKUP($A232,'REPORT4 60+ ALL'!$A$4:$U$259,10,FALSE)</f>
        <v>40894</v>
      </c>
      <c r="K232" s="100">
        <f>VLOOKUP($A232,'REPORT1 16 &amp; Under ALL'!$A$4:$W$259,11,FALSE)+VLOOKUP($A232,'REPORT4 60+ ALL'!$A$4:$U$259,11,FALSE)</f>
        <v>18329</v>
      </c>
      <c r="L232" s="100">
        <f>VLOOKUP($A232,'REPORT1 16 &amp; Under ALL'!$A$4:$W$259,12,FALSE)+VLOOKUP($A232,'REPORT4 60+ ALL'!$A$4:$U$259,12,FALSE)</f>
        <v>12954</v>
      </c>
      <c r="M232" s="100">
        <f>VLOOKUP($A232,'REPORT1 16 &amp; Under ALL'!$A$4:$W$259,13,FALSE)+VLOOKUP($A232,'REPORT4 60+ ALL'!$A$4:$U$259,13,FALSE)</f>
        <v>15317</v>
      </c>
      <c r="N232" s="100">
        <f>VLOOKUP($A232,'REPORT1 16 &amp; Under ALL'!$A$4:$W$259,14,FALSE)+VLOOKUP($A232,'REPORT4 60+ ALL'!$A$4:$U$259,14,FALSE)</f>
        <v>8334</v>
      </c>
      <c r="O232" s="100">
        <f>VLOOKUP($A232,'REPORT1 16 &amp; Under ALL'!$A$4:$W$259,15,FALSE)+VLOOKUP($A232,'REPORT4 60+ ALL'!$A$4:$U$259,15,FALSE)</f>
        <v>10726</v>
      </c>
      <c r="P232" s="100">
        <f>VLOOKUP($A232,'REPORT1 16 &amp; Under ALL'!$A$4:$W$259,16,FALSE)+VLOOKUP($A232,'REPORT4 60+ ALL'!$A$4:$U$259,16,FALSE)</f>
        <v>17147</v>
      </c>
      <c r="Q232" s="100">
        <f>VLOOKUP($A232,'REPORT1 16 &amp; Under ALL'!$A$4:$W$259,17,FALSE)+VLOOKUP($A232,'REPORT4 60+ ALL'!$A$4:$U$259,17,FALSE)</f>
        <v>16972</v>
      </c>
      <c r="R232" s="100">
        <f>VLOOKUP($A232,'REPORT1 16 &amp; Under ALL'!$A$4:$W$259,18,FALSE)+VLOOKUP($A232,'REPORT4 60+ ALL'!$A$4:$U$259,18,FALSE)</f>
        <v>19550</v>
      </c>
      <c r="S232" s="100">
        <f>VLOOKUP($A232,'REPORT1 16 &amp; Under ALL'!$A$4:$W$259,19,FALSE)+VLOOKUP($A232,'REPORT4 60+ ALL'!$A$4:$U$259,19,FALSE)</f>
        <v>16379</v>
      </c>
      <c r="T232" s="100">
        <f>VLOOKUP($A232,'REPORT1 16 &amp; Under ALL'!$A$4:$W$259,20,FALSE)+VLOOKUP($A232,'REPORT4 60+ ALL'!$A$4:$U$259,20,FALSE)</f>
        <v>17642</v>
      </c>
      <c r="U232" s="100">
        <f>VLOOKUP($A232,'REPORT1 16 &amp; Under ALL'!$A$4:$W$259,21,FALSE)+VLOOKUP($A232,'REPORT4 60+ ALL'!$A$4:$U$259,21,FALSE)</f>
        <v>17553</v>
      </c>
      <c r="V232" s="165">
        <v>296807</v>
      </c>
      <c r="W232" s="171">
        <v>-13886</v>
      </c>
      <c r="X232" s="166">
        <v>-0.16334548876602753</v>
      </c>
    </row>
    <row r="233" spans="1:24" ht="12.75">
      <c r="A233" s="2" t="s">
        <v>327</v>
      </c>
      <c r="B233" s="44" t="s">
        <v>641</v>
      </c>
      <c r="C233" s="1" t="s">
        <v>328</v>
      </c>
      <c r="D233" s="1" t="s">
        <v>36</v>
      </c>
      <c r="E233" s="1" t="s">
        <v>7</v>
      </c>
      <c r="F233" s="100">
        <f>VLOOKUP($A233,'REPORT1 16 &amp; Under ALL'!$A$4:$W$259,6,FALSE)+VLOOKUP($A233,'REPORT4 60+ ALL'!$A$4:$U$259,6,FALSE)</f>
        <v>15227</v>
      </c>
      <c r="G233" s="100">
        <f>VLOOKUP($A233,'REPORT1 16 &amp; Under ALL'!$A$4:$W$259,7,FALSE)+VLOOKUP($A233,'REPORT4 60+ ALL'!$A$4:$U$259,7,FALSE)</f>
        <v>13308</v>
      </c>
      <c r="H233" s="100">
        <f>VLOOKUP($A233,'REPORT1 16 &amp; Under ALL'!$A$4:$W$259,8,FALSE)+VLOOKUP($A233,'REPORT4 60+ ALL'!$A$4:$U$259,8,FALSE)</f>
        <v>13846</v>
      </c>
      <c r="I233" s="100">
        <f>VLOOKUP($A233,'REPORT1 16 &amp; Under ALL'!$A$4:$W$259,9,FALSE)+VLOOKUP($A233,'REPORT4 60+ ALL'!$A$4:$U$259,9,FALSE)</f>
        <v>17586</v>
      </c>
      <c r="J233" s="100">
        <f>VLOOKUP($A233,'REPORT1 16 &amp; Under ALL'!$A$4:$W$259,10,FALSE)+VLOOKUP($A233,'REPORT4 60+ ALL'!$A$4:$U$259,10,FALSE)</f>
        <v>22763</v>
      </c>
      <c r="K233" s="100">
        <f>VLOOKUP($A233,'REPORT1 16 &amp; Under ALL'!$A$4:$W$259,11,FALSE)+VLOOKUP($A233,'REPORT4 60+ ALL'!$A$4:$U$259,11,FALSE)</f>
        <v>12744</v>
      </c>
      <c r="L233" s="100">
        <f>VLOOKUP($A233,'REPORT1 16 &amp; Under ALL'!$A$4:$W$259,12,FALSE)+VLOOKUP($A233,'REPORT4 60+ ALL'!$A$4:$U$259,12,FALSE)</f>
        <v>12737</v>
      </c>
      <c r="M233" s="100">
        <f>VLOOKUP($A233,'REPORT1 16 &amp; Under ALL'!$A$4:$W$259,13,FALSE)+VLOOKUP($A233,'REPORT4 60+ ALL'!$A$4:$U$259,13,FALSE)</f>
        <v>9688</v>
      </c>
      <c r="N233" s="100">
        <f>VLOOKUP($A233,'REPORT1 16 &amp; Under ALL'!$A$4:$W$259,14,FALSE)+VLOOKUP($A233,'REPORT4 60+ ALL'!$A$4:$U$259,14,FALSE)</f>
        <v>6099</v>
      </c>
      <c r="O233" s="100">
        <f>VLOOKUP($A233,'REPORT1 16 &amp; Under ALL'!$A$4:$W$259,15,FALSE)+VLOOKUP($A233,'REPORT4 60+ ALL'!$A$4:$U$259,15,FALSE)</f>
        <v>8588</v>
      </c>
      <c r="P233" s="100">
        <f>VLOOKUP($A233,'REPORT1 16 &amp; Under ALL'!$A$4:$W$259,16,FALSE)+VLOOKUP($A233,'REPORT4 60+ ALL'!$A$4:$U$259,16,FALSE)</f>
        <v>13030</v>
      </c>
      <c r="Q233" s="100">
        <f>VLOOKUP($A233,'REPORT1 16 &amp; Under ALL'!$A$4:$W$259,17,FALSE)+VLOOKUP($A233,'REPORT4 60+ ALL'!$A$4:$U$259,17,FALSE)</f>
        <v>11216</v>
      </c>
      <c r="R233" s="100">
        <f>VLOOKUP($A233,'REPORT1 16 &amp; Under ALL'!$A$4:$W$259,18,FALSE)+VLOOKUP($A233,'REPORT4 60+ ALL'!$A$4:$U$259,18,FALSE)</f>
        <v>12193</v>
      </c>
      <c r="S233" s="100">
        <f>VLOOKUP($A233,'REPORT1 16 &amp; Under ALL'!$A$4:$W$259,19,FALSE)+VLOOKUP($A233,'REPORT4 60+ ALL'!$A$4:$U$259,19,FALSE)</f>
        <v>9411</v>
      </c>
      <c r="T233" s="100">
        <f>VLOOKUP($A233,'REPORT1 16 &amp; Under ALL'!$A$4:$W$259,20,FALSE)+VLOOKUP($A233,'REPORT4 60+ ALL'!$A$4:$U$259,20,FALSE)</f>
        <v>11375</v>
      </c>
      <c r="U233" s="100">
        <f>VLOOKUP($A233,'REPORT1 16 &amp; Under ALL'!$A$4:$W$259,21,FALSE)+VLOOKUP($A233,'REPORT4 60+ ALL'!$A$4:$U$259,21,FALSE)</f>
        <v>13884</v>
      </c>
      <c r="V233" s="165">
        <v>203695</v>
      </c>
      <c r="W233" s="171">
        <v>-13104</v>
      </c>
      <c r="X233" s="166">
        <v>-0.2185201861023563</v>
      </c>
    </row>
    <row r="234" spans="1:24" ht="12.75">
      <c r="A234" s="2" t="s">
        <v>329</v>
      </c>
      <c r="B234" s="44" t="s">
        <v>642</v>
      </c>
      <c r="C234" s="1" t="s">
        <v>21</v>
      </c>
      <c r="D234" s="1" t="s">
        <v>22</v>
      </c>
      <c r="E234" s="1" t="s">
        <v>7</v>
      </c>
      <c r="F234" s="100">
        <f>VLOOKUP($A234,'REPORT1 16 &amp; Under ALL'!$A$4:$W$259,6,FALSE)+VLOOKUP($A234,'REPORT4 60+ ALL'!$A$4:$U$259,6,FALSE)</f>
        <v>3280</v>
      </c>
      <c r="G234" s="100">
        <f>VLOOKUP($A234,'REPORT1 16 &amp; Under ALL'!$A$4:$W$259,7,FALSE)+VLOOKUP($A234,'REPORT4 60+ ALL'!$A$4:$U$259,7,FALSE)</f>
        <v>4458</v>
      </c>
      <c r="H234" s="100">
        <f>VLOOKUP($A234,'REPORT1 16 &amp; Under ALL'!$A$4:$W$259,8,FALSE)+VLOOKUP($A234,'REPORT4 60+ ALL'!$A$4:$U$259,8,FALSE)</f>
        <v>9688</v>
      </c>
      <c r="I234" s="100">
        <f>VLOOKUP($A234,'REPORT1 16 &amp; Under ALL'!$A$4:$W$259,9,FALSE)+VLOOKUP($A234,'REPORT4 60+ ALL'!$A$4:$U$259,9,FALSE)</f>
        <v>9116</v>
      </c>
      <c r="J234" s="100">
        <f>VLOOKUP($A234,'REPORT1 16 &amp; Under ALL'!$A$4:$W$259,10,FALSE)+VLOOKUP($A234,'REPORT4 60+ ALL'!$A$4:$U$259,10,FALSE)</f>
        <v>19111</v>
      </c>
      <c r="K234" s="100">
        <f>VLOOKUP($A234,'REPORT1 16 &amp; Under ALL'!$A$4:$W$259,11,FALSE)+VLOOKUP($A234,'REPORT4 60+ ALL'!$A$4:$U$259,11,FALSE)</f>
        <v>5175</v>
      </c>
      <c r="L234" s="100">
        <f>VLOOKUP($A234,'REPORT1 16 &amp; Under ALL'!$A$4:$W$259,12,FALSE)+VLOOKUP($A234,'REPORT4 60+ ALL'!$A$4:$U$259,12,FALSE)</f>
        <v>6182</v>
      </c>
      <c r="M234" s="100">
        <f>VLOOKUP($A234,'REPORT1 16 &amp; Under ALL'!$A$4:$W$259,13,FALSE)+VLOOKUP($A234,'REPORT4 60+ ALL'!$A$4:$U$259,13,FALSE)</f>
        <v>4936</v>
      </c>
      <c r="N234" s="100">
        <f>VLOOKUP($A234,'REPORT1 16 &amp; Under ALL'!$A$4:$W$259,14,FALSE)+VLOOKUP($A234,'REPORT4 60+ ALL'!$A$4:$U$259,14,FALSE)</f>
        <v>2706</v>
      </c>
      <c r="O234" s="100">
        <f>VLOOKUP($A234,'REPORT1 16 &amp; Under ALL'!$A$4:$W$259,15,FALSE)+VLOOKUP($A234,'REPORT4 60+ ALL'!$A$4:$U$259,15,FALSE)</f>
        <v>4160</v>
      </c>
      <c r="P234" s="100">
        <f>VLOOKUP($A234,'REPORT1 16 &amp; Under ALL'!$A$4:$W$259,16,FALSE)+VLOOKUP($A234,'REPORT4 60+ ALL'!$A$4:$U$259,16,FALSE)</f>
        <v>6095</v>
      </c>
      <c r="Q234" s="100">
        <f>VLOOKUP($A234,'REPORT1 16 &amp; Under ALL'!$A$4:$W$259,17,FALSE)+VLOOKUP($A234,'REPORT4 60+ ALL'!$A$4:$U$259,17,FALSE)</f>
        <v>5739</v>
      </c>
      <c r="R234" s="100">
        <f>VLOOKUP($A234,'REPORT1 16 &amp; Under ALL'!$A$4:$W$259,18,FALSE)+VLOOKUP($A234,'REPORT4 60+ ALL'!$A$4:$U$259,18,FALSE)</f>
        <v>7962</v>
      </c>
      <c r="S234" s="100">
        <f>VLOOKUP($A234,'REPORT1 16 &amp; Under ALL'!$A$4:$W$259,19,FALSE)+VLOOKUP($A234,'REPORT4 60+ ALL'!$A$4:$U$259,19,FALSE)</f>
        <v>7445</v>
      </c>
      <c r="T234" s="100">
        <f>VLOOKUP($A234,'REPORT1 16 &amp; Under ALL'!$A$4:$W$259,20,FALSE)+VLOOKUP($A234,'REPORT4 60+ ALL'!$A$4:$U$259,20,FALSE)</f>
        <v>9228</v>
      </c>
      <c r="U234" s="100">
        <f>VLOOKUP($A234,'REPORT1 16 &amp; Under ALL'!$A$4:$W$259,21,FALSE)+VLOOKUP($A234,'REPORT4 60+ ALL'!$A$4:$U$259,21,FALSE)</f>
        <v>8675</v>
      </c>
      <c r="V234" s="165">
        <v>113956</v>
      </c>
      <c r="W234" s="171">
        <v>6768</v>
      </c>
      <c r="X234" s="166">
        <v>0.25499208801145357</v>
      </c>
    </row>
    <row r="235" spans="1:24" ht="12.75">
      <c r="A235" s="2" t="s">
        <v>330</v>
      </c>
      <c r="B235" s="44" t="s">
        <v>643</v>
      </c>
      <c r="C235" s="1" t="s">
        <v>21</v>
      </c>
      <c r="D235" s="1" t="s">
        <v>22</v>
      </c>
      <c r="E235" s="1" t="s">
        <v>7</v>
      </c>
      <c r="F235" s="100">
        <f>VLOOKUP($A235,'REPORT1 16 &amp; Under ALL'!$A$4:$W$259,6,FALSE)+VLOOKUP($A235,'REPORT4 60+ ALL'!$A$4:$U$259,6,FALSE)</f>
        <v>23981</v>
      </c>
      <c r="G235" s="100">
        <f>VLOOKUP($A235,'REPORT1 16 &amp; Under ALL'!$A$4:$W$259,7,FALSE)+VLOOKUP($A235,'REPORT4 60+ ALL'!$A$4:$U$259,7,FALSE)</f>
        <v>8532</v>
      </c>
      <c r="H235" s="100">
        <f>VLOOKUP($A235,'REPORT1 16 &amp; Under ALL'!$A$4:$W$259,8,FALSE)+VLOOKUP($A235,'REPORT4 60+ ALL'!$A$4:$U$259,8,FALSE)</f>
        <v>7633</v>
      </c>
      <c r="I235" s="100">
        <f>VLOOKUP($A235,'REPORT1 16 &amp; Under ALL'!$A$4:$W$259,9,FALSE)+VLOOKUP($A235,'REPORT4 60+ ALL'!$A$4:$U$259,9,FALSE)</f>
        <v>13071</v>
      </c>
      <c r="J235" s="100">
        <f>VLOOKUP($A235,'REPORT1 16 &amp; Under ALL'!$A$4:$W$259,10,FALSE)+VLOOKUP($A235,'REPORT4 60+ ALL'!$A$4:$U$259,10,FALSE)</f>
        <v>30262</v>
      </c>
      <c r="K235" s="100">
        <f>VLOOKUP($A235,'REPORT1 16 &amp; Under ALL'!$A$4:$W$259,11,FALSE)+VLOOKUP($A235,'REPORT4 60+ ALL'!$A$4:$U$259,11,FALSE)</f>
        <v>10571</v>
      </c>
      <c r="L235" s="100">
        <f>VLOOKUP($A235,'REPORT1 16 &amp; Under ALL'!$A$4:$W$259,12,FALSE)+VLOOKUP($A235,'REPORT4 60+ ALL'!$A$4:$U$259,12,FALSE)</f>
        <v>7907</v>
      </c>
      <c r="M235" s="100">
        <f>VLOOKUP($A235,'REPORT1 16 &amp; Under ALL'!$A$4:$W$259,13,FALSE)+VLOOKUP($A235,'REPORT4 60+ ALL'!$A$4:$U$259,13,FALSE)</f>
        <v>6215</v>
      </c>
      <c r="N235" s="100">
        <f>VLOOKUP($A235,'REPORT1 16 &amp; Under ALL'!$A$4:$W$259,14,FALSE)+VLOOKUP($A235,'REPORT4 60+ ALL'!$A$4:$U$259,14,FALSE)</f>
        <v>4098</v>
      </c>
      <c r="O235" s="100">
        <f>VLOOKUP($A235,'REPORT1 16 &amp; Under ALL'!$A$4:$W$259,15,FALSE)+VLOOKUP($A235,'REPORT4 60+ ALL'!$A$4:$U$259,15,FALSE)</f>
        <v>5437</v>
      </c>
      <c r="P235" s="100">
        <f>VLOOKUP($A235,'REPORT1 16 &amp; Under ALL'!$A$4:$W$259,16,FALSE)+VLOOKUP($A235,'REPORT4 60+ ALL'!$A$4:$U$259,16,FALSE)</f>
        <v>6956</v>
      </c>
      <c r="Q235" s="100">
        <f>VLOOKUP($A235,'REPORT1 16 &amp; Under ALL'!$A$4:$W$259,17,FALSE)+VLOOKUP($A235,'REPORT4 60+ ALL'!$A$4:$U$259,17,FALSE)</f>
        <v>7817</v>
      </c>
      <c r="R235" s="100">
        <f>VLOOKUP($A235,'REPORT1 16 &amp; Under ALL'!$A$4:$W$259,18,FALSE)+VLOOKUP($A235,'REPORT4 60+ ALL'!$A$4:$U$259,18,FALSE)</f>
        <v>8389</v>
      </c>
      <c r="S235" s="100">
        <f>VLOOKUP($A235,'REPORT1 16 &amp; Under ALL'!$A$4:$W$259,19,FALSE)+VLOOKUP($A235,'REPORT4 60+ ALL'!$A$4:$U$259,19,FALSE)</f>
        <v>7368</v>
      </c>
      <c r="T235" s="100">
        <f>VLOOKUP($A235,'REPORT1 16 &amp; Under ALL'!$A$4:$W$259,20,FALSE)+VLOOKUP($A235,'REPORT4 60+ ALL'!$A$4:$U$259,20,FALSE)</f>
        <v>7962</v>
      </c>
      <c r="U235" s="100">
        <f>VLOOKUP($A235,'REPORT1 16 &amp; Under ALL'!$A$4:$W$259,21,FALSE)+VLOOKUP($A235,'REPORT4 60+ ALL'!$A$4:$U$259,21,FALSE)</f>
        <v>8193</v>
      </c>
      <c r="V235" s="165">
        <v>164392</v>
      </c>
      <c r="W235" s="171">
        <v>-21305</v>
      </c>
      <c r="X235" s="166">
        <v>-0.4003419959787286</v>
      </c>
    </row>
    <row r="236" spans="1:24" ht="12.75">
      <c r="A236" s="2" t="s">
        <v>331</v>
      </c>
      <c r="B236" s="44" t="s">
        <v>644</v>
      </c>
      <c r="C236" s="1" t="s">
        <v>332</v>
      </c>
      <c r="D236" s="1" t="s">
        <v>6</v>
      </c>
      <c r="E236" s="1" t="s">
        <v>7</v>
      </c>
      <c r="F236" s="100">
        <f>VLOOKUP($A236,'REPORT1 16 &amp; Under ALL'!$A$4:$W$259,6,FALSE)+VLOOKUP($A236,'REPORT4 60+ ALL'!$A$4:$U$259,6,FALSE)</f>
        <v>8308</v>
      </c>
      <c r="G236" s="100">
        <f>VLOOKUP($A236,'REPORT1 16 &amp; Under ALL'!$A$4:$W$259,7,FALSE)+VLOOKUP($A236,'REPORT4 60+ ALL'!$A$4:$U$259,7,FALSE)</f>
        <v>8528</v>
      </c>
      <c r="H236" s="100">
        <f>VLOOKUP($A236,'REPORT1 16 &amp; Under ALL'!$A$4:$W$259,8,FALSE)+VLOOKUP($A236,'REPORT4 60+ ALL'!$A$4:$U$259,8,FALSE)</f>
        <v>9468</v>
      </c>
      <c r="I236" s="100">
        <f>VLOOKUP($A236,'REPORT1 16 &amp; Under ALL'!$A$4:$W$259,9,FALSE)+VLOOKUP($A236,'REPORT4 60+ ALL'!$A$4:$U$259,9,FALSE)</f>
        <v>13783</v>
      </c>
      <c r="J236" s="100">
        <f>VLOOKUP($A236,'REPORT1 16 &amp; Under ALL'!$A$4:$W$259,10,FALSE)+VLOOKUP($A236,'REPORT4 60+ ALL'!$A$4:$U$259,10,FALSE)</f>
        <v>17707</v>
      </c>
      <c r="K236" s="100">
        <f>VLOOKUP($A236,'REPORT1 16 &amp; Under ALL'!$A$4:$W$259,11,FALSE)+VLOOKUP($A236,'REPORT4 60+ ALL'!$A$4:$U$259,11,FALSE)</f>
        <v>6561</v>
      </c>
      <c r="L236" s="100">
        <f>VLOOKUP($A236,'REPORT1 16 &amp; Under ALL'!$A$4:$W$259,12,FALSE)+VLOOKUP($A236,'REPORT4 60+ ALL'!$A$4:$U$259,12,FALSE)</f>
        <v>8691</v>
      </c>
      <c r="M236" s="100">
        <f>VLOOKUP($A236,'REPORT1 16 &amp; Under ALL'!$A$4:$W$259,13,FALSE)+VLOOKUP($A236,'REPORT4 60+ ALL'!$A$4:$U$259,13,FALSE)</f>
        <v>6857</v>
      </c>
      <c r="N236" s="100">
        <f>VLOOKUP($A236,'REPORT1 16 &amp; Under ALL'!$A$4:$W$259,14,FALSE)+VLOOKUP($A236,'REPORT4 60+ ALL'!$A$4:$U$259,14,FALSE)</f>
        <v>3222</v>
      </c>
      <c r="O236" s="100">
        <f>VLOOKUP($A236,'REPORT1 16 &amp; Under ALL'!$A$4:$W$259,15,FALSE)+VLOOKUP($A236,'REPORT4 60+ ALL'!$A$4:$U$259,15,FALSE)</f>
        <v>5920</v>
      </c>
      <c r="P236" s="100">
        <f>VLOOKUP($A236,'REPORT1 16 &amp; Under ALL'!$A$4:$W$259,16,FALSE)+VLOOKUP($A236,'REPORT4 60+ ALL'!$A$4:$U$259,16,FALSE)</f>
        <v>10241</v>
      </c>
      <c r="Q236" s="100">
        <f>VLOOKUP($A236,'REPORT1 16 &amp; Under ALL'!$A$4:$W$259,17,FALSE)+VLOOKUP($A236,'REPORT4 60+ ALL'!$A$4:$U$259,17,FALSE)</f>
        <v>8825</v>
      </c>
      <c r="R236" s="100">
        <f>VLOOKUP($A236,'REPORT1 16 &amp; Under ALL'!$A$4:$W$259,18,FALSE)+VLOOKUP($A236,'REPORT4 60+ ALL'!$A$4:$U$259,18,FALSE)</f>
        <v>8133</v>
      </c>
      <c r="S236" s="100">
        <f>VLOOKUP($A236,'REPORT1 16 &amp; Under ALL'!$A$4:$W$259,19,FALSE)+VLOOKUP($A236,'REPORT4 60+ ALL'!$A$4:$U$259,19,FALSE)</f>
        <v>7634</v>
      </c>
      <c r="T236" s="100">
        <f>VLOOKUP($A236,'REPORT1 16 &amp; Under ALL'!$A$4:$W$259,20,FALSE)+VLOOKUP($A236,'REPORT4 60+ ALL'!$A$4:$U$259,20,FALSE)</f>
        <v>9543</v>
      </c>
      <c r="U236" s="100">
        <f>VLOOKUP($A236,'REPORT1 16 &amp; Under ALL'!$A$4:$W$259,21,FALSE)+VLOOKUP($A236,'REPORT4 60+ ALL'!$A$4:$U$259,21,FALSE)</f>
        <v>10579</v>
      </c>
      <c r="V236" s="165">
        <v>144000</v>
      </c>
      <c r="W236" s="171">
        <v>-4198</v>
      </c>
      <c r="X236" s="166">
        <v>-0.10472222915159528</v>
      </c>
    </row>
    <row r="237" spans="1:24" ht="12.75">
      <c r="A237" s="2" t="s">
        <v>380</v>
      </c>
      <c r="B237" s="44" t="s">
        <v>645</v>
      </c>
      <c r="C237" s="1" t="s">
        <v>217</v>
      </c>
      <c r="D237" s="1" t="s">
        <v>36</v>
      </c>
      <c r="E237" s="1" t="s">
        <v>7</v>
      </c>
      <c r="F237" s="100">
        <f>VLOOKUP($A237,'REPORT1 16 &amp; Under ALL'!$A$4:$W$259,6,FALSE)+VLOOKUP($A237,'REPORT4 60+ ALL'!$A$4:$U$259,6,FALSE)</f>
        <v>1936</v>
      </c>
      <c r="G237" s="100">
        <f>VLOOKUP($A237,'REPORT1 16 &amp; Under ALL'!$A$4:$W$259,7,FALSE)+VLOOKUP($A237,'REPORT4 60+ ALL'!$A$4:$U$259,7,FALSE)</f>
        <v>2939</v>
      </c>
      <c r="H237" s="100">
        <f>VLOOKUP($A237,'REPORT1 16 &amp; Under ALL'!$A$4:$W$259,8,FALSE)+VLOOKUP($A237,'REPORT4 60+ ALL'!$A$4:$U$259,8,FALSE)</f>
        <v>2967</v>
      </c>
      <c r="I237" s="100">
        <f>VLOOKUP($A237,'REPORT1 16 &amp; Under ALL'!$A$4:$W$259,9,FALSE)+VLOOKUP($A237,'REPORT4 60+ ALL'!$A$4:$U$259,9,FALSE)</f>
        <v>3623</v>
      </c>
      <c r="J237" s="100">
        <f>VLOOKUP($A237,'REPORT1 16 &amp; Under ALL'!$A$4:$W$259,10,FALSE)+VLOOKUP($A237,'REPORT4 60+ ALL'!$A$4:$U$259,10,FALSE)</f>
        <v>3503</v>
      </c>
      <c r="K237" s="100">
        <f>VLOOKUP($A237,'REPORT1 16 &amp; Under ALL'!$A$4:$W$259,11,FALSE)+VLOOKUP($A237,'REPORT4 60+ ALL'!$A$4:$U$259,11,FALSE)</f>
        <v>0</v>
      </c>
      <c r="L237" s="100">
        <f>VLOOKUP($A237,'REPORT1 16 &amp; Under ALL'!$A$4:$W$259,12,FALSE)+VLOOKUP($A237,'REPORT4 60+ ALL'!$A$4:$U$259,12,FALSE)</f>
        <v>3304</v>
      </c>
      <c r="M237" s="100">
        <f>VLOOKUP($A237,'REPORT1 16 &amp; Under ALL'!$A$4:$W$259,13,FALSE)+VLOOKUP($A237,'REPORT4 60+ ALL'!$A$4:$U$259,13,FALSE)</f>
        <v>3076</v>
      </c>
      <c r="N237" s="100">
        <f>VLOOKUP($A237,'REPORT1 16 &amp; Under ALL'!$A$4:$W$259,14,FALSE)+VLOOKUP($A237,'REPORT4 60+ ALL'!$A$4:$U$259,14,FALSE)</f>
        <v>2142</v>
      </c>
      <c r="O237" s="100">
        <f>VLOOKUP($A237,'REPORT1 16 &amp; Under ALL'!$A$4:$W$259,15,FALSE)+VLOOKUP($A237,'REPORT4 60+ ALL'!$A$4:$U$259,15,FALSE)</f>
        <v>3830</v>
      </c>
      <c r="P237" s="100">
        <f>VLOOKUP($A237,'REPORT1 16 &amp; Under ALL'!$A$4:$W$259,16,FALSE)+VLOOKUP($A237,'REPORT4 60+ ALL'!$A$4:$U$259,16,FALSE)</f>
        <v>6220</v>
      </c>
      <c r="Q237" s="100">
        <f>VLOOKUP($A237,'REPORT1 16 &amp; Under ALL'!$A$4:$W$259,17,FALSE)+VLOOKUP($A237,'REPORT4 60+ ALL'!$A$4:$U$259,17,FALSE)</f>
        <v>6412</v>
      </c>
      <c r="R237" s="100">
        <f>VLOOKUP($A237,'REPORT1 16 &amp; Under ALL'!$A$4:$W$259,18,FALSE)+VLOOKUP($A237,'REPORT4 60+ ALL'!$A$4:$U$259,18,FALSE)</f>
        <v>6173</v>
      </c>
      <c r="S237" s="100">
        <f>VLOOKUP($A237,'REPORT1 16 &amp; Under ALL'!$A$4:$W$259,19,FALSE)+VLOOKUP($A237,'REPORT4 60+ ALL'!$A$4:$U$259,19,FALSE)</f>
        <v>6496</v>
      </c>
      <c r="T237" s="100">
        <f>VLOOKUP($A237,'REPORT1 16 &amp; Under ALL'!$A$4:$W$259,20,FALSE)+VLOOKUP($A237,'REPORT4 60+ ALL'!$A$4:$U$259,20,FALSE)</f>
        <v>6469</v>
      </c>
      <c r="U237" s="100">
        <f>VLOOKUP($A237,'REPORT1 16 &amp; Under ALL'!$A$4:$W$259,21,FALSE)+VLOOKUP($A237,'REPORT4 60+ ALL'!$A$4:$U$259,21,FALSE)</f>
        <v>6083</v>
      </c>
      <c r="V237" s="165">
        <v>65173</v>
      </c>
      <c r="W237" s="171" t="s">
        <v>756</v>
      </c>
      <c r="X237" s="166" t="s">
        <v>756</v>
      </c>
    </row>
    <row r="238" spans="1:24" ht="12.75">
      <c r="A238" s="2" t="s">
        <v>333</v>
      </c>
      <c r="B238" s="44" t="s">
        <v>646</v>
      </c>
      <c r="C238" s="1" t="s">
        <v>18</v>
      </c>
      <c r="D238" s="1" t="s">
        <v>19</v>
      </c>
      <c r="E238" s="1" t="s">
        <v>7</v>
      </c>
      <c r="F238" s="100">
        <f>VLOOKUP($A238,'REPORT1 16 &amp; Under ALL'!$A$4:$W$259,6,FALSE)+VLOOKUP($A238,'REPORT4 60+ ALL'!$A$4:$U$259,6,FALSE)</f>
        <v>7900</v>
      </c>
      <c r="G238" s="100">
        <f>VLOOKUP($A238,'REPORT1 16 &amp; Under ALL'!$A$4:$W$259,7,FALSE)+VLOOKUP($A238,'REPORT4 60+ ALL'!$A$4:$U$259,7,FALSE)</f>
        <v>7448</v>
      </c>
      <c r="H238" s="100">
        <f>VLOOKUP($A238,'REPORT1 16 &amp; Under ALL'!$A$4:$W$259,8,FALSE)+VLOOKUP($A238,'REPORT4 60+ ALL'!$A$4:$U$259,8,FALSE)</f>
        <v>6723</v>
      </c>
      <c r="I238" s="100">
        <f>VLOOKUP($A238,'REPORT1 16 &amp; Under ALL'!$A$4:$W$259,9,FALSE)+VLOOKUP($A238,'REPORT4 60+ ALL'!$A$4:$U$259,9,FALSE)</f>
        <v>8708</v>
      </c>
      <c r="J238" s="100">
        <f>VLOOKUP($A238,'REPORT1 16 &amp; Under ALL'!$A$4:$W$259,10,FALSE)+VLOOKUP($A238,'REPORT4 60+ ALL'!$A$4:$U$259,10,FALSE)</f>
        <v>12333</v>
      </c>
      <c r="K238" s="100">
        <f>VLOOKUP($A238,'REPORT1 16 &amp; Under ALL'!$A$4:$W$259,11,FALSE)+VLOOKUP($A238,'REPORT4 60+ ALL'!$A$4:$U$259,11,FALSE)</f>
        <v>7710</v>
      </c>
      <c r="L238" s="100">
        <f>VLOOKUP($A238,'REPORT1 16 &amp; Under ALL'!$A$4:$W$259,12,FALSE)+VLOOKUP($A238,'REPORT4 60+ ALL'!$A$4:$U$259,12,FALSE)</f>
        <v>7120</v>
      </c>
      <c r="M238" s="100">
        <f>VLOOKUP($A238,'REPORT1 16 &amp; Under ALL'!$A$4:$W$259,13,FALSE)+VLOOKUP($A238,'REPORT4 60+ ALL'!$A$4:$U$259,13,FALSE)</f>
        <v>3662</v>
      </c>
      <c r="N238" s="100">
        <f>VLOOKUP($A238,'REPORT1 16 &amp; Under ALL'!$A$4:$W$259,14,FALSE)+VLOOKUP($A238,'REPORT4 60+ ALL'!$A$4:$U$259,14,FALSE)</f>
        <v>3855</v>
      </c>
      <c r="O238" s="100">
        <f>VLOOKUP($A238,'REPORT1 16 &amp; Under ALL'!$A$4:$W$259,15,FALSE)+VLOOKUP($A238,'REPORT4 60+ ALL'!$A$4:$U$259,15,FALSE)</f>
        <v>4986</v>
      </c>
      <c r="P238" s="100">
        <f>VLOOKUP($A238,'REPORT1 16 &amp; Under ALL'!$A$4:$W$259,16,FALSE)+VLOOKUP($A238,'REPORT4 60+ ALL'!$A$4:$U$259,16,FALSE)</f>
        <v>7344</v>
      </c>
      <c r="Q238" s="100">
        <f>VLOOKUP($A238,'REPORT1 16 &amp; Under ALL'!$A$4:$W$259,17,FALSE)+VLOOKUP($A238,'REPORT4 60+ ALL'!$A$4:$U$259,17,FALSE)</f>
        <v>6690</v>
      </c>
      <c r="R238" s="100">
        <f>VLOOKUP($A238,'REPORT1 16 &amp; Under ALL'!$A$4:$W$259,18,FALSE)+VLOOKUP($A238,'REPORT4 60+ ALL'!$A$4:$U$259,18,FALSE)</f>
        <v>7555</v>
      </c>
      <c r="S238" s="100">
        <f>VLOOKUP($A238,'REPORT1 16 &amp; Under ALL'!$A$4:$W$259,19,FALSE)+VLOOKUP($A238,'REPORT4 60+ ALL'!$A$4:$U$259,19,FALSE)</f>
        <v>6231</v>
      </c>
      <c r="T238" s="100">
        <f>VLOOKUP($A238,'REPORT1 16 &amp; Under ALL'!$A$4:$W$259,20,FALSE)+VLOOKUP($A238,'REPORT4 60+ ALL'!$A$4:$U$259,20,FALSE)</f>
        <v>6154</v>
      </c>
      <c r="U238" s="100">
        <f>VLOOKUP($A238,'REPORT1 16 &amp; Under ALL'!$A$4:$W$259,21,FALSE)+VLOOKUP($A238,'REPORT4 60+ ALL'!$A$4:$U$259,21,FALSE)</f>
        <v>6670</v>
      </c>
      <c r="V238" s="165">
        <v>111089</v>
      </c>
      <c r="W238" s="171">
        <v>-4169</v>
      </c>
      <c r="X238" s="166">
        <v>-0.13544949478540563</v>
      </c>
    </row>
    <row r="239" spans="1:24" ht="12.75">
      <c r="A239" s="2" t="s">
        <v>334</v>
      </c>
      <c r="B239" s="44" t="s">
        <v>647</v>
      </c>
      <c r="C239" s="1" t="s">
        <v>124</v>
      </c>
      <c r="D239" s="1" t="s">
        <v>15</v>
      </c>
      <c r="E239" s="1" t="s">
        <v>7</v>
      </c>
      <c r="F239" s="100">
        <f>VLOOKUP($A239,'REPORT1 16 &amp; Under ALL'!$A$4:$W$259,6,FALSE)+VLOOKUP($A239,'REPORT4 60+ ALL'!$A$4:$U$259,6,FALSE)</f>
        <v>3984</v>
      </c>
      <c r="G239" s="100">
        <f>VLOOKUP($A239,'REPORT1 16 &amp; Under ALL'!$A$4:$W$259,7,FALSE)+VLOOKUP($A239,'REPORT4 60+ ALL'!$A$4:$U$259,7,FALSE)</f>
        <v>4639</v>
      </c>
      <c r="H239" s="100">
        <f>VLOOKUP($A239,'REPORT1 16 &amp; Under ALL'!$A$4:$W$259,8,FALSE)+VLOOKUP($A239,'REPORT4 60+ ALL'!$A$4:$U$259,8,FALSE)</f>
        <v>5015</v>
      </c>
      <c r="I239" s="100">
        <f>VLOOKUP($A239,'REPORT1 16 &amp; Under ALL'!$A$4:$W$259,9,FALSE)+VLOOKUP($A239,'REPORT4 60+ ALL'!$A$4:$U$259,9,FALSE)</f>
        <v>6453</v>
      </c>
      <c r="J239" s="100">
        <f>VLOOKUP($A239,'REPORT1 16 &amp; Under ALL'!$A$4:$W$259,10,FALSE)+VLOOKUP($A239,'REPORT4 60+ ALL'!$A$4:$U$259,10,FALSE)</f>
        <v>7761</v>
      </c>
      <c r="K239" s="100">
        <f>VLOOKUP($A239,'REPORT1 16 &amp; Under ALL'!$A$4:$W$259,11,FALSE)+VLOOKUP($A239,'REPORT4 60+ ALL'!$A$4:$U$259,11,FALSE)</f>
        <v>5171</v>
      </c>
      <c r="L239" s="100">
        <f>VLOOKUP($A239,'REPORT1 16 &amp; Under ALL'!$A$4:$W$259,12,FALSE)+VLOOKUP($A239,'REPORT4 60+ ALL'!$A$4:$U$259,12,FALSE)</f>
        <v>3367</v>
      </c>
      <c r="M239" s="100">
        <f>VLOOKUP($A239,'REPORT1 16 &amp; Under ALL'!$A$4:$W$259,13,FALSE)+VLOOKUP($A239,'REPORT4 60+ ALL'!$A$4:$U$259,13,FALSE)</f>
        <v>2244</v>
      </c>
      <c r="N239" s="100">
        <f>VLOOKUP($A239,'REPORT1 16 &amp; Under ALL'!$A$4:$W$259,14,FALSE)+VLOOKUP($A239,'REPORT4 60+ ALL'!$A$4:$U$259,14,FALSE)</f>
        <v>1353</v>
      </c>
      <c r="O239" s="100">
        <f>VLOOKUP($A239,'REPORT1 16 &amp; Under ALL'!$A$4:$W$259,15,FALSE)+VLOOKUP($A239,'REPORT4 60+ ALL'!$A$4:$U$259,15,FALSE)</f>
        <v>1335</v>
      </c>
      <c r="P239" s="100">
        <f>VLOOKUP($A239,'REPORT1 16 &amp; Under ALL'!$A$4:$W$259,16,FALSE)+VLOOKUP($A239,'REPORT4 60+ ALL'!$A$4:$U$259,16,FALSE)</f>
        <v>1908</v>
      </c>
      <c r="Q239" s="100">
        <f>VLOOKUP($A239,'REPORT1 16 &amp; Under ALL'!$A$4:$W$259,17,FALSE)+VLOOKUP($A239,'REPORT4 60+ ALL'!$A$4:$U$259,17,FALSE)</f>
        <v>2408</v>
      </c>
      <c r="R239" s="100">
        <f>VLOOKUP($A239,'REPORT1 16 &amp; Under ALL'!$A$4:$W$259,18,FALSE)+VLOOKUP($A239,'REPORT4 60+ ALL'!$A$4:$U$259,18,FALSE)</f>
        <v>3976</v>
      </c>
      <c r="S239" s="100">
        <f>VLOOKUP($A239,'REPORT1 16 &amp; Under ALL'!$A$4:$W$259,19,FALSE)+VLOOKUP($A239,'REPORT4 60+ ALL'!$A$4:$U$259,19,FALSE)</f>
        <v>3390</v>
      </c>
      <c r="T239" s="100">
        <f>VLOOKUP($A239,'REPORT1 16 &amp; Under ALL'!$A$4:$W$259,20,FALSE)+VLOOKUP($A239,'REPORT4 60+ ALL'!$A$4:$U$259,20,FALSE)</f>
        <v>3634</v>
      </c>
      <c r="U239" s="100">
        <f>VLOOKUP($A239,'REPORT1 16 &amp; Under ALL'!$A$4:$W$259,21,FALSE)+VLOOKUP($A239,'REPORT4 60+ ALL'!$A$4:$U$259,21,FALSE)</f>
        <v>4571</v>
      </c>
      <c r="V239" s="165">
        <v>61209</v>
      </c>
      <c r="W239" s="171">
        <v>-4520</v>
      </c>
      <c r="X239" s="166">
        <v>-0.22497635757304266</v>
      </c>
    </row>
    <row r="240" spans="1:24" ht="12.75">
      <c r="A240" s="2" t="s">
        <v>335</v>
      </c>
      <c r="B240" s="44" t="s">
        <v>648</v>
      </c>
      <c r="C240" s="1" t="s">
        <v>121</v>
      </c>
      <c r="D240" s="1" t="s">
        <v>15</v>
      </c>
      <c r="E240" s="1" t="s">
        <v>16</v>
      </c>
      <c r="F240" s="100">
        <f>VLOOKUP($A240,'REPORT1 16 &amp; Under ALL'!$A$4:$W$259,6,FALSE)+VLOOKUP($A240,'REPORT4 60+ ALL'!$A$4:$U$259,6,FALSE)</f>
        <v>1922</v>
      </c>
      <c r="G240" s="100">
        <f>VLOOKUP($A240,'REPORT1 16 &amp; Under ALL'!$A$4:$W$259,7,FALSE)+VLOOKUP($A240,'REPORT4 60+ ALL'!$A$4:$U$259,7,FALSE)</f>
        <v>2217</v>
      </c>
      <c r="H240" s="100">
        <f>VLOOKUP($A240,'REPORT1 16 &amp; Under ALL'!$A$4:$W$259,8,FALSE)+VLOOKUP($A240,'REPORT4 60+ ALL'!$A$4:$U$259,8,FALSE)</f>
        <v>2583</v>
      </c>
      <c r="I240" s="100">
        <f>VLOOKUP($A240,'REPORT1 16 &amp; Under ALL'!$A$4:$W$259,9,FALSE)+VLOOKUP($A240,'REPORT4 60+ ALL'!$A$4:$U$259,9,FALSE)</f>
        <v>2722</v>
      </c>
      <c r="J240" s="100">
        <f>VLOOKUP($A240,'REPORT1 16 &amp; Under ALL'!$A$4:$W$259,10,FALSE)+VLOOKUP($A240,'REPORT4 60+ ALL'!$A$4:$U$259,10,FALSE)</f>
        <v>2369</v>
      </c>
      <c r="K240" s="100">
        <f>VLOOKUP($A240,'REPORT1 16 &amp; Under ALL'!$A$4:$W$259,11,FALSE)+VLOOKUP($A240,'REPORT4 60+ ALL'!$A$4:$U$259,11,FALSE)</f>
        <v>2483</v>
      </c>
      <c r="L240" s="100">
        <f>VLOOKUP($A240,'REPORT1 16 &amp; Under ALL'!$A$4:$W$259,12,FALSE)+VLOOKUP($A240,'REPORT4 60+ ALL'!$A$4:$U$259,12,FALSE)</f>
        <v>2415</v>
      </c>
      <c r="M240" s="100">
        <f>VLOOKUP($A240,'REPORT1 16 &amp; Under ALL'!$A$4:$W$259,13,FALSE)+VLOOKUP($A240,'REPORT4 60+ ALL'!$A$4:$U$259,13,FALSE)</f>
        <v>2485</v>
      </c>
      <c r="N240" s="100">
        <f>VLOOKUP($A240,'REPORT1 16 &amp; Under ALL'!$A$4:$W$259,14,FALSE)+VLOOKUP($A240,'REPORT4 60+ ALL'!$A$4:$U$259,14,FALSE)</f>
        <v>1539</v>
      </c>
      <c r="O240" s="100">
        <f>VLOOKUP($A240,'REPORT1 16 &amp; Under ALL'!$A$4:$W$259,15,FALSE)+VLOOKUP($A240,'REPORT4 60+ ALL'!$A$4:$U$259,15,FALSE)</f>
        <v>1494</v>
      </c>
      <c r="P240" s="100">
        <f>VLOOKUP($A240,'REPORT1 16 &amp; Under ALL'!$A$4:$W$259,16,FALSE)+VLOOKUP($A240,'REPORT4 60+ ALL'!$A$4:$U$259,16,FALSE)</f>
        <v>1914</v>
      </c>
      <c r="Q240" s="100">
        <f>VLOOKUP($A240,'REPORT1 16 &amp; Under ALL'!$A$4:$W$259,17,FALSE)+VLOOKUP($A240,'REPORT4 60+ ALL'!$A$4:$U$259,17,FALSE)</f>
        <v>2468</v>
      </c>
      <c r="R240" s="100">
        <f>VLOOKUP($A240,'REPORT1 16 &amp; Under ALL'!$A$4:$W$259,18,FALSE)+VLOOKUP($A240,'REPORT4 60+ ALL'!$A$4:$U$259,18,FALSE)</f>
        <v>1834</v>
      </c>
      <c r="S240" s="100">
        <f>VLOOKUP($A240,'REPORT1 16 &amp; Under ALL'!$A$4:$W$259,19,FALSE)+VLOOKUP($A240,'REPORT4 60+ ALL'!$A$4:$U$259,19,FALSE)</f>
        <v>2010</v>
      </c>
      <c r="T240" s="100">
        <f>VLOOKUP($A240,'REPORT1 16 &amp; Under ALL'!$A$4:$W$259,20,FALSE)+VLOOKUP($A240,'REPORT4 60+ ALL'!$A$4:$U$259,20,FALSE)</f>
        <v>2497</v>
      </c>
      <c r="U240" s="100">
        <f>VLOOKUP($A240,'REPORT1 16 &amp; Under ALL'!$A$4:$W$259,21,FALSE)+VLOOKUP($A240,'REPORT4 60+ ALL'!$A$4:$U$259,21,FALSE)</f>
        <v>2342</v>
      </c>
      <c r="V240" s="165">
        <v>35294</v>
      </c>
      <c r="W240" s="171">
        <v>-761</v>
      </c>
      <c r="X240" s="166">
        <v>-0.08058026260059296</v>
      </c>
    </row>
    <row r="241" spans="1:24" ht="12.75">
      <c r="A241" s="2" t="s">
        <v>336</v>
      </c>
      <c r="B241" s="44" t="s">
        <v>649</v>
      </c>
      <c r="C241" s="1" t="s">
        <v>91</v>
      </c>
      <c r="D241" s="1" t="s">
        <v>10</v>
      </c>
      <c r="E241" s="1" t="s">
        <v>7</v>
      </c>
      <c r="F241" s="100">
        <f>VLOOKUP($A241,'REPORT1 16 &amp; Under ALL'!$A$4:$W$259,6,FALSE)+VLOOKUP($A241,'REPORT4 60+ ALL'!$A$4:$U$259,6,FALSE)</f>
        <v>2128</v>
      </c>
      <c r="G241" s="100">
        <f>VLOOKUP($A241,'REPORT1 16 &amp; Under ALL'!$A$4:$W$259,7,FALSE)+VLOOKUP($A241,'REPORT4 60+ ALL'!$A$4:$U$259,7,FALSE)</f>
        <v>4247</v>
      </c>
      <c r="H241" s="100">
        <f>VLOOKUP($A241,'REPORT1 16 &amp; Under ALL'!$A$4:$W$259,8,FALSE)+VLOOKUP($A241,'REPORT4 60+ ALL'!$A$4:$U$259,8,FALSE)</f>
        <v>4056</v>
      </c>
      <c r="I241" s="100">
        <f>VLOOKUP($A241,'REPORT1 16 &amp; Under ALL'!$A$4:$W$259,9,FALSE)+VLOOKUP($A241,'REPORT4 60+ ALL'!$A$4:$U$259,9,FALSE)</f>
        <v>5494</v>
      </c>
      <c r="J241" s="100">
        <f>VLOOKUP($A241,'REPORT1 16 &amp; Under ALL'!$A$4:$W$259,10,FALSE)+VLOOKUP($A241,'REPORT4 60+ ALL'!$A$4:$U$259,10,FALSE)</f>
        <v>7565</v>
      </c>
      <c r="K241" s="100">
        <f>VLOOKUP($A241,'REPORT1 16 &amp; Under ALL'!$A$4:$W$259,11,FALSE)+VLOOKUP($A241,'REPORT4 60+ ALL'!$A$4:$U$259,11,FALSE)</f>
        <v>4382</v>
      </c>
      <c r="L241" s="100">
        <f>VLOOKUP($A241,'REPORT1 16 &amp; Under ALL'!$A$4:$W$259,12,FALSE)+VLOOKUP($A241,'REPORT4 60+ ALL'!$A$4:$U$259,12,FALSE)</f>
        <v>4197</v>
      </c>
      <c r="M241" s="100">
        <f>VLOOKUP($A241,'REPORT1 16 &amp; Under ALL'!$A$4:$W$259,13,FALSE)+VLOOKUP($A241,'REPORT4 60+ ALL'!$A$4:$U$259,13,FALSE)</f>
        <v>4197</v>
      </c>
      <c r="N241" s="100">
        <f>VLOOKUP($A241,'REPORT1 16 &amp; Under ALL'!$A$4:$W$259,14,FALSE)+VLOOKUP($A241,'REPORT4 60+ ALL'!$A$4:$U$259,14,FALSE)</f>
        <v>1915</v>
      </c>
      <c r="O241" s="100">
        <f>VLOOKUP($A241,'REPORT1 16 &amp; Under ALL'!$A$4:$W$259,15,FALSE)+VLOOKUP($A241,'REPORT4 60+ ALL'!$A$4:$U$259,15,FALSE)</f>
        <v>2861</v>
      </c>
      <c r="P241" s="100">
        <f>VLOOKUP($A241,'REPORT1 16 &amp; Under ALL'!$A$4:$W$259,16,FALSE)+VLOOKUP($A241,'REPORT4 60+ ALL'!$A$4:$U$259,16,FALSE)</f>
        <v>3859</v>
      </c>
      <c r="Q241" s="100">
        <f>VLOOKUP($A241,'REPORT1 16 &amp; Under ALL'!$A$4:$W$259,17,FALSE)+VLOOKUP($A241,'REPORT4 60+ ALL'!$A$4:$U$259,17,FALSE)</f>
        <v>3618</v>
      </c>
      <c r="R241" s="100">
        <f>VLOOKUP($A241,'REPORT1 16 &amp; Under ALL'!$A$4:$W$259,18,FALSE)+VLOOKUP($A241,'REPORT4 60+ ALL'!$A$4:$U$259,18,FALSE)</f>
        <v>4560</v>
      </c>
      <c r="S241" s="100">
        <f>VLOOKUP($A241,'REPORT1 16 &amp; Under ALL'!$A$4:$W$259,19,FALSE)+VLOOKUP($A241,'REPORT4 60+ ALL'!$A$4:$U$259,19,FALSE)</f>
        <v>3993</v>
      </c>
      <c r="T241" s="100">
        <f>VLOOKUP($A241,'REPORT1 16 &amp; Under ALL'!$A$4:$W$259,20,FALSE)+VLOOKUP($A241,'REPORT4 60+ ALL'!$A$4:$U$259,20,FALSE)</f>
        <v>4445</v>
      </c>
      <c r="U241" s="100">
        <f>VLOOKUP($A241,'REPORT1 16 &amp; Under ALL'!$A$4:$W$259,21,FALSE)+VLOOKUP($A241,'REPORT4 60+ ALL'!$A$4:$U$259,21,FALSE)</f>
        <v>5579</v>
      </c>
      <c r="V241" s="165">
        <v>67096</v>
      </c>
      <c r="W241" s="171">
        <v>2652</v>
      </c>
      <c r="X241" s="166">
        <v>0.16653061224489796</v>
      </c>
    </row>
    <row r="242" spans="1:24" ht="12.75">
      <c r="A242" s="2" t="s">
        <v>337</v>
      </c>
      <c r="B242" s="44" t="s">
        <v>650</v>
      </c>
      <c r="C242" s="1" t="s">
        <v>61</v>
      </c>
      <c r="D242" s="1" t="s">
        <v>19</v>
      </c>
      <c r="E242" s="1" t="s">
        <v>7</v>
      </c>
      <c r="F242" s="100">
        <f>VLOOKUP($A242,'REPORT1 16 &amp; Under ALL'!$A$4:$W$259,6,FALSE)+VLOOKUP($A242,'REPORT4 60+ ALL'!$A$4:$U$259,6,FALSE)</f>
        <v>1952</v>
      </c>
      <c r="G242" s="100">
        <f>VLOOKUP($A242,'REPORT1 16 &amp; Under ALL'!$A$4:$W$259,7,FALSE)+VLOOKUP($A242,'REPORT4 60+ ALL'!$A$4:$U$259,7,FALSE)</f>
        <v>1923</v>
      </c>
      <c r="H242" s="100">
        <f>VLOOKUP($A242,'REPORT1 16 &amp; Under ALL'!$A$4:$W$259,8,FALSE)+VLOOKUP($A242,'REPORT4 60+ ALL'!$A$4:$U$259,8,FALSE)</f>
        <v>1751</v>
      </c>
      <c r="I242" s="100">
        <f>VLOOKUP($A242,'REPORT1 16 &amp; Under ALL'!$A$4:$W$259,9,FALSE)+VLOOKUP($A242,'REPORT4 60+ ALL'!$A$4:$U$259,9,FALSE)</f>
        <v>1634</v>
      </c>
      <c r="J242" s="100">
        <f>VLOOKUP($A242,'REPORT1 16 &amp; Under ALL'!$A$4:$W$259,10,FALSE)+VLOOKUP($A242,'REPORT4 60+ ALL'!$A$4:$U$259,10,FALSE)</f>
        <v>3146</v>
      </c>
      <c r="K242" s="100">
        <f>VLOOKUP($A242,'REPORT1 16 &amp; Under ALL'!$A$4:$W$259,11,FALSE)+VLOOKUP($A242,'REPORT4 60+ ALL'!$A$4:$U$259,11,FALSE)</f>
        <v>1850</v>
      </c>
      <c r="L242" s="100">
        <f>VLOOKUP($A242,'REPORT1 16 &amp; Under ALL'!$A$4:$W$259,12,FALSE)+VLOOKUP($A242,'REPORT4 60+ ALL'!$A$4:$U$259,12,FALSE)</f>
        <v>1605</v>
      </c>
      <c r="M242" s="100">
        <f>VLOOKUP($A242,'REPORT1 16 &amp; Under ALL'!$A$4:$W$259,13,FALSE)+VLOOKUP($A242,'REPORT4 60+ ALL'!$A$4:$U$259,13,FALSE)</f>
        <v>1743</v>
      </c>
      <c r="N242" s="100">
        <f>VLOOKUP($A242,'REPORT1 16 &amp; Under ALL'!$A$4:$W$259,14,FALSE)+VLOOKUP($A242,'REPORT4 60+ ALL'!$A$4:$U$259,14,FALSE)</f>
        <v>619</v>
      </c>
      <c r="O242" s="100">
        <f>VLOOKUP($A242,'REPORT1 16 &amp; Under ALL'!$A$4:$W$259,15,FALSE)+VLOOKUP($A242,'REPORT4 60+ ALL'!$A$4:$U$259,15,FALSE)</f>
        <v>1058</v>
      </c>
      <c r="P242" s="100">
        <f>VLOOKUP($A242,'REPORT1 16 &amp; Under ALL'!$A$4:$W$259,16,FALSE)+VLOOKUP($A242,'REPORT4 60+ ALL'!$A$4:$U$259,16,FALSE)</f>
        <v>1605</v>
      </c>
      <c r="Q242" s="100">
        <f>VLOOKUP($A242,'REPORT1 16 &amp; Under ALL'!$A$4:$W$259,17,FALSE)+VLOOKUP($A242,'REPORT4 60+ ALL'!$A$4:$U$259,17,FALSE)</f>
        <v>1509</v>
      </c>
      <c r="R242" s="100">
        <f>VLOOKUP($A242,'REPORT1 16 &amp; Under ALL'!$A$4:$W$259,18,FALSE)+VLOOKUP($A242,'REPORT4 60+ ALL'!$A$4:$U$259,18,FALSE)</f>
        <v>1094</v>
      </c>
      <c r="S242" s="100">
        <f>VLOOKUP($A242,'REPORT1 16 &amp; Under ALL'!$A$4:$W$259,19,FALSE)+VLOOKUP($A242,'REPORT4 60+ ALL'!$A$4:$U$259,19,FALSE)</f>
        <v>1737</v>
      </c>
      <c r="T242" s="100">
        <f>VLOOKUP($A242,'REPORT1 16 &amp; Under ALL'!$A$4:$W$259,20,FALSE)+VLOOKUP($A242,'REPORT4 60+ ALL'!$A$4:$U$259,20,FALSE)</f>
        <v>1360</v>
      </c>
      <c r="U242" s="100">
        <f>VLOOKUP($A242,'REPORT1 16 &amp; Under ALL'!$A$4:$W$259,21,FALSE)+VLOOKUP($A242,'REPORT4 60+ ALL'!$A$4:$U$259,21,FALSE)</f>
        <v>1349</v>
      </c>
      <c r="V242" s="165">
        <v>25935</v>
      </c>
      <c r="W242" s="171">
        <v>-1720</v>
      </c>
      <c r="X242" s="166">
        <v>-0.2369146005509642</v>
      </c>
    </row>
    <row r="243" spans="1:24" ht="12.75">
      <c r="A243" s="2" t="s">
        <v>338</v>
      </c>
      <c r="B243" s="44" t="s">
        <v>651</v>
      </c>
      <c r="C243" s="1" t="s">
        <v>339</v>
      </c>
      <c r="D243" s="1" t="s">
        <v>15</v>
      </c>
      <c r="E243" s="1" t="s">
        <v>16</v>
      </c>
      <c r="F243" s="100">
        <f>VLOOKUP($A243,'REPORT1 16 &amp; Under ALL'!$A$4:$W$259,6,FALSE)+VLOOKUP($A243,'REPORT4 60+ ALL'!$A$4:$U$259,6,FALSE)</f>
        <v>692</v>
      </c>
      <c r="G243" s="100">
        <f>VLOOKUP($A243,'REPORT1 16 &amp; Under ALL'!$A$4:$W$259,7,FALSE)+VLOOKUP($A243,'REPORT4 60+ ALL'!$A$4:$U$259,7,FALSE)</f>
        <v>1012</v>
      </c>
      <c r="H243" s="100">
        <f>VLOOKUP($A243,'REPORT1 16 &amp; Under ALL'!$A$4:$W$259,8,FALSE)+VLOOKUP($A243,'REPORT4 60+ ALL'!$A$4:$U$259,8,FALSE)</f>
        <v>1183</v>
      </c>
      <c r="I243" s="100">
        <f>VLOOKUP($A243,'REPORT1 16 &amp; Under ALL'!$A$4:$W$259,9,FALSE)+VLOOKUP($A243,'REPORT4 60+ ALL'!$A$4:$U$259,9,FALSE)</f>
        <v>1316</v>
      </c>
      <c r="J243" s="100">
        <f>VLOOKUP($A243,'REPORT1 16 &amp; Under ALL'!$A$4:$W$259,10,FALSE)+VLOOKUP($A243,'REPORT4 60+ ALL'!$A$4:$U$259,10,FALSE)</f>
        <v>1255</v>
      </c>
      <c r="K243" s="100">
        <f>VLOOKUP($A243,'REPORT1 16 &amp; Under ALL'!$A$4:$W$259,11,FALSE)+VLOOKUP($A243,'REPORT4 60+ ALL'!$A$4:$U$259,11,FALSE)</f>
        <v>1189</v>
      </c>
      <c r="L243" s="100">
        <f>VLOOKUP($A243,'REPORT1 16 &amp; Under ALL'!$A$4:$W$259,12,FALSE)+VLOOKUP($A243,'REPORT4 60+ ALL'!$A$4:$U$259,12,FALSE)</f>
        <v>1265</v>
      </c>
      <c r="M243" s="100">
        <f>VLOOKUP($A243,'REPORT1 16 &amp; Under ALL'!$A$4:$W$259,13,FALSE)+VLOOKUP($A243,'REPORT4 60+ ALL'!$A$4:$U$259,13,FALSE)</f>
        <v>1246</v>
      </c>
      <c r="N243" s="100">
        <f>VLOOKUP($A243,'REPORT1 16 &amp; Under ALL'!$A$4:$W$259,14,FALSE)+VLOOKUP($A243,'REPORT4 60+ ALL'!$A$4:$U$259,14,FALSE)</f>
        <v>636</v>
      </c>
      <c r="O243" s="100">
        <f>VLOOKUP($A243,'REPORT1 16 &amp; Under ALL'!$A$4:$W$259,15,FALSE)+VLOOKUP($A243,'REPORT4 60+ ALL'!$A$4:$U$259,15,FALSE)</f>
        <v>757</v>
      </c>
      <c r="P243" s="100">
        <f>VLOOKUP($A243,'REPORT1 16 &amp; Under ALL'!$A$4:$W$259,16,FALSE)+VLOOKUP($A243,'REPORT4 60+ ALL'!$A$4:$U$259,16,FALSE)</f>
        <v>1185</v>
      </c>
      <c r="Q243" s="100">
        <f>VLOOKUP($A243,'REPORT1 16 &amp; Under ALL'!$A$4:$W$259,17,FALSE)+VLOOKUP($A243,'REPORT4 60+ ALL'!$A$4:$U$259,17,FALSE)</f>
        <v>1327</v>
      </c>
      <c r="R243" s="100">
        <f>VLOOKUP($A243,'REPORT1 16 &amp; Under ALL'!$A$4:$W$259,18,FALSE)+VLOOKUP($A243,'REPORT4 60+ ALL'!$A$4:$U$259,18,FALSE)</f>
        <v>1066</v>
      </c>
      <c r="S243" s="100">
        <f>VLOOKUP($A243,'REPORT1 16 &amp; Under ALL'!$A$4:$W$259,19,FALSE)+VLOOKUP($A243,'REPORT4 60+ ALL'!$A$4:$U$259,19,FALSE)</f>
        <v>1126</v>
      </c>
      <c r="T243" s="100">
        <f>VLOOKUP($A243,'REPORT1 16 &amp; Under ALL'!$A$4:$W$259,20,FALSE)+VLOOKUP($A243,'REPORT4 60+ ALL'!$A$4:$U$259,20,FALSE)</f>
        <v>1462</v>
      </c>
      <c r="U243" s="100">
        <f>VLOOKUP($A243,'REPORT1 16 &amp; Under ALL'!$A$4:$W$259,21,FALSE)+VLOOKUP($A243,'REPORT4 60+ ALL'!$A$4:$U$259,21,FALSE)</f>
        <v>1600</v>
      </c>
      <c r="V243" s="165">
        <v>18317</v>
      </c>
      <c r="W243" s="171">
        <v>1051</v>
      </c>
      <c r="X243" s="166">
        <v>0.2500594813228646</v>
      </c>
    </row>
    <row r="244" spans="1:24" ht="12.75">
      <c r="A244" s="2" t="s">
        <v>340</v>
      </c>
      <c r="B244" s="44" t="s">
        <v>652</v>
      </c>
      <c r="C244" s="1" t="s">
        <v>129</v>
      </c>
      <c r="D244" s="1" t="s">
        <v>30</v>
      </c>
      <c r="E244" s="1" t="s">
        <v>16</v>
      </c>
      <c r="F244" s="100">
        <f>VLOOKUP($A244,'REPORT1 16 &amp; Under ALL'!$A$4:$W$259,6,FALSE)+VLOOKUP($A244,'REPORT4 60+ ALL'!$A$4:$U$259,6,FALSE)</f>
        <v>1028</v>
      </c>
      <c r="G244" s="100">
        <f>VLOOKUP($A244,'REPORT1 16 &amp; Under ALL'!$A$4:$W$259,7,FALSE)+VLOOKUP($A244,'REPORT4 60+ ALL'!$A$4:$U$259,7,FALSE)</f>
        <v>1239</v>
      </c>
      <c r="H244" s="100">
        <f>VLOOKUP($A244,'REPORT1 16 &amp; Under ALL'!$A$4:$W$259,8,FALSE)+VLOOKUP($A244,'REPORT4 60+ ALL'!$A$4:$U$259,8,FALSE)</f>
        <v>1629</v>
      </c>
      <c r="I244" s="100">
        <f>VLOOKUP($A244,'REPORT1 16 &amp; Under ALL'!$A$4:$W$259,9,FALSE)+VLOOKUP($A244,'REPORT4 60+ ALL'!$A$4:$U$259,9,FALSE)</f>
        <v>1571</v>
      </c>
      <c r="J244" s="100">
        <f>VLOOKUP($A244,'REPORT1 16 &amp; Under ALL'!$A$4:$W$259,10,FALSE)+VLOOKUP($A244,'REPORT4 60+ ALL'!$A$4:$U$259,10,FALSE)</f>
        <v>865</v>
      </c>
      <c r="K244" s="100">
        <f>VLOOKUP($A244,'REPORT1 16 &amp; Under ALL'!$A$4:$W$259,11,FALSE)+VLOOKUP($A244,'REPORT4 60+ ALL'!$A$4:$U$259,11,FALSE)</f>
        <v>1223</v>
      </c>
      <c r="L244" s="100">
        <f>VLOOKUP($A244,'REPORT1 16 &amp; Under ALL'!$A$4:$W$259,12,FALSE)+VLOOKUP($A244,'REPORT4 60+ ALL'!$A$4:$U$259,12,FALSE)</f>
        <v>957</v>
      </c>
      <c r="M244" s="100">
        <f>VLOOKUP($A244,'REPORT1 16 &amp; Under ALL'!$A$4:$W$259,13,FALSE)+VLOOKUP($A244,'REPORT4 60+ ALL'!$A$4:$U$259,13,FALSE)</f>
        <v>1112</v>
      </c>
      <c r="N244" s="100">
        <f>VLOOKUP($A244,'REPORT1 16 &amp; Under ALL'!$A$4:$W$259,14,FALSE)+VLOOKUP($A244,'REPORT4 60+ ALL'!$A$4:$U$259,14,FALSE)</f>
        <v>703</v>
      </c>
      <c r="O244" s="100">
        <f>VLOOKUP($A244,'REPORT1 16 &amp; Under ALL'!$A$4:$W$259,15,FALSE)+VLOOKUP($A244,'REPORT4 60+ ALL'!$A$4:$U$259,15,FALSE)</f>
        <v>455</v>
      </c>
      <c r="P244" s="100">
        <f>VLOOKUP($A244,'REPORT1 16 &amp; Under ALL'!$A$4:$W$259,16,FALSE)+VLOOKUP($A244,'REPORT4 60+ ALL'!$A$4:$U$259,16,FALSE)</f>
        <v>849</v>
      </c>
      <c r="Q244" s="100">
        <f>VLOOKUP($A244,'REPORT1 16 &amp; Under ALL'!$A$4:$W$259,17,FALSE)+VLOOKUP($A244,'REPORT4 60+ ALL'!$A$4:$U$259,17,FALSE)</f>
        <v>1337</v>
      </c>
      <c r="R244" s="100">
        <f>VLOOKUP($A244,'REPORT1 16 &amp; Under ALL'!$A$4:$W$259,18,FALSE)+VLOOKUP($A244,'REPORT4 60+ ALL'!$A$4:$U$259,18,FALSE)</f>
        <v>975</v>
      </c>
      <c r="S244" s="100">
        <f>VLOOKUP($A244,'REPORT1 16 &amp; Under ALL'!$A$4:$W$259,19,FALSE)+VLOOKUP($A244,'REPORT4 60+ ALL'!$A$4:$U$259,19,FALSE)</f>
        <v>975</v>
      </c>
      <c r="T244" s="100">
        <f>VLOOKUP($A244,'REPORT1 16 &amp; Under ALL'!$A$4:$W$259,20,FALSE)+VLOOKUP($A244,'REPORT4 60+ ALL'!$A$4:$U$259,20,FALSE)</f>
        <v>1186</v>
      </c>
      <c r="U244" s="100">
        <f>VLOOKUP($A244,'REPORT1 16 &amp; Under ALL'!$A$4:$W$259,21,FALSE)+VLOOKUP($A244,'REPORT4 60+ ALL'!$A$4:$U$259,21,FALSE)</f>
        <v>1093</v>
      </c>
      <c r="V244" s="165">
        <v>17197</v>
      </c>
      <c r="W244" s="171">
        <v>-1238</v>
      </c>
      <c r="X244" s="166">
        <v>-0.22644960673129688</v>
      </c>
    </row>
    <row r="245" spans="1:24" ht="12.75">
      <c r="A245" s="2" t="s">
        <v>341</v>
      </c>
      <c r="B245" s="44" t="s">
        <v>653</v>
      </c>
      <c r="C245" s="1" t="s">
        <v>204</v>
      </c>
      <c r="D245" s="1" t="s">
        <v>30</v>
      </c>
      <c r="E245" s="1" t="s">
        <v>7</v>
      </c>
      <c r="F245" s="100">
        <f>VLOOKUP($A245,'REPORT1 16 &amp; Under ALL'!$A$4:$W$259,6,FALSE)+VLOOKUP($A245,'REPORT4 60+ ALL'!$A$4:$U$259,6,FALSE)</f>
        <v>2585</v>
      </c>
      <c r="G245" s="100">
        <f>VLOOKUP($A245,'REPORT1 16 &amp; Under ALL'!$A$4:$W$259,7,FALSE)+VLOOKUP($A245,'REPORT4 60+ ALL'!$A$4:$U$259,7,FALSE)</f>
        <v>4218</v>
      </c>
      <c r="H245" s="100">
        <f>VLOOKUP($A245,'REPORT1 16 &amp; Under ALL'!$A$4:$W$259,8,FALSE)+VLOOKUP($A245,'REPORT4 60+ ALL'!$A$4:$U$259,8,FALSE)</f>
        <v>4907</v>
      </c>
      <c r="I245" s="100">
        <f>VLOOKUP($A245,'REPORT1 16 &amp; Under ALL'!$A$4:$W$259,9,FALSE)+VLOOKUP($A245,'REPORT4 60+ ALL'!$A$4:$U$259,9,FALSE)</f>
        <v>7945</v>
      </c>
      <c r="J245" s="100">
        <f>VLOOKUP($A245,'REPORT1 16 &amp; Under ALL'!$A$4:$W$259,10,FALSE)+VLOOKUP($A245,'REPORT4 60+ ALL'!$A$4:$U$259,10,FALSE)</f>
        <v>9808</v>
      </c>
      <c r="K245" s="100">
        <f>VLOOKUP($A245,'REPORT1 16 &amp; Under ALL'!$A$4:$W$259,11,FALSE)+VLOOKUP($A245,'REPORT4 60+ ALL'!$A$4:$U$259,11,FALSE)</f>
        <v>8625</v>
      </c>
      <c r="L245" s="100">
        <f>VLOOKUP($A245,'REPORT1 16 &amp; Under ALL'!$A$4:$W$259,12,FALSE)+VLOOKUP($A245,'REPORT4 60+ ALL'!$A$4:$U$259,12,FALSE)</f>
        <v>10071</v>
      </c>
      <c r="M245" s="100">
        <f>VLOOKUP($A245,'REPORT1 16 &amp; Under ALL'!$A$4:$W$259,13,FALSE)+VLOOKUP($A245,'REPORT4 60+ ALL'!$A$4:$U$259,13,FALSE)</f>
        <v>10177</v>
      </c>
      <c r="N245" s="100">
        <f>VLOOKUP($A245,'REPORT1 16 &amp; Under ALL'!$A$4:$W$259,14,FALSE)+VLOOKUP($A245,'REPORT4 60+ ALL'!$A$4:$U$259,14,FALSE)</f>
        <v>8580</v>
      </c>
      <c r="O245" s="100">
        <f>VLOOKUP($A245,'REPORT1 16 &amp; Under ALL'!$A$4:$W$259,15,FALSE)+VLOOKUP($A245,'REPORT4 60+ ALL'!$A$4:$U$259,15,FALSE)</f>
        <v>2097</v>
      </c>
      <c r="P245" s="100">
        <f>VLOOKUP($A245,'REPORT1 16 &amp; Under ALL'!$A$4:$W$259,16,FALSE)+VLOOKUP($A245,'REPORT4 60+ ALL'!$A$4:$U$259,16,FALSE)</f>
        <v>2994</v>
      </c>
      <c r="Q245" s="100">
        <f>VLOOKUP($A245,'REPORT1 16 &amp; Under ALL'!$A$4:$W$259,17,FALSE)+VLOOKUP($A245,'REPORT4 60+ ALL'!$A$4:$U$259,17,FALSE)</f>
        <v>2728</v>
      </c>
      <c r="R245" s="100">
        <f>VLOOKUP($A245,'REPORT1 16 &amp; Under ALL'!$A$4:$W$259,18,FALSE)+VLOOKUP($A245,'REPORT4 60+ ALL'!$A$4:$U$259,18,FALSE)</f>
        <v>2508</v>
      </c>
      <c r="S245" s="100">
        <f>VLOOKUP($A245,'REPORT1 16 &amp; Under ALL'!$A$4:$W$259,19,FALSE)+VLOOKUP($A245,'REPORT4 60+ ALL'!$A$4:$U$259,19,FALSE)</f>
        <v>2340</v>
      </c>
      <c r="T245" s="100">
        <f>VLOOKUP($A245,'REPORT1 16 &amp; Under ALL'!$A$4:$W$259,20,FALSE)+VLOOKUP($A245,'REPORT4 60+ ALL'!$A$4:$U$259,20,FALSE)</f>
        <v>2379</v>
      </c>
      <c r="U245" s="100">
        <f>VLOOKUP($A245,'REPORT1 16 &amp; Under ALL'!$A$4:$W$259,21,FALSE)+VLOOKUP($A245,'REPORT4 60+ ALL'!$A$4:$U$259,21,FALSE)</f>
        <v>2849</v>
      </c>
      <c r="V245" s="165">
        <v>84811</v>
      </c>
      <c r="W245" s="171">
        <v>-9579</v>
      </c>
      <c r="X245" s="166">
        <v>-0.4873569066395319</v>
      </c>
    </row>
    <row r="246" spans="1:24" ht="12.75">
      <c r="A246" s="2" t="s">
        <v>342</v>
      </c>
      <c r="B246" s="44" t="s">
        <v>654</v>
      </c>
      <c r="C246" s="1" t="s">
        <v>63</v>
      </c>
      <c r="D246" s="1" t="s">
        <v>6</v>
      </c>
      <c r="E246" s="1" t="s">
        <v>16</v>
      </c>
      <c r="F246" s="100">
        <f>VLOOKUP($A246,'REPORT1 16 &amp; Under ALL'!$A$4:$W$259,6,FALSE)+VLOOKUP($A246,'REPORT4 60+ ALL'!$A$4:$U$259,6,FALSE)</f>
        <v>879</v>
      </c>
      <c r="G246" s="100">
        <f>VLOOKUP($A246,'REPORT1 16 &amp; Under ALL'!$A$4:$W$259,7,FALSE)+VLOOKUP($A246,'REPORT4 60+ ALL'!$A$4:$U$259,7,FALSE)</f>
        <v>1188</v>
      </c>
      <c r="H246" s="100">
        <f>VLOOKUP($A246,'REPORT1 16 &amp; Under ALL'!$A$4:$W$259,8,FALSE)+VLOOKUP($A246,'REPORT4 60+ ALL'!$A$4:$U$259,8,FALSE)</f>
        <v>1929</v>
      </c>
      <c r="I246" s="100">
        <f>VLOOKUP($A246,'REPORT1 16 &amp; Under ALL'!$A$4:$W$259,9,FALSE)+VLOOKUP($A246,'REPORT4 60+ ALL'!$A$4:$U$259,9,FALSE)</f>
        <v>2006</v>
      </c>
      <c r="J246" s="100">
        <f>VLOOKUP($A246,'REPORT1 16 &amp; Under ALL'!$A$4:$W$259,10,FALSE)+VLOOKUP($A246,'REPORT4 60+ ALL'!$A$4:$U$259,10,FALSE)</f>
        <v>1890</v>
      </c>
      <c r="K246" s="100">
        <f>VLOOKUP($A246,'REPORT1 16 &amp; Under ALL'!$A$4:$W$259,11,FALSE)+VLOOKUP($A246,'REPORT4 60+ ALL'!$A$4:$U$259,11,FALSE)</f>
        <v>1461</v>
      </c>
      <c r="L246" s="100">
        <f>VLOOKUP($A246,'REPORT1 16 &amp; Under ALL'!$A$4:$W$259,12,FALSE)+VLOOKUP($A246,'REPORT4 60+ ALL'!$A$4:$U$259,12,FALSE)</f>
        <v>1579</v>
      </c>
      <c r="M246" s="100">
        <f>VLOOKUP($A246,'REPORT1 16 &amp; Under ALL'!$A$4:$W$259,13,FALSE)+VLOOKUP($A246,'REPORT4 60+ ALL'!$A$4:$U$259,13,FALSE)</f>
        <v>1730</v>
      </c>
      <c r="N246" s="100">
        <f>VLOOKUP($A246,'REPORT1 16 &amp; Under ALL'!$A$4:$W$259,14,FALSE)+VLOOKUP($A246,'REPORT4 60+ ALL'!$A$4:$U$259,14,FALSE)</f>
        <v>661</v>
      </c>
      <c r="O246" s="100">
        <f>VLOOKUP($A246,'REPORT1 16 &amp; Under ALL'!$A$4:$W$259,15,FALSE)+VLOOKUP($A246,'REPORT4 60+ ALL'!$A$4:$U$259,15,FALSE)</f>
        <v>1184</v>
      </c>
      <c r="P246" s="100">
        <f>VLOOKUP($A246,'REPORT1 16 &amp; Under ALL'!$A$4:$W$259,16,FALSE)+VLOOKUP($A246,'REPORT4 60+ ALL'!$A$4:$U$259,16,FALSE)</f>
        <v>1872</v>
      </c>
      <c r="Q246" s="100">
        <f>VLOOKUP($A246,'REPORT1 16 &amp; Under ALL'!$A$4:$W$259,17,FALSE)+VLOOKUP($A246,'REPORT4 60+ ALL'!$A$4:$U$259,17,FALSE)</f>
        <v>1975</v>
      </c>
      <c r="R246" s="100">
        <f>VLOOKUP($A246,'REPORT1 16 &amp; Under ALL'!$A$4:$W$259,18,FALSE)+VLOOKUP($A246,'REPORT4 60+ ALL'!$A$4:$U$259,18,FALSE)</f>
        <v>1964</v>
      </c>
      <c r="S246" s="100">
        <f>VLOOKUP($A246,'REPORT1 16 &amp; Under ALL'!$A$4:$W$259,19,FALSE)+VLOOKUP($A246,'REPORT4 60+ ALL'!$A$4:$U$259,19,FALSE)</f>
        <v>1628</v>
      </c>
      <c r="T246" s="100">
        <f>VLOOKUP($A246,'REPORT1 16 &amp; Under ALL'!$A$4:$W$259,20,FALSE)+VLOOKUP($A246,'REPORT4 60+ ALL'!$A$4:$U$259,20,FALSE)</f>
        <v>2056</v>
      </c>
      <c r="U246" s="100">
        <f>VLOOKUP($A246,'REPORT1 16 &amp; Under ALL'!$A$4:$W$259,21,FALSE)+VLOOKUP($A246,'REPORT4 60+ ALL'!$A$4:$U$259,21,FALSE)</f>
        <v>1865</v>
      </c>
      <c r="V246" s="165">
        <v>25867</v>
      </c>
      <c r="W246" s="171">
        <v>1511</v>
      </c>
      <c r="X246" s="166">
        <v>0.2517494168610463</v>
      </c>
    </row>
    <row r="247" spans="1:24" ht="12.75">
      <c r="A247" s="2" t="s">
        <v>408</v>
      </c>
      <c r="B247" s="44" t="s">
        <v>655</v>
      </c>
      <c r="C247" s="1" t="s">
        <v>46</v>
      </c>
      <c r="D247" s="1" t="s">
        <v>10</v>
      </c>
      <c r="E247" s="1" t="s">
        <v>7</v>
      </c>
      <c r="F247" s="100">
        <f>VLOOKUP($A247,'REPORT1 16 &amp; Under ALL'!$A$4:$W$259,6,FALSE)+VLOOKUP($A247,'REPORT4 60+ ALL'!$A$4:$U$259,6,FALSE)</f>
        <v>296</v>
      </c>
      <c r="G247" s="100">
        <f>VLOOKUP($A247,'REPORT1 16 &amp; Under ALL'!$A$4:$W$259,7,FALSE)+VLOOKUP($A247,'REPORT4 60+ ALL'!$A$4:$U$259,7,FALSE)</f>
        <v>822</v>
      </c>
      <c r="H247" s="100">
        <f>VLOOKUP($A247,'REPORT1 16 &amp; Under ALL'!$A$4:$W$259,8,FALSE)+VLOOKUP($A247,'REPORT4 60+ ALL'!$A$4:$U$259,8,FALSE)</f>
        <v>1808</v>
      </c>
      <c r="I247" s="100">
        <f>VLOOKUP($A247,'REPORT1 16 &amp; Under ALL'!$A$4:$W$259,9,FALSE)+VLOOKUP($A247,'REPORT4 60+ ALL'!$A$4:$U$259,9,FALSE)</f>
        <v>1389</v>
      </c>
      <c r="J247" s="100">
        <f>VLOOKUP($A247,'REPORT1 16 &amp; Under ALL'!$A$4:$W$259,10,FALSE)+VLOOKUP($A247,'REPORT4 60+ ALL'!$A$4:$U$259,10,FALSE)</f>
        <v>1936</v>
      </c>
      <c r="K247" s="100">
        <f>VLOOKUP($A247,'REPORT1 16 &amp; Under ALL'!$A$4:$W$259,11,FALSE)+VLOOKUP($A247,'REPORT4 60+ ALL'!$A$4:$U$259,11,FALSE)</f>
        <v>1996</v>
      </c>
      <c r="L247" s="100">
        <f>VLOOKUP($A247,'REPORT1 16 &amp; Under ALL'!$A$4:$W$259,12,FALSE)+VLOOKUP($A247,'REPORT4 60+ ALL'!$A$4:$U$259,12,FALSE)</f>
        <v>3035</v>
      </c>
      <c r="M247" s="100">
        <f>VLOOKUP($A247,'REPORT1 16 &amp; Under ALL'!$A$4:$W$259,13,FALSE)+VLOOKUP($A247,'REPORT4 60+ ALL'!$A$4:$U$259,13,FALSE)</f>
        <v>2074</v>
      </c>
      <c r="N247" s="100">
        <f>VLOOKUP($A247,'REPORT1 16 &amp; Under ALL'!$A$4:$W$259,14,FALSE)+VLOOKUP($A247,'REPORT4 60+ ALL'!$A$4:$U$259,14,FALSE)</f>
        <v>1476</v>
      </c>
      <c r="O247" s="100">
        <f>VLOOKUP($A247,'REPORT1 16 &amp; Under ALL'!$A$4:$W$259,15,FALSE)+VLOOKUP($A247,'REPORT4 60+ ALL'!$A$4:$U$259,15,FALSE)</f>
        <v>2983</v>
      </c>
      <c r="P247" s="100">
        <f>VLOOKUP($A247,'REPORT1 16 &amp; Under ALL'!$A$4:$W$259,16,FALSE)+VLOOKUP($A247,'REPORT4 60+ ALL'!$A$4:$U$259,16,FALSE)</f>
        <v>4235</v>
      </c>
      <c r="Q247" s="100">
        <f>VLOOKUP($A247,'REPORT1 16 &amp; Under ALL'!$A$4:$W$259,17,FALSE)+VLOOKUP($A247,'REPORT4 60+ ALL'!$A$4:$U$259,17,FALSE)</f>
        <v>2203</v>
      </c>
      <c r="R247" s="100">
        <f>VLOOKUP($A247,'REPORT1 16 &amp; Under ALL'!$A$4:$W$259,18,FALSE)+VLOOKUP($A247,'REPORT4 60+ ALL'!$A$4:$U$259,18,FALSE)</f>
        <v>2388</v>
      </c>
      <c r="S247" s="100">
        <f>VLOOKUP($A247,'REPORT1 16 &amp; Under ALL'!$A$4:$W$259,19,FALSE)+VLOOKUP($A247,'REPORT4 60+ ALL'!$A$4:$U$259,19,FALSE)</f>
        <v>3016</v>
      </c>
      <c r="T247" s="100">
        <f>VLOOKUP($A247,'REPORT1 16 &amp; Under ALL'!$A$4:$W$259,20,FALSE)+VLOOKUP($A247,'REPORT4 60+ ALL'!$A$4:$U$259,20,FALSE)</f>
        <v>2915</v>
      </c>
      <c r="U247" s="100">
        <f>VLOOKUP($A247,'REPORT1 16 &amp; Under ALL'!$A$4:$W$259,21,FALSE)+VLOOKUP($A247,'REPORT4 60+ ALL'!$A$4:$U$259,21,FALSE)</f>
        <v>2882</v>
      </c>
      <c r="V247" s="165">
        <v>35454</v>
      </c>
      <c r="W247" s="171" t="s">
        <v>756</v>
      </c>
      <c r="X247" s="166" t="s">
        <v>756</v>
      </c>
    </row>
    <row r="248" spans="1:24" ht="12.75">
      <c r="A248" s="2" t="s">
        <v>343</v>
      </c>
      <c r="B248" s="44" t="s">
        <v>656</v>
      </c>
      <c r="C248" s="1" t="s">
        <v>344</v>
      </c>
      <c r="D248" s="1" t="s">
        <v>6</v>
      </c>
      <c r="E248" s="1" t="s">
        <v>7</v>
      </c>
      <c r="F248" s="100">
        <f>VLOOKUP($A248,'REPORT1 16 &amp; Under ALL'!$A$4:$W$259,6,FALSE)+VLOOKUP($A248,'REPORT4 60+ ALL'!$A$4:$U$259,6,FALSE)</f>
        <v>10641</v>
      </c>
      <c r="G248" s="100">
        <f>VLOOKUP($A248,'REPORT1 16 &amp; Under ALL'!$A$4:$W$259,7,FALSE)+VLOOKUP($A248,'REPORT4 60+ ALL'!$A$4:$U$259,7,FALSE)</f>
        <v>11715</v>
      </c>
      <c r="H248" s="100">
        <f>VLOOKUP($A248,'REPORT1 16 &amp; Under ALL'!$A$4:$W$259,8,FALSE)+VLOOKUP($A248,'REPORT4 60+ ALL'!$A$4:$U$259,8,FALSE)</f>
        <v>12302</v>
      </c>
      <c r="I248" s="100">
        <f>VLOOKUP($A248,'REPORT1 16 &amp; Under ALL'!$A$4:$W$259,9,FALSE)+VLOOKUP($A248,'REPORT4 60+ ALL'!$A$4:$U$259,9,FALSE)</f>
        <v>15806</v>
      </c>
      <c r="J248" s="100">
        <f>VLOOKUP($A248,'REPORT1 16 &amp; Under ALL'!$A$4:$W$259,10,FALSE)+VLOOKUP($A248,'REPORT4 60+ ALL'!$A$4:$U$259,10,FALSE)</f>
        <v>18768</v>
      </c>
      <c r="K248" s="100">
        <f>VLOOKUP($A248,'REPORT1 16 &amp; Under ALL'!$A$4:$W$259,11,FALSE)+VLOOKUP($A248,'REPORT4 60+ ALL'!$A$4:$U$259,11,FALSE)</f>
        <v>10373</v>
      </c>
      <c r="L248" s="100">
        <f>VLOOKUP($A248,'REPORT1 16 &amp; Under ALL'!$A$4:$W$259,12,FALSE)+VLOOKUP($A248,'REPORT4 60+ ALL'!$A$4:$U$259,12,FALSE)</f>
        <v>8861</v>
      </c>
      <c r="M248" s="100">
        <f>VLOOKUP($A248,'REPORT1 16 &amp; Under ALL'!$A$4:$W$259,13,FALSE)+VLOOKUP($A248,'REPORT4 60+ ALL'!$A$4:$U$259,13,FALSE)</f>
        <v>7228</v>
      </c>
      <c r="N248" s="100">
        <f>VLOOKUP($A248,'REPORT1 16 &amp; Under ALL'!$A$4:$W$259,14,FALSE)+VLOOKUP($A248,'REPORT4 60+ ALL'!$A$4:$U$259,14,FALSE)</f>
        <v>3638</v>
      </c>
      <c r="O248" s="100">
        <f>VLOOKUP($A248,'REPORT1 16 &amp; Under ALL'!$A$4:$W$259,15,FALSE)+VLOOKUP($A248,'REPORT4 60+ ALL'!$A$4:$U$259,15,FALSE)</f>
        <v>5418</v>
      </c>
      <c r="P248" s="100">
        <f>VLOOKUP($A248,'REPORT1 16 &amp; Under ALL'!$A$4:$W$259,16,FALSE)+VLOOKUP($A248,'REPORT4 60+ ALL'!$A$4:$U$259,16,FALSE)</f>
        <v>8739</v>
      </c>
      <c r="Q248" s="100">
        <f>VLOOKUP($A248,'REPORT1 16 &amp; Under ALL'!$A$4:$W$259,17,FALSE)+VLOOKUP($A248,'REPORT4 60+ ALL'!$A$4:$U$259,17,FALSE)</f>
        <v>9119</v>
      </c>
      <c r="R248" s="100">
        <f>VLOOKUP($A248,'REPORT1 16 &amp; Under ALL'!$A$4:$W$259,18,FALSE)+VLOOKUP($A248,'REPORT4 60+ ALL'!$A$4:$U$259,18,FALSE)</f>
        <v>8625</v>
      </c>
      <c r="S248" s="100">
        <f>VLOOKUP($A248,'REPORT1 16 &amp; Under ALL'!$A$4:$W$259,19,FALSE)+VLOOKUP($A248,'REPORT4 60+ ALL'!$A$4:$U$259,19,FALSE)</f>
        <v>10060</v>
      </c>
      <c r="T248" s="100">
        <f>VLOOKUP($A248,'REPORT1 16 &amp; Under ALL'!$A$4:$W$259,20,FALSE)+VLOOKUP($A248,'REPORT4 60+ ALL'!$A$4:$U$259,20,FALSE)</f>
        <v>11062</v>
      </c>
      <c r="U248" s="100">
        <f>VLOOKUP($A248,'REPORT1 16 &amp; Under ALL'!$A$4:$W$259,21,FALSE)+VLOOKUP($A248,'REPORT4 60+ ALL'!$A$4:$U$259,21,FALSE)</f>
        <v>13186</v>
      </c>
      <c r="V248" s="165">
        <v>165541</v>
      </c>
      <c r="W248" s="171">
        <v>-7531</v>
      </c>
      <c r="X248" s="166">
        <v>-0.1492350982878884</v>
      </c>
    </row>
    <row r="249" spans="1:24" ht="12.75">
      <c r="A249" s="2" t="s">
        <v>345</v>
      </c>
      <c r="B249" s="44" t="s">
        <v>420</v>
      </c>
      <c r="C249" s="1" t="s">
        <v>345</v>
      </c>
      <c r="D249" s="1" t="s">
        <v>30</v>
      </c>
      <c r="E249" s="1" t="s">
        <v>7</v>
      </c>
      <c r="F249" s="100">
        <f>VLOOKUP($A249,'REPORT1 16 &amp; Under ALL'!$A$4:$W$259,6,FALSE)+VLOOKUP($A249,'REPORT4 60+ ALL'!$A$4:$U$259,6,FALSE)</f>
        <v>33461</v>
      </c>
      <c r="G249" s="100">
        <f>VLOOKUP($A249,'REPORT1 16 &amp; Under ALL'!$A$4:$W$259,7,FALSE)+VLOOKUP($A249,'REPORT4 60+ ALL'!$A$4:$U$259,7,FALSE)</f>
        <v>32958</v>
      </c>
      <c r="H249" s="100">
        <f>VLOOKUP($A249,'REPORT1 16 &amp; Under ALL'!$A$4:$W$259,8,FALSE)+VLOOKUP($A249,'REPORT4 60+ ALL'!$A$4:$U$259,8,FALSE)</f>
        <v>32489</v>
      </c>
      <c r="I249" s="100">
        <f>VLOOKUP($A249,'REPORT1 16 &amp; Under ALL'!$A$4:$W$259,9,FALSE)+VLOOKUP($A249,'REPORT4 60+ ALL'!$A$4:$U$259,9,FALSE)</f>
        <v>36712</v>
      </c>
      <c r="J249" s="100">
        <f>VLOOKUP($A249,'REPORT1 16 &amp; Under ALL'!$A$4:$W$259,10,FALSE)+VLOOKUP($A249,'REPORT4 60+ ALL'!$A$4:$U$259,10,FALSE)</f>
        <v>48753</v>
      </c>
      <c r="K249" s="100">
        <f>VLOOKUP($A249,'REPORT1 16 &amp; Under ALL'!$A$4:$W$259,11,FALSE)+VLOOKUP($A249,'REPORT4 60+ ALL'!$A$4:$U$259,11,FALSE)</f>
        <v>27123</v>
      </c>
      <c r="L249" s="100">
        <f>VLOOKUP($A249,'REPORT1 16 &amp; Under ALL'!$A$4:$W$259,12,FALSE)+VLOOKUP($A249,'REPORT4 60+ ALL'!$A$4:$U$259,12,FALSE)</f>
        <v>33395</v>
      </c>
      <c r="M249" s="100">
        <f>VLOOKUP($A249,'REPORT1 16 &amp; Under ALL'!$A$4:$W$259,13,FALSE)+VLOOKUP($A249,'REPORT4 60+ ALL'!$A$4:$U$259,13,FALSE)</f>
        <v>27125</v>
      </c>
      <c r="N249" s="100">
        <f>VLOOKUP($A249,'REPORT1 16 &amp; Under ALL'!$A$4:$W$259,14,FALSE)+VLOOKUP($A249,'REPORT4 60+ ALL'!$A$4:$U$259,14,FALSE)</f>
        <v>16556</v>
      </c>
      <c r="O249" s="100">
        <f>VLOOKUP($A249,'REPORT1 16 &amp; Under ALL'!$A$4:$W$259,15,FALSE)+VLOOKUP($A249,'REPORT4 60+ ALL'!$A$4:$U$259,15,FALSE)</f>
        <v>19729</v>
      </c>
      <c r="P249" s="100">
        <f>VLOOKUP($A249,'REPORT1 16 &amp; Under ALL'!$A$4:$W$259,16,FALSE)+VLOOKUP($A249,'REPORT4 60+ ALL'!$A$4:$U$259,16,FALSE)</f>
        <v>28824</v>
      </c>
      <c r="Q249" s="100">
        <f>VLOOKUP($A249,'REPORT1 16 &amp; Under ALL'!$A$4:$W$259,17,FALSE)+VLOOKUP($A249,'REPORT4 60+ ALL'!$A$4:$U$259,17,FALSE)</f>
        <v>29299</v>
      </c>
      <c r="R249" s="100">
        <f>VLOOKUP($A249,'REPORT1 16 &amp; Under ALL'!$A$4:$W$259,18,FALSE)+VLOOKUP($A249,'REPORT4 60+ ALL'!$A$4:$U$259,18,FALSE)</f>
        <v>27903</v>
      </c>
      <c r="S249" s="100">
        <f>VLOOKUP($A249,'REPORT1 16 &amp; Under ALL'!$A$4:$W$259,19,FALSE)+VLOOKUP($A249,'REPORT4 60+ ALL'!$A$4:$U$259,19,FALSE)</f>
        <v>23313</v>
      </c>
      <c r="T249" s="100">
        <f>VLOOKUP($A249,'REPORT1 16 &amp; Under ALL'!$A$4:$W$259,20,FALSE)+VLOOKUP($A249,'REPORT4 60+ ALL'!$A$4:$U$259,20,FALSE)</f>
        <v>23500</v>
      </c>
      <c r="U249" s="100">
        <f>VLOOKUP($A249,'REPORT1 16 &amp; Under ALL'!$A$4:$W$259,21,FALSE)+VLOOKUP($A249,'REPORT4 60+ ALL'!$A$4:$U$259,21,FALSE)</f>
        <v>26626</v>
      </c>
      <c r="V249" s="165">
        <v>467766</v>
      </c>
      <c r="W249" s="171">
        <v>-34278</v>
      </c>
      <c r="X249" s="166">
        <v>-0.25275033180946765</v>
      </c>
    </row>
    <row r="250" spans="1:24" ht="12.75">
      <c r="A250" s="2" t="s">
        <v>346</v>
      </c>
      <c r="B250" s="44" t="s">
        <v>657</v>
      </c>
      <c r="C250" s="1" t="s">
        <v>116</v>
      </c>
      <c r="D250" s="1" t="s">
        <v>15</v>
      </c>
      <c r="E250" s="1" t="s">
        <v>7</v>
      </c>
      <c r="F250" s="100">
        <f>VLOOKUP($A250,'REPORT1 16 &amp; Under ALL'!$A$4:$W$259,6,FALSE)+VLOOKUP($A250,'REPORT4 60+ ALL'!$A$4:$U$259,6,FALSE)</f>
        <v>2367</v>
      </c>
      <c r="G250" s="100">
        <f>VLOOKUP($A250,'REPORT1 16 &amp; Under ALL'!$A$4:$W$259,7,FALSE)+VLOOKUP($A250,'REPORT4 60+ ALL'!$A$4:$U$259,7,FALSE)</f>
        <v>3097</v>
      </c>
      <c r="H250" s="100">
        <f>VLOOKUP($A250,'REPORT1 16 &amp; Under ALL'!$A$4:$W$259,8,FALSE)+VLOOKUP($A250,'REPORT4 60+ ALL'!$A$4:$U$259,8,FALSE)</f>
        <v>2866</v>
      </c>
      <c r="I250" s="100">
        <f>VLOOKUP($A250,'REPORT1 16 &amp; Under ALL'!$A$4:$W$259,9,FALSE)+VLOOKUP($A250,'REPORT4 60+ ALL'!$A$4:$U$259,9,FALSE)</f>
        <v>3634</v>
      </c>
      <c r="J250" s="100">
        <f>VLOOKUP($A250,'REPORT1 16 &amp; Under ALL'!$A$4:$W$259,10,FALSE)+VLOOKUP($A250,'REPORT4 60+ ALL'!$A$4:$U$259,10,FALSE)</f>
        <v>4413</v>
      </c>
      <c r="K250" s="100">
        <f>VLOOKUP($A250,'REPORT1 16 &amp; Under ALL'!$A$4:$W$259,11,FALSE)+VLOOKUP($A250,'REPORT4 60+ ALL'!$A$4:$U$259,11,FALSE)</f>
        <v>3472</v>
      </c>
      <c r="L250" s="100">
        <f>VLOOKUP($A250,'REPORT1 16 &amp; Under ALL'!$A$4:$W$259,12,FALSE)+VLOOKUP($A250,'REPORT4 60+ ALL'!$A$4:$U$259,12,FALSE)</f>
        <v>3369</v>
      </c>
      <c r="M250" s="100">
        <f>VLOOKUP($A250,'REPORT1 16 &amp; Under ALL'!$A$4:$W$259,13,FALSE)+VLOOKUP($A250,'REPORT4 60+ ALL'!$A$4:$U$259,13,FALSE)</f>
        <v>3113</v>
      </c>
      <c r="N250" s="100">
        <f>VLOOKUP($A250,'REPORT1 16 &amp; Under ALL'!$A$4:$W$259,14,FALSE)+VLOOKUP($A250,'REPORT4 60+ ALL'!$A$4:$U$259,14,FALSE)</f>
        <v>1804</v>
      </c>
      <c r="O250" s="100">
        <f>VLOOKUP($A250,'REPORT1 16 &amp; Under ALL'!$A$4:$W$259,15,FALSE)+VLOOKUP($A250,'REPORT4 60+ ALL'!$A$4:$U$259,15,FALSE)</f>
        <v>2720</v>
      </c>
      <c r="P250" s="100">
        <f>VLOOKUP($A250,'REPORT1 16 &amp; Under ALL'!$A$4:$W$259,16,FALSE)+VLOOKUP($A250,'REPORT4 60+ ALL'!$A$4:$U$259,16,FALSE)</f>
        <v>3517</v>
      </c>
      <c r="Q250" s="100">
        <f>VLOOKUP($A250,'REPORT1 16 &amp; Under ALL'!$A$4:$W$259,17,FALSE)+VLOOKUP($A250,'REPORT4 60+ ALL'!$A$4:$U$259,17,FALSE)</f>
        <v>3161</v>
      </c>
      <c r="R250" s="100">
        <f>VLOOKUP($A250,'REPORT1 16 &amp; Under ALL'!$A$4:$W$259,18,FALSE)+VLOOKUP($A250,'REPORT4 60+ ALL'!$A$4:$U$259,18,FALSE)</f>
        <v>3364</v>
      </c>
      <c r="S250" s="100">
        <f>VLOOKUP($A250,'REPORT1 16 &amp; Under ALL'!$A$4:$W$259,19,FALSE)+VLOOKUP($A250,'REPORT4 60+ ALL'!$A$4:$U$259,19,FALSE)</f>
        <v>3062</v>
      </c>
      <c r="T250" s="100">
        <f>VLOOKUP($A250,'REPORT1 16 &amp; Under ALL'!$A$4:$W$259,20,FALSE)+VLOOKUP($A250,'REPORT4 60+ ALL'!$A$4:$U$259,20,FALSE)</f>
        <v>3216</v>
      </c>
      <c r="U250" s="100">
        <f>VLOOKUP($A250,'REPORT1 16 &amp; Under ALL'!$A$4:$W$259,21,FALSE)+VLOOKUP($A250,'REPORT4 60+ ALL'!$A$4:$U$259,21,FALSE)</f>
        <v>3216</v>
      </c>
      <c r="V250" s="165">
        <v>50391</v>
      </c>
      <c r="W250" s="171">
        <v>894</v>
      </c>
      <c r="X250" s="166">
        <v>0.07472417251755266</v>
      </c>
    </row>
    <row r="251" spans="1:24" ht="12.75">
      <c r="A251" s="2" t="s">
        <v>347</v>
      </c>
      <c r="B251" s="44" t="s">
        <v>658</v>
      </c>
      <c r="C251" s="1" t="s">
        <v>348</v>
      </c>
      <c r="D251" s="1" t="s">
        <v>15</v>
      </c>
      <c r="E251" s="1" t="s">
        <v>16</v>
      </c>
      <c r="F251" s="100">
        <f>VLOOKUP($A251,'REPORT1 16 &amp; Under ALL'!$A$4:$W$259,6,FALSE)+VLOOKUP($A251,'REPORT4 60+ ALL'!$A$4:$U$259,6,FALSE)</f>
        <v>3011</v>
      </c>
      <c r="G251" s="100">
        <f>VLOOKUP($A251,'REPORT1 16 &amp; Under ALL'!$A$4:$W$259,7,FALSE)+VLOOKUP($A251,'REPORT4 60+ ALL'!$A$4:$U$259,7,FALSE)</f>
        <v>2860</v>
      </c>
      <c r="H251" s="100">
        <f>VLOOKUP($A251,'REPORT1 16 &amp; Under ALL'!$A$4:$W$259,8,FALSE)+VLOOKUP($A251,'REPORT4 60+ ALL'!$A$4:$U$259,8,FALSE)</f>
        <v>3470</v>
      </c>
      <c r="I251" s="100">
        <f>VLOOKUP($A251,'REPORT1 16 &amp; Under ALL'!$A$4:$W$259,9,FALSE)+VLOOKUP($A251,'REPORT4 60+ ALL'!$A$4:$U$259,9,FALSE)</f>
        <v>3723</v>
      </c>
      <c r="J251" s="100">
        <f>VLOOKUP($A251,'REPORT1 16 &amp; Under ALL'!$A$4:$W$259,10,FALSE)+VLOOKUP($A251,'REPORT4 60+ ALL'!$A$4:$U$259,10,FALSE)</f>
        <v>3497</v>
      </c>
      <c r="K251" s="100">
        <f>VLOOKUP($A251,'REPORT1 16 &amp; Under ALL'!$A$4:$W$259,11,FALSE)+VLOOKUP($A251,'REPORT4 60+ ALL'!$A$4:$U$259,11,FALSE)</f>
        <v>3438</v>
      </c>
      <c r="L251" s="100">
        <f>VLOOKUP($A251,'REPORT1 16 &amp; Under ALL'!$A$4:$W$259,12,FALSE)+VLOOKUP($A251,'REPORT4 60+ ALL'!$A$4:$U$259,12,FALSE)</f>
        <v>3167</v>
      </c>
      <c r="M251" s="100">
        <f>VLOOKUP($A251,'REPORT1 16 &amp; Under ALL'!$A$4:$W$259,13,FALSE)+VLOOKUP($A251,'REPORT4 60+ ALL'!$A$4:$U$259,13,FALSE)</f>
        <v>3242</v>
      </c>
      <c r="N251" s="100">
        <f>VLOOKUP($A251,'REPORT1 16 &amp; Under ALL'!$A$4:$W$259,14,FALSE)+VLOOKUP($A251,'REPORT4 60+ ALL'!$A$4:$U$259,14,FALSE)</f>
        <v>1234</v>
      </c>
      <c r="O251" s="100">
        <f>VLOOKUP($A251,'REPORT1 16 &amp; Under ALL'!$A$4:$W$259,15,FALSE)+VLOOKUP($A251,'REPORT4 60+ ALL'!$A$4:$U$259,15,FALSE)</f>
        <v>1244</v>
      </c>
      <c r="P251" s="100">
        <f>VLOOKUP($A251,'REPORT1 16 &amp; Under ALL'!$A$4:$W$259,16,FALSE)+VLOOKUP($A251,'REPORT4 60+ ALL'!$A$4:$U$259,16,FALSE)</f>
        <v>1977</v>
      </c>
      <c r="Q251" s="100">
        <f>VLOOKUP($A251,'REPORT1 16 &amp; Under ALL'!$A$4:$W$259,17,FALSE)+VLOOKUP($A251,'REPORT4 60+ ALL'!$A$4:$U$259,17,FALSE)</f>
        <v>2214</v>
      </c>
      <c r="R251" s="100">
        <f>VLOOKUP($A251,'REPORT1 16 &amp; Under ALL'!$A$4:$W$259,18,FALSE)+VLOOKUP($A251,'REPORT4 60+ ALL'!$A$4:$U$259,18,FALSE)</f>
        <v>1888</v>
      </c>
      <c r="S251" s="100">
        <f>VLOOKUP($A251,'REPORT1 16 &amp; Under ALL'!$A$4:$W$259,19,FALSE)+VLOOKUP($A251,'REPORT4 60+ ALL'!$A$4:$U$259,19,FALSE)</f>
        <v>2014</v>
      </c>
      <c r="T251" s="100">
        <f>VLOOKUP($A251,'REPORT1 16 &amp; Under ALL'!$A$4:$W$259,20,FALSE)+VLOOKUP($A251,'REPORT4 60+ ALL'!$A$4:$U$259,20,FALSE)</f>
        <v>2328</v>
      </c>
      <c r="U251" s="100">
        <f>VLOOKUP($A251,'REPORT1 16 &amp; Under ALL'!$A$4:$W$259,21,FALSE)+VLOOKUP($A251,'REPORT4 60+ ALL'!$A$4:$U$259,21,FALSE)</f>
        <v>1947</v>
      </c>
      <c r="V251" s="165">
        <v>41254</v>
      </c>
      <c r="W251" s="171">
        <v>-4887</v>
      </c>
      <c r="X251" s="166">
        <v>-0.3740814451928965</v>
      </c>
    </row>
    <row r="252" spans="1:24" ht="12.75">
      <c r="A252" s="2" t="s">
        <v>349</v>
      </c>
      <c r="B252" s="44" t="s">
        <v>659</v>
      </c>
      <c r="C252" s="1" t="s">
        <v>350</v>
      </c>
      <c r="D252" s="1" t="s">
        <v>6</v>
      </c>
      <c r="E252" s="1" t="s">
        <v>7</v>
      </c>
      <c r="F252" s="100">
        <f>VLOOKUP($A252,'REPORT1 16 &amp; Under ALL'!$A$4:$W$259,6,FALSE)+VLOOKUP($A252,'REPORT4 60+ ALL'!$A$4:$U$259,6,FALSE)</f>
        <v>15104</v>
      </c>
      <c r="G252" s="100">
        <f>VLOOKUP($A252,'REPORT1 16 &amp; Under ALL'!$A$4:$W$259,7,FALSE)+VLOOKUP($A252,'REPORT4 60+ ALL'!$A$4:$U$259,7,FALSE)</f>
        <v>16811</v>
      </c>
      <c r="H252" s="100">
        <f>VLOOKUP($A252,'REPORT1 16 &amp; Under ALL'!$A$4:$W$259,8,FALSE)+VLOOKUP($A252,'REPORT4 60+ ALL'!$A$4:$U$259,8,FALSE)</f>
        <v>18048</v>
      </c>
      <c r="I252" s="100">
        <f>VLOOKUP($A252,'REPORT1 16 &amp; Under ALL'!$A$4:$W$259,9,FALSE)+VLOOKUP($A252,'REPORT4 60+ ALL'!$A$4:$U$259,9,FALSE)</f>
        <v>26177</v>
      </c>
      <c r="J252" s="100">
        <f>VLOOKUP($A252,'REPORT1 16 &amp; Under ALL'!$A$4:$W$259,10,FALSE)+VLOOKUP($A252,'REPORT4 60+ ALL'!$A$4:$U$259,10,FALSE)</f>
        <v>29490</v>
      </c>
      <c r="K252" s="100">
        <f>VLOOKUP($A252,'REPORT1 16 &amp; Under ALL'!$A$4:$W$259,11,FALSE)+VLOOKUP($A252,'REPORT4 60+ ALL'!$A$4:$U$259,11,FALSE)</f>
        <v>14318</v>
      </c>
      <c r="L252" s="100">
        <f>VLOOKUP($A252,'REPORT1 16 &amp; Under ALL'!$A$4:$W$259,12,FALSE)+VLOOKUP($A252,'REPORT4 60+ ALL'!$A$4:$U$259,12,FALSE)</f>
        <v>14415</v>
      </c>
      <c r="M252" s="100">
        <f>VLOOKUP($A252,'REPORT1 16 &amp; Under ALL'!$A$4:$W$259,13,FALSE)+VLOOKUP($A252,'REPORT4 60+ ALL'!$A$4:$U$259,13,FALSE)</f>
        <v>11983</v>
      </c>
      <c r="N252" s="100">
        <f>VLOOKUP($A252,'REPORT1 16 &amp; Under ALL'!$A$4:$W$259,14,FALSE)+VLOOKUP($A252,'REPORT4 60+ ALL'!$A$4:$U$259,14,FALSE)</f>
        <v>6612</v>
      </c>
      <c r="O252" s="100">
        <f>VLOOKUP($A252,'REPORT1 16 &amp; Under ALL'!$A$4:$W$259,15,FALSE)+VLOOKUP($A252,'REPORT4 60+ ALL'!$A$4:$U$259,15,FALSE)</f>
        <v>9772</v>
      </c>
      <c r="P252" s="100">
        <f>VLOOKUP($A252,'REPORT1 16 &amp; Under ALL'!$A$4:$W$259,16,FALSE)+VLOOKUP($A252,'REPORT4 60+ ALL'!$A$4:$U$259,16,FALSE)</f>
        <v>16984</v>
      </c>
      <c r="Q252" s="100">
        <f>VLOOKUP($A252,'REPORT1 16 &amp; Under ALL'!$A$4:$W$259,17,FALSE)+VLOOKUP($A252,'REPORT4 60+ ALL'!$A$4:$U$259,17,FALSE)</f>
        <v>16417</v>
      </c>
      <c r="R252" s="100">
        <f>VLOOKUP($A252,'REPORT1 16 &amp; Under ALL'!$A$4:$W$259,18,FALSE)+VLOOKUP($A252,'REPORT4 60+ ALL'!$A$4:$U$259,18,FALSE)</f>
        <v>16892</v>
      </c>
      <c r="S252" s="100">
        <f>VLOOKUP($A252,'REPORT1 16 &amp; Under ALL'!$A$4:$W$259,19,FALSE)+VLOOKUP($A252,'REPORT4 60+ ALL'!$A$4:$U$259,19,FALSE)</f>
        <v>15401</v>
      </c>
      <c r="T252" s="100">
        <f>VLOOKUP($A252,'REPORT1 16 &amp; Under ALL'!$A$4:$W$259,20,FALSE)+VLOOKUP($A252,'REPORT4 60+ ALL'!$A$4:$U$259,20,FALSE)</f>
        <v>16326</v>
      </c>
      <c r="U252" s="100">
        <f>VLOOKUP($A252,'REPORT1 16 &amp; Under ALL'!$A$4:$W$259,21,FALSE)+VLOOKUP($A252,'REPORT4 60+ ALL'!$A$4:$U$259,21,FALSE)</f>
        <v>20286</v>
      </c>
      <c r="V252" s="165">
        <v>265036</v>
      </c>
      <c r="W252" s="171">
        <v>-7235</v>
      </c>
      <c r="X252" s="166">
        <v>-0.09502232729183084</v>
      </c>
    </row>
    <row r="253" spans="1:24" ht="12.75">
      <c r="A253" s="2" t="s">
        <v>351</v>
      </c>
      <c r="B253" s="44" t="s">
        <v>660</v>
      </c>
      <c r="C253" s="1" t="s">
        <v>124</v>
      </c>
      <c r="D253" s="1" t="s">
        <v>15</v>
      </c>
      <c r="E253" s="1" t="s">
        <v>7</v>
      </c>
      <c r="F253" s="100">
        <f>VLOOKUP($A253,'REPORT1 16 &amp; Under ALL'!$A$4:$W$259,6,FALSE)+VLOOKUP($A253,'REPORT4 60+ ALL'!$A$4:$U$259,6,FALSE)</f>
        <v>12998</v>
      </c>
      <c r="G253" s="100">
        <f>VLOOKUP($A253,'REPORT1 16 &amp; Under ALL'!$A$4:$W$259,7,FALSE)+VLOOKUP($A253,'REPORT4 60+ ALL'!$A$4:$U$259,7,FALSE)</f>
        <v>11042</v>
      </c>
      <c r="H253" s="100">
        <f>VLOOKUP($A253,'REPORT1 16 &amp; Under ALL'!$A$4:$W$259,8,FALSE)+VLOOKUP($A253,'REPORT4 60+ ALL'!$A$4:$U$259,8,FALSE)</f>
        <v>7816</v>
      </c>
      <c r="I253" s="100">
        <f>VLOOKUP($A253,'REPORT1 16 &amp; Under ALL'!$A$4:$W$259,9,FALSE)+VLOOKUP($A253,'REPORT4 60+ ALL'!$A$4:$U$259,9,FALSE)</f>
        <v>12283</v>
      </c>
      <c r="J253" s="100">
        <f>VLOOKUP($A253,'REPORT1 16 &amp; Under ALL'!$A$4:$W$259,10,FALSE)+VLOOKUP($A253,'REPORT4 60+ ALL'!$A$4:$U$259,10,FALSE)</f>
        <v>17503</v>
      </c>
      <c r="K253" s="100">
        <f>VLOOKUP($A253,'REPORT1 16 &amp; Under ALL'!$A$4:$W$259,11,FALSE)+VLOOKUP($A253,'REPORT4 60+ ALL'!$A$4:$U$259,11,FALSE)</f>
        <v>9350</v>
      </c>
      <c r="L253" s="100">
        <f>VLOOKUP($A253,'REPORT1 16 &amp; Under ALL'!$A$4:$W$259,12,FALSE)+VLOOKUP($A253,'REPORT4 60+ ALL'!$A$4:$U$259,12,FALSE)</f>
        <v>9733</v>
      </c>
      <c r="M253" s="100">
        <f>VLOOKUP($A253,'REPORT1 16 &amp; Under ALL'!$A$4:$W$259,13,FALSE)+VLOOKUP($A253,'REPORT4 60+ ALL'!$A$4:$U$259,13,FALSE)</f>
        <v>9733</v>
      </c>
      <c r="N253" s="100">
        <f>VLOOKUP($A253,'REPORT1 16 &amp; Under ALL'!$A$4:$W$259,14,FALSE)+VLOOKUP($A253,'REPORT4 60+ ALL'!$A$4:$U$259,14,FALSE)</f>
        <v>5312</v>
      </c>
      <c r="O253" s="100">
        <f>VLOOKUP($A253,'REPORT1 16 &amp; Under ALL'!$A$4:$W$259,15,FALSE)+VLOOKUP($A253,'REPORT4 60+ ALL'!$A$4:$U$259,15,FALSE)</f>
        <v>6726</v>
      </c>
      <c r="P253" s="100">
        <f>VLOOKUP($A253,'REPORT1 16 &amp; Under ALL'!$A$4:$W$259,16,FALSE)+VLOOKUP($A253,'REPORT4 60+ ALL'!$A$4:$U$259,16,FALSE)</f>
        <v>9736</v>
      </c>
      <c r="Q253" s="100">
        <f>VLOOKUP($A253,'REPORT1 16 &amp; Under ALL'!$A$4:$W$259,17,FALSE)+VLOOKUP($A253,'REPORT4 60+ ALL'!$A$4:$U$259,17,FALSE)</f>
        <v>7541</v>
      </c>
      <c r="R253" s="100">
        <f>VLOOKUP($A253,'REPORT1 16 &amp; Under ALL'!$A$4:$W$259,18,FALSE)+VLOOKUP($A253,'REPORT4 60+ ALL'!$A$4:$U$259,18,FALSE)</f>
        <v>9056</v>
      </c>
      <c r="S253" s="100">
        <f>VLOOKUP($A253,'REPORT1 16 &amp; Under ALL'!$A$4:$W$259,19,FALSE)+VLOOKUP($A253,'REPORT4 60+ ALL'!$A$4:$U$259,19,FALSE)</f>
        <v>7247</v>
      </c>
      <c r="T253" s="100">
        <f>VLOOKUP($A253,'REPORT1 16 &amp; Under ALL'!$A$4:$W$259,20,FALSE)+VLOOKUP($A253,'REPORT4 60+ ALL'!$A$4:$U$259,20,FALSE)</f>
        <v>7437</v>
      </c>
      <c r="U253" s="100">
        <f>VLOOKUP($A253,'REPORT1 16 &amp; Under ALL'!$A$4:$W$259,21,FALSE)+VLOOKUP($A253,'REPORT4 60+ ALL'!$A$4:$U$259,21,FALSE)</f>
        <v>7451</v>
      </c>
      <c r="V253" s="165">
        <v>150964</v>
      </c>
      <c r="W253" s="171">
        <v>-12948</v>
      </c>
      <c r="X253" s="166">
        <v>-0.2933460205260654</v>
      </c>
    </row>
    <row r="254" spans="1:24" ht="12.75">
      <c r="A254" s="2" t="s">
        <v>364</v>
      </c>
      <c r="B254" s="44" t="s">
        <v>423</v>
      </c>
      <c r="C254" s="1" t="s">
        <v>365</v>
      </c>
      <c r="D254" s="1" t="s">
        <v>15</v>
      </c>
      <c r="E254" s="1" t="s">
        <v>7</v>
      </c>
      <c r="F254" s="187"/>
      <c r="G254" s="187"/>
      <c r="H254" s="187"/>
      <c r="I254" s="187"/>
      <c r="J254" s="187"/>
      <c r="K254" s="187"/>
      <c r="L254" s="187"/>
      <c r="M254" s="187"/>
      <c r="N254" s="187"/>
      <c r="O254" s="100">
        <f>VLOOKUP($A254,'REPORT1 16 &amp; Under ALL'!$A$4:$W$259,15,FALSE)+VLOOKUP($A254,'REPORT4 60+ ALL'!$A$4:$U$259,15,FALSE)</f>
        <v>4725</v>
      </c>
      <c r="P254" s="100">
        <f>VLOOKUP($A254,'REPORT1 16 &amp; Under ALL'!$A$4:$W$259,16,FALSE)+VLOOKUP($A254,'REPORT4 60+ ALL'!$A$4:$U$259,16,FALSE)</f>
        <v>5968</v>
      </c>
      <c r="Q254" s="100">
        <f>VLOOKUP($A254,'REPORT1 16 &amp; Under ALL'!$A$4:$W$259,17,FALSE)+VLOOKUP($A254,'REPORT4 60+ ALL'!$A$4:$U$259,17,FALSE)</f>
        <v>5219</v>
      </c>
      <c r="R254" s="100">
        <f>VLOOKUP($A254,'REPORT1 16 &amp; Under ALL'!$A$4:$W$259,18,FALSE)+VLOOKUP($A254,'REPORT4 60+ ALL'!$A$4:$U$259,18,FALSE)</f>
        <v>5984</v>
      </c>
      <c r="S254" s="100">
        <f>VLOOKUP($A254,'REPORT1 16 &amp; Under ALL'!$A$4:$W$259,19,FALSE)+VLOOKUP($A254,'REPORT4 60+ ALL'!$A$4:$U$259,19,FALSE)</f>
        <v>5261</v>
      </c>
      <c r="T254" s="100">
        <f>VLOOKUP($A254,'REPORT1 16 &amp; Under ALL'!$A$4:$W$259,20,FALSE)+VLOOKUP($A254,'REPORT4 60+ ALL'!$A$4:$U$259,20,FALSE)</f>
        <v>5797</v>
      </c>
      <c r="U254" s="100">
        <f>VLOOKUP($A254,'REPORT1 16 &amp; Under ALL'!$A$4:$W$259,21,FALSE)+VLOOKUP($A254,'REPORT4 60+ ALL'!$A$4:$U$259,21,FALSE)</f>
        <v>5494</v>
      </c>
      <c r="V254" s="165">
        <v>38448</v>
      </c>
      <c r="W254" s="172" t="s">
        <v>756</v>
      </c>
      <c r="X254" s="173" t="s">
        <v>756</v>
      </c>
    </row>
    <row r="255" spans="1:24" ht="12.75">
      <c r="A255" s="2" t="s">
        <v>352</v>
      </c>
      <c r="B255" s="44" t="s">
        <v>661</v>
      </c>
      <c r="C255" s="1" t="s">
        <v>353</v>
      </c>
      <c r="D255" s="1" t="s">
        <v>36</v>
      </c>
      <c r="E255" s="1" t="s">
        <v>7</v>
      </c>
      <c r="F255" s="100">
        <f>VLOOKUP($A255,'REPORT1 16 &amp; Under ALL'!$A$4:$W$259,6,FALSE)+VLOOKUP($A255,'REPORT4 60+ ALL'!$A$4:$U$259,6,FALSE)</f>
        <v>6199</v>
      </c>
      <c r="G255" s="100">
        <f>VLOOKUP($A255,'REPORT1 16 &amp; Under ALL'!$A$4:$W$259,7,FALSE)+VLOOKUP($A255,'REPORT4 60+ ALL'!$A$4:$U$259,7,FALSE)</f>
        <v>7321</v>
      </c>
      <c r="H255" s="100">
        <f>VLOOKUP($A255,'REPORT1 16 &amp; Under ALL'!$A$4:$W$259,8,FALSE)+VLOOKUP($A255,'REPORT4 60+ ALL'!$A$4:$U$259,8,FALSE)</f>
        <v>8028</v>
      </c>
      <c r="I255" s="100">
        <f>VLOOKUP($A255,'REPORT1 16 &amp; Under ALL'!$A$4:$W$259,9,FALSE)+VLOOKUP($A255,'REPORT4 60+ ALL'!$A$4:$U$259,9,FALSE)</f>
        <v>13590</v>
      </c>
      <c r="J255" s="100">
        <f>VLOOKUP($A255,'REPORT1 16 &amp; Under ALL'!$A$4:$W$259,10,FALSE)+VLOOKUP($A255,'REPORT4 60+ ALL'!$A$4:$U$259,10,FALSE)</f>
        <v>17433</v>
      </c>
      <c r="K255" s="100">
        <f>VLOOKUP($A255,'REPORT1 16 &amp; Under ALL'!$A$4:$W$259,11,FALSE)+VLOOKUP($A255,'REPORT4 60+ ALL'!$A$4:$U$259,11,FALSE)</f>
        <v>10364</v>
      </c>
      <c r="L255" s="100">
        <f>VLOOKUP($A255,'REPORT1 16 &amp; Under ALL'!$A$4:$W$259,12,FALSE)+VLOOKUP($A255,'REPORT4 60+ ALL'!$A$4:$U$259,12,FALSE)</f>
        <v>10152</v>
      </c>
      <c r="M255" s="100">
        <f>VLOOKUP($A255,'REPORT1 16 &amp; Under ALL'!$A$4:$W$259,13,FALSE)+VLOOKUP($A255,'REPORT4 60+ ALL'!$A$4:$U$259,13,FALSE)</f>
        <v>7164</v>
      </c>
      <c r="N255" s="100">
        <f>VLOOKUP($A255,'REPORT1 16 &amp; Under ALL'!$A$4:$W$259,14,FALSE)+VLOOKUP($A255,'REPORT4 60+ ALL'!$A$4:$U$259,14,FALSE)</f>
        <v>5059</v>
      </c>
      <c r="O255" s="100">
        <f>VLOOKUP($A255,'REPORT1 16 &amp; Under ALL'!$A$4:$W$259,15,FALSE)+VLOOKUP($A255,'REPORT4 60+ ALL'!$A$4:$U$259,15,FALSE)</f>
        <v>4462</v>
      </c>
      <c r="P255" s="100">
        <f>VLOOKUP($A255,'REPORT1 16 &amp; Under ALL'!$A$4:$W$259,16,FALSE)+VLOOKUP($A255,'REPORT4 60+ ALL'!$A$4:$U$259,16,FALSE)</f>
        <v>10048</v>
      </c>
      <c r="Q255" s="100">
        <f>VLOOKUP($A255,'REPORT1 16 &amp; Under ALL'!$A$4:$W$259,17,FALSE)+VLOOKUP($A255,'REPORT4 60+ ALL'!$A$4:$U$259,17,FALSE)</f>
        <v>8454</v>
      </c>
      <c r="R255" s="100">
        <f>VLOOKUP($A255,'REPORT1 16 &amp; Under ALL'!$A$4:$W$259,18,FALSE)+VLOOKUP($A255,'REPORT4 60+ ALL'!$A$4:$U$259,18,FALSE)</f>
        <v>15295</v>
      </c>
      <c r="S255" s="100">
        <f>VLOOKUP($A255,'REPORT1 16 &amp; Under ALL'!$A$4:$W$259,19,FALSE)+VLOOKUP($A255,'REPORT4 60+ ALL'!$A$4:$U$259,19,FALSE)</f>
        <v>13763</v>
      </c>
      <c r="T255" s="100">
        <f>VLOOKUP($A255,'REPORT1 16 &amp; Under ALL'!$A$4:$W$259,20,FALSE)+VLOOKUP($A255,'REPORT4 60+ ALL'!$A$4:$U$259,20,FALSE)</f>
        <v>11352</v>
      </c>
      <c r="U255" s="100">
        <f>VLOOKUP($A255,'REPORT1 16 &amp; Under ALL'!$A$4:$W$259,21,FALSE)+VLOOKUP($A255,'REPORT4 60+ ALL'!$A$4:$U$259,21,FALSE)</f>
        <v>11981</v>
      </c>
      <c r="V255" s="165">
        <v>160665</v>
      </c>
      <c r="W255" s="171">
        <v>17253</v>
      </c>
      <c r="X255" s="166">
        <v>0.49100688713074164</v>
      </c>
    </row>
    <row r="256" spans="1:24" ht="12.75">
      <c r="A256" s="2" t="s">
        <v>354</v>
      </c>
      <c r="B256" s="44" t="s">
        <v>662</v>
      </c>
      <c r="C256" s="1" t="s">
        <v>59</v>
      </c>
      <c r="D256" s="1" t="s">
        <v>36</v>
      </c>
      <c r="E256" s="1" t="s">
        <v>7</v>
      </c>
      <c r="F256" s="100">
        <f>VLOOKUP($A256,'REPORT1 16 &amp; Under ALL'!$A$4:$W$259,6,FALSE)+VLOOKUP($A256,'REPORT4 60+ ALL'!$A$4:$U$259,6,FALSE)</f>
        <v>2792</v>
      </c>
      <c r="G256" s="100">
        <f>VLOOKUP($A256,'REPORT1 16 &amp; Under ALL'!$A$4:$W$259,7,FALSE)+VLOOKUP($A256,'REPORT4 60+ ALL'!$A$4:$U$259,7,FALSE)</f>
        <v>2822</v>
      </c>
      <c r="H256" s="100">
        <f>VLOOKUP($A256,'REPORT1 16 &amp; Under ALL'!$A$4:$W$259,8,FALSE)+VLOOKUP($A256,'REPORT4 60+ ALL'!$A$4:$U$259,8,FALSE)</f>
        <v>2476</v>
      </c>
      <c r="I256" s="100">
        <f>VLOOKUP($A256,'REPORT1 16 &amp; Under ALL'!$A$4:$W$259,9,FALSE)+VLOOKUP($A256,'REPORT4 60+ ALL'!$A$4:$U$259,9,FALSE)</f>
        <v>3423</v>
      </c>
      <c r="J256" s="100">
        <f>VLOOKUP($A256,'REPORT1 16 &amp; Under ALL'!$A$4:$W$259,10,FALSE)+VLOOKUP($A256,'REPORT4 60+ ALL'!$A$4:$U$259,10,FALSE)</f>
        <v>5144</v>
      </c>
      <c r="K256" s="100">
        <f>VLOOKUP($A256,'REPORT1 16 &amp; Under ALL'!$A$4:$W$259,11,FALSE)+VLOOKUP($A256,'REPORT4 60+ ALL'!$A$4:$U$259,11,FALSE)</f>
        <v>2134</v>
      </c>
      <c r="L256" s="100">
        <f>VLOOKUP($A256,'REPORT1 16 &amp; Under ALL'!$A$4:$W$259,12,FALSE)+VLOOKUP($A256,'REPORT4 60+ ALL'!$A$4:$U$259,12,FALSE)</f>
        <v>2046</v>
      </c>
      <c r="M256" s="100">
        <f>VLOOKUP($A256,'REPORT1 16 &amp; Under ALL'!$A$4:$W$259,13,FALSE)+VLOOKUP($A256,'REPORT4 60+ ALL'!$A$4:$U$259,13,FALSE)</f>
        <v>2603</v>
      </c>
      <c r="N256" s="100">
        <f>VLOOKUP($A256,'REPORT1 16 &amp; Under ALL'!$A$4:$W$259,14,FALSE)+VLOOKUP($A256,'REPORT4 60+ ALL'!$A$4:$U$259,14,FALSE)</f>
        <v>601</v>
      </c>
      <c r="O256" s="100">
        <f>VLOOKUP($A256,'REPORT1 16 &amp; Under ALL'!$A$4:$W$259,15,FALSE)+VLOOKUP($A256,'REPORT4 60+ ALL'!$A$4:$U$259,15,FALSE)</f>
        <v>1320</v>
      </c>
      <c r="P256" s="100">
        <f>VLOOKUP($A256,'REPORT1 16 &amp; Under ALL'!$A$4:$W$259,16,FALSE)+VLOOKUP($A256,'REPORT4 60+ ALL'!$A$4:$U$259,16,FALSE)</f>
        <v>4046</v>
      </c>
      <c r="Q256" s="100">
        <f>VLOOKUP($A256,'REPORT1 16 &amp; Under ALL'!$A$4:$W$259,17,FALSE)+VLOOKUP($A256,'REPORT4 60+ ALL'!$A$4:$U$259,17,FALSE)</f>
        <v>2857</v>
      </c>
      <c r="R256" s="100">
        <f>VLOOKUP($A256,'REPORT1 16 &amp; Under ALL'!$A$4:$W$259,18,FALSE)+VLOOKUP($A256,'REPORT4 60+ ALL'!$A$4:$U$259,18,FALSE)</f>
        <v>3216</v>
      </c>
      <c r="S256" s="100">
        <f>VLOOKUP($A256,'REPORT1 16 &amp; Under ALL'!$A$4:$W$259,19,FALSE)+VLOOKUP($A256,'REPORT4 60+ ALL'!$A$4:$U$259,19,FALSE)</f>
        <v>2556</v>
      </c>
      <c r="T256" s="100">
        <f>VLOOKUP($A256,'REPORT1 16 &amp; Under ALL'!$A$4:$W$259,20,FALSE)+VLOOKUP($A256,'REPORT4 60+ ALL'!$A$4:$U$259,20,FALSE)</f>
        <v>2268</v>
      </c>
      <c r="U256" s="100">
        <f>VLOOKUP($A256,'REPORT1 16 &amp; Under ALL'!$A$4:$W$259,21,FALSE)+VLOOKUP($A256,'REPORT4 60+ ALL'!$A$4:$U$259,21,FALSE)</f>
        <v>1976</v>
      </c>
      <c r="V256" s="165">
        <v>42280</v>
      </c>
      <c r="W256" s="171">
        <v>-1497</v>
      </c>
      <c r="X256" s="166">
        <v>-0.13002692608355773</v>
      </c>
    </row>
    <row r="257" spans="1:24" ht="12.75">
      <c r="A257" s="2" t="s">
        <v>355</v>
      </c>
      <c r="B257" s="44" t="s">
        <v>663</v>
      </c>
      <c r="C257" s="1" t="s">
        <v>59</v>
      </c>
      <c r="D257" s="1" t="s">
        <v>36</v>
      </c>
      <c r="E257" s="1" t="s">
        <v>16</v>
      </c>
      <c r="F257" s="100">
        <f>VLOOKUP($A257,'REPORT1 16 &amp; Under ALL'!$A$4:$W$259,6,FALSE)+VLOOKUP($A257,'REPORT4 60+ ALL'!$A$4:$U$259,6,FALSE)</f>
        <v>2204</v>
      </c>
      <c r="G257" s="100">
        <f>VLOOKUP($A257,'REPORT1 16 &amp; Under ALL'!$A$4:$W$259,7,FALSE)+VLOOKUP($A257,'REPORT4 60+ ALL'!$A$4:$U$259,7,FALSE)</f>
        <v>2367</v>
      </c>
      <c r="H257" s="100">
        <f>VLOOKUP($A257,'REPORT1 16 &amp; Under ALL'!$A$4:$W$259,8,FALSE)+VLOOKUP($A257,'REPORT4 60+ ALL'!$A$4:$U$259,8,FALSE)</f>
        <v>2516</v>
      </c>
      <c r="I257" s="100">
        <f>VLOOKUP($A257,'REPORT1 16 &amp; Under ALL'!$A$4:$W$259,9,FALSE)+VLOOKUP($A257,'REPORT4 60+ ALL'!$A$4:$U$259,9,FALSE)</f>
        <v>2693</v>
      </c>
      <c r="J257" s="100">
        <f>VLOOKUP($A257,'REPORT1 16 &amp; Under ALL'!$A$4:$W$259,10,FALSE)+VLOOKUP($A257,'REPORT4 60+ ALL'!$A$4:$U$259,10,FALSE)</f>
        <v>2591</v>
      </c>
      <c r="K257" s="100">
        <f>VLOOKUP($A257,'REPORT1 16 &amp; Under ALL'!$A$4:$W$259,11,FALSE)+VLOOKUP($A257,'REPORT4 60+ ALL'!$A$4:$U$259,11,FALSE)</f>
        <v>2524</v>
      </c>
      <c r="L257" s="100">
        <f>VLOOKUP($A257,'REPORT1 16 &amp; Under ALL'!$A$4:$W$259,12,FALSE)+VLOOKUP($A257,'REPORT4 60+ ALL'!$A$4:$U$259,12,FALSE)</f>
        <v>2944</v>
      </c>
      <c r="M257" s="100">
        <f>VLOOKUP($A257,'REPORT1 16 &amp; Under ALL'!$A$4:$W$259,13,FALSE)+VLOOKUP($A257,'REPORT4 60+ ALL'!$A$4:$U$259,13,FALSE)</f>
        <v>3187</v>
      </c>
      <c r="N257" s="100">
        <f>VLOOKUP($A257,'REPORT1 16 &amp; Under ALL'!$A$4:$W$259,14,FALSE)+VLOOKUP($A257,'REPORT4 60+ ALL'!$A$4:$U$259,14,FALSE)</f>
        <v>2462</v>
      </c>
      <c r="O257" s="100">
        <f>VLOOKUP($A257,'REPORT1 16 &amp; Under ALL'!$A$4:$W$259,15,FALSE)+VLOOKUP($A257,'REPORT4 60+ ALL'!$A$4:$U$259,15,FALSE)</f>
        <v>1969</v>
      </c>
      <c r="P257" s="100">
        <f>VLOOKUP($A257,'REPORT1 16 &amp; Under ALL'!$A$4:$W$259,16,FALSE)+VLOOKUP($A257,'REPORT4 60+ ALL'!$A$4:$U$259,16,FALSE)</f>
        <v>2886</v>
      </c>
      <c r="Q257" s="100">
        <f>VLOOKUP($A257,'REPORT1 16 &amp; Under ALL'!$A$4:$W$259,17,FALSE)+VLOOKUP($A257,'REPORT4 60+ ALL'!$A$4:$U$259,17,FALSE)</f>
        <v>3214</v>
      </c>
      <c r="R257" s="100">
        <f>VLOOKUP($A257,'REPORT1 16 &amp; Under ALL'!$A$4:$W$259,18,FALSE)+VLOOKUP($A257,'REPORT4 60+ ALL'!$A$4:$U$259,18,FALSE)</f>
        <v>2728</v>
      </c>
      <c r="S257" s="100">
        <f>VLOOKUP($A257,'REPORT1 16 &amp; Under ALL'!$A$4:$W$259,19,FALSE)+VLOOKUP($A257,'REPORT4 60+ ALL'!$A$4:$U$259,19,FALSE)</f>
        <v>2695</v>
      </c>
      <c r="T257" s="100">
        <f>VLOOKUP($A257,'REPORT1 16 &amp; Under ALL'!$A$4:$W$259,20,FALSE)+VLOOKUP($A257,'REPORT4 60+ ALL'!$A$4:$U$259,20,FALSE)</f>
        <v>3006</v>
      </c>
      <c r="U257" s="100">
        <f>VLOOKUP($A257,'REPORT1 16 &amp; Under ALL'!$A$4:$W$259,21,FALSE)+VLOOKUP($A257,'REPORT4 60+ ALL'!$A$4:$U$259,21,FALSE)</f>
        <v>3134</v>
      </c>
      <c r="V257" s="165">
        <v>43120</v>
      </c>
      <c r="W257" s="171">
        <v>1783</v>
      </c>
      <c r="X257" s="166">
        <v>0.18231083844580778</v>
      </c>
    </row>
    <row r="258" spans="1:24" ht="12.75">
      <c r="A258" s="2" t="s">
        <v>356</v>
      </c>
      <c r="B258" s="44" t="s">
        <v>664</v>
      </c>
      <c r="C258" s="1" t="s">
        <v>63</v>
      </c>
      <c r="D258" s="1" t="s">
        <v>6</v>
      </c>
      <c r="E258" s="1" t="s">
        <v>7</v>
      </c>
      <c r="F258" s="100">
        <f>VLOOKUP($A258,'REPORT1 16 &amp; Under ALL'!$A$4:$W$259,6,FALSE)+VLOOKUP($A258,'REPORT4 60+ ALL'!$A$4:$U$259,6,FALSE)</f>
        <v>2484</v>
      </c>
      <c r="G258" s="100">
        <f>VLOOKUP($A258,'REPORT1 16 &amp; Under ALL'!$A$4:$W$259,7,FALSE)+VLOOKUP($A258,'REPORT4 60+ ALL'!$A$4:$U$259,7,FALSE)</f>
        <v>2854</v>
      </c>
      <c r="H258" s="100">
        <f>VLOOKUP($A258,'REPORT1 16 &amp; Under ALL'!$A$4:$W$259,8,FALSE)+VLOOKUP($A258,'REPORT4 60+ ALL'!$A$4:$U$259,8,FALSE)</f>
        <v>2726</v>
      </c>
      <c r="I258" s="100">
        <f>VLOOKUP($A258,'REPORT1 16 &amp; Under ALL'!$A$4:$W$259,9,FALSE)+VLOOKUP($A258,'REPORT4 60+ ALL'!$A$4:$U$259,9,FALSE)</f>
        <v>2415</v>
      </c>
      <c r="J258" s="100">
        <f>VLOOKUP($A258,'REPORT1 16 &amp; Under ALL'!$A$4:$W$259,10,FALSE)+VLOOKUP($A258,'REPORT4 60+ ALL'!$A$4:$U$259,10,FALSE)</f>
        <v>2858</v>
      </c>
      <c r="K258" s="100">
        <f>VLOOKUP($A258,'REPORT1 16 &amp; Under ALL'!$A$4:$W$259,11,FALSE)+VLOOKUP($A258,'REPORT4 60+ ALL'!$A$4:$U$259,11,FALSE)</f>
        <v>2148</v>
      </c>
      <c r="L258" s="100">
        <f>VLOOKUP($A258,'REPORT1 16 &amp; Under ALL'!$A$4:$W$259,12,FALSE)+VLOOKUP($A258,'REPORT4 60+ ALL'!$A$4:$U$259,12,FALSE)</f>
        <v>2238</v>
      </c>
      <c r="M258" s="100">
        <f>VLOOKUP($A258,'REPORT1 16 &amp; Under ALL'!$A$4:$W$259,13,FALSE)+VLOOKUP($A258,'REPORT4 60+ ALL'!$A$4:$U$259,13,FALSE)</f>
        <v>2124</v>
      </c>
      <c r="N258" s="100">
        <f>VLOOKUP($A258,'REPORT1 16 &amp; Under ALL'!$A$4:$W$259,14,FALSE)+VLOOKUP($A258,'REPORT4 60+ ALL'!$A$4:$U$259,14,FALSE)</f>
        <v>988</v>
      </c>
      <c r="O258" s="100">
        <f>VLOOKUP($A258,'REPORT1 16 &amp; Under ALL'!$A$4:$W$259,15,FALSE)+VLOOKUP($A258,'REPORT4 60+ ALL'!$A$4:$U$259,15,FALSE)</f>
        <v>1757</v>
      </c>
      <c r="P258" s="100">
        <f>VLOOKUP($A258,'REPORT1 16 &amp; Under ALL'!$A$4:$W$259,16,FALSE)+VLOOKUP($A258,'REPORT4 60+ ALL'!$A$4:$U$259,16,FALSE)</f>
        <v>2208</v>
      </c>
      <c r="Q258" s="100">
        <f>VLOOKUP($A258,'REPORT1 16 &amp; Under ALL'!$A$4:$W$259,17,FALSE)+VLOOKUP($A258,'REPORT4 60+ ALL'!$A$4:$U$259,17,FALSE)</f>
        <v>2362</v>
      </c>
      <c r="R258" s="100">
        <f>VLOOKUP($A258,'REPORT1 16 &amp; Under ALL'!$A$4:$W$259,18,FALSE)+VLOOKUP($A258,'REPORT4 60+ ALL'!$A$4:$U$259,18,FALSE)</f>
        <v>2302</v>
      </c>
      <c r="S258" s="100">
        <f>VLOOKUP($A258,'REPORT1 16 &amp; Under ALL'!$A$4:$W$259,19,FALSE)+VLOOKUP($A258,'REPORT4 60+ ALL'!$A$4:$U$259,19,FALSE)</f>
        <v>2313</v>
      </c>
      <c r="T258" s="100">
        <f>VLOOKUP($A258,'REPORT1 16 &amp; Under ALL'!$A$4:$W$259,20,FALSE)+VLOOKUP($A258,'REPORT4 60+ ALL'!$A$4:$U$259,20,FALSE)</f>
        <v>2719</v>
      </c>
      <c r="U258" s="100">
        <f>VLOOKUP($A258,'REPORT1 16 &amp; Under ALL'!$A$4:$W$259,21,FALSE)+VLOOKUP($A258,'REPORT4 60+ ALL'!$A$4:$U$259,21,FALSE)</f>
        <v>3055</v>
      </c>
      <c r="V258" s="165">
        <v>37551</v>
      </c>
      <c r="W258" s="171">
        <v>-90</v>
      </c>
      <c r="X258" s="166">
        <v>-0.00858860578299456</v>
      </c>
    </row>
    <row r="259" spans="1:24" ht="12.75">
      <c r="A259" s="2" t="s">
        <v>357</v>
      </c>
      <c r="B259" s="44" t="s">
        <v>665</v>
      </c>
      <c r="C259" s="1" t="s">
        <v>59</v>
      </c>
      <c r="D259" s="1" t="s">
        <v>36</v>
      </c>
      <c r="E259" s="1" t="s">
        <v>16</v>
      </c>
      <c r="F259" s="100">
        <f>VLOOKUP($A259,'REPORT1 16 &amp; Under ALL'!$A$4:$W$259,6,FALSE)+VLOOKUP($A259,'REPORT4 60+ ALL'!$A$4:$U$259,6,FALSE)</f>
        <v>1066</v>
      </c>
      <c r="G259" s="100">
        <f>VLOOKUP($A259,'REPORT1 16 &amp; Under ALL'!$A$4:$W$259,7,FALSE)+VLOOKUP($A259,'REPORT4 60+ ALL'!$A$4:$U$259,7,FALSE)</f>
        <v>1352</v>
      </c>
      <c r="H259" s="100">
        <f>VLOOKUP($A259,'REPORT1 16 &amp; Under ALL'!$A$4:$W$259,8,FALSE)+VLOOKUP($A259,'REPORT4 60+ ALL'!$A$4:$U$259,8,FALSE)</f>
        <v>1738</v>
      </c>
      <c r="I259" s="100">
        <f>VLOOKUP($A259,'REPORT1 16 &amp; Under ALL'!$A$4:$W$259,9,FALSE)+VLOOKUP($A259,'REPORT4 60+ ALL'!$A$4:$U$259,9,FALSE)</f>
        <v>1919</v>
      </c>
      <c r="J259" s="100">
        <f>VLOOKUP($A259,'REPORT1 16 &amp; Under ALL'!$A$4:$W$259,10,FALSE)+VLOOKUP($A259,'REPORT4 60+ ALL'!$A$4:$U$259,10,FALSE)</f>
        <v>780</v>
      </c>
      <c r="K259" s="100">
        <f>VLOOKUP($A259,'REPORT1 16 &amp; Under ALL'!$A$4:$W$259,11,FALSE)+VLOOKUP($A259,'REPORT4 60+ ALL'!$A$4:$U$259,11,FALSE)</f>
        <v>1706</v>
      </c>
      <c r="L259" s="100">
        <f>VLOOKUP($A259,'REPORT1 16 &amp; Under ALL'!$A$4:$W$259,12,FALSE)+VLOOKUP($A259,'REPORT4 60+ ALL'!$A$4:$U$259,12,FALSE)</f>
        <v>1690</v>
      </c>
      <c r="M259" s="100">
        <f>VLOOKUP($A259,'REPORT1 16 &amp; Under ALL'!$A$4:$W$259,13,FALSE)+VLOOKUP($A259,'REPORT4 60+ ALL'!$A$4:$U$259,13,FALSE)</f>
        <v>1760</v>
      </c>
      <c r="N259" s="100">
        <f>VLOOKUP($A259,'REPORT1 16 &amp; Under ALL'!$A$4:$W$259,14,FALSE)+VLOOKUP($A259,'REPORT4 60+ ALL'!$A$4:$U$259,14,FALSE)</f>
        <v>1581</v>
      </c>
      <c r="O259" s="100">
        <f>VLOOKUP($A259,'REPORT1 16 &amp; Under ALL'!$A$4:$W$259,15,FALSE)+VLOOKUP($A259,'REPORT4 60+ ALL'!$A$4:$U$259,15,FALSE)</f>
        <v>1103</v>
      </c>
      <c r="P259" s="100">
        <f>VLOOKUP($A259,'REPORT1 16 &amp; Under ALL'!$A$4:$W$259,16,FALSE)+VLOOKUP($A259,'REPORT4 60+ ALL'!$A$4:$U$259,16,FALSE)</f>
        <v>1534</v>
      </c>
      <c r="Q259" s="100">
        <f>VLOOKUP($A259,'REPORT1 16 &amp; Under ALL'!$A$4:$W$259,17,FALSE)+VLOOKUP($A259,'REPORT4 60+ ALL'!$A$4:$U$259,17,FALSE)</f>
        <v>1619</v>
      </c>
      <c r="R259" s="100">
        <f>VLOOKUP($A259,'REPORT1 16 &amp; Under ALL'!$A$4:$W$259,18,FALSE)+VLOOKUP($A259,'REPORT4 60+ ALL'!$A$4:$U$259,18,FALSE)</f>
        <v>1684</v>
      </c>
      <c r="S259" s="100">
        <f>VLOOKUP($A259,'REPORT1 16 &amp; Under ALL'!$A$4:$W$259,19,FALSE)+VLOOKUP($A259,'REPORT4 60+ ALL'!$A$4:$U$259,19,FALSE)</f>
        <v>1457</v>
      </c>
      <c r="T259" s="100">
        <f>VLOOKUP($A259,'REPORT1 16 &amp; Under ALL'!$A$4:$W$259,20,FALSE)+VLOOKUP($A259,'REPORT4 60+ ALL'!$A$4:$U$259,20,FALSE)</f>
        <v>1671</v>
      </c>
      <c r="U259" s="100">
        <f>VLOOKUP($A259,'REPORT1 16 &amp; Under ALL'!$A$4:$W$259,21,FALSE)+VLOOKUP($A259,'REPORT4 60+ ALL'!$A$4:$U$259,21,FALSE)</f>
        <v>746</v>
      </c>
      <c r="V259" s="165">
        <v>23406</v>
      </c>
      <c r="W259" s="171">
        <v>-517</v>
      </c>
      <c r="X259" s="166">
        <v>-0.08510288065843621</v>
      </c>
    </row>
    <row r="260" spans="1:24" ht="13.5" thickBot="1">
      <c r="A260" s="14" t="s">
        <v>358</v>
      </c>
      <c r="B260" s="51" t="s">
        <v>666</v>
      </c>
      <c r="C260" s="32" t="s">
        <v>359</v>
      </c>
      <c r="D260" s="32" t="s">
        <v>25</v>
      </c>
      <c r="E260" s="32" t="s">
        <v>7</v>
      </c>
      <c r="F260" s="101">
        <f>VLOOKUP($A260,'REPORT1 16 &amp; Under ALL'!$A$4:$W$259,6,FALSE)+VLOOKUP($A260,'REPORT4 60+ ALL'!$A$4:$U$259,6,FALSE)</f>
        <v>8303</v>
      </c>
      <c r="G260" s="101">
        <f>VLOOKUP($A260,'REPORT1 16 &amp; Under ALL'!$A$4:$W$259,7,FALSE)+VLOOKUP($A260,'REPORT4 60+ ALL'!$A$4:$U$259,7,FALSE)</f>
        <v>8369</v>
      </c>
      <c r="H260" s="101">
        <f>VLOOKUP($A260,'REPORT1 16 &amp; Under ALL'!$A$4:$W$259,8,FALSE)+VLOOKUP($A260,'REPORT4 60+ ALL'!$A$4:$U$259,8,FALSE)</f>
        <v>8500</v>
      </c>
      <c r="I260" s="101">
        <f>VLOOKUP($A260,'REPORT1 16 &amp; Under ALL'!$A$4:$W$259,9,FALSE)+VLOOKUP($A260,'REPORT4 60+ ALL'!$A$4:$U$259,9,FALSE)</f>
        <v>12963</v>
      </c>
      <c r="J260" s="101">
        <f>VLOOKUP($A260,'REPORT1 16 &amp; Under ALL'!$A$4:$W$259,10,FALSE)+VLOOKUP($A260,'REPORT4 60+ ALL'!$A$4:$U$259,10,FALSE)</f>
        <v>12435</v>
      </c>
      <c r="K260" s="101">
        <f>VLOOKUP($A260,'REPORT1 16 &amp; Under ALL'!$A$4:$W$259,11,FALSE)+VLOOKUP($A260,'REPORT4 60+ ALL'!$A$4:$U$259,11,FALSE)</f>
        <v>11026</v>
      </c>
      <c r="L260" s="101">
        <f>VLOOKUP($A260,'REPORT1 16 &amp; Under ALL'!$A$4:$W$259,12,FALSE)+VLOOKUP($A260,'REPORT4 60+ ALL'!$A$4:$U$259,12,FALSE)</f>
        <v>7391</v>
      </c>
      <c r="M260" s="101">
        <f>VLOOKUP($A260,'REPORT1 16 &amp; Under ALL'!$A$4:$W$259,13,FALSE)+VLOOKUP($A260,'REPORT4 60+ ALL'!$A$4:$U$259,13,FALSE)</f>
        <v>6726</v>
      </c>
      <c r="N260" s="101">
        <f>VLOOKUP($A260,'REPORT1 16 &amp; Under ALL'!$A$4:$W$259,14,FALSE)+VLOOKUP($A260,'REPORT4 60+ ALL'!$A$4:$U$259,14,FALSE)</f>
        <v>4632</v>
      </c>
      <c r="O260" s="101">
        <f>VLOOKUP($A260,'REPORT1 16 &amp; Under ALL'!$A$4:$W$259,15,FALSE)+VLOOKUP($A260,'REPORT4 60+ ALL'!$A$4:$U$259,15,FALSE)</f>
        <v>6624</v>
      </c>
      <c r="P260" s="101">
        <f>VLOOKUP($A260,'REPORT1 16 &amp; Under ALL'!$A$4:$W$259,16,FALSE)+VLOOKUP($A260,'REPORT4 60+ ALL'!$A$4:$U$259,16,FALSE)</f>
        <v>8964</v>
      </c>
      <c r="Q260" s="101">
        <f>VLOOKUP($A260,'REPORT1 16 &amp; Under ALL'!$A$4:$W$259,17,FALSE)+VLOOKUP($A260,'REPORT4 60+ ALL'!$A$4:$U$259,17,FALSE)</f>
        <v>9181</v>
      </c>
      <c r="R260" s="101">
        <f>VLOOKUP($A260,'REPORT1 16 &amp; Under ALL'!$A$4:$W$259,18,FALSE)+VLOOKUP($A260,'REPORT4 60+ ALL'!$A$4:$U$259,18,FALSE)</f>
        <v>8699</v>
      </c>
      <c r="S260" s="101">
        <f>VLOOKUP($A260,'REPORT1 16 &amp; Under ALL'!$A$4:$W$259,19,FALSE)+VLOOKUP($A260,'REPORT4 60+ ALL'!$A$4:$U$259,19,FALSE)</f>
        <v>8254</v>
      </c>
      <c r="T260" s="101">
        <f>VLOOKUP($A260,'REPORT1 16 &amp; Under ALL'!$A$4:$W$259,20,FALSE)+VLOOKUP($A260,'REPORT4 60+ ALL'!$A$4:$U$259,20,FALSE)</f>
        <v>8072</v>
      </c>
      <c r="U260" s="101">
        <f>VLOOKUP($A260,'REPORT1 16 &amp; Under ALL'!$A$4:$W$259,21,FALSE)+VLOOKUP($A260,'REPORT4 60+ ALL'!$A$4:$U$259,21,FALSE)</f>
        <v>8905</v>
      </c>
      <c r="V260" s="174">
        <v>139044</v>
      </c>
      <c r="W260" s="171">
        <v>-4205</v>
      </c>
      <c r="X260" s="166">
        <v>-0.11026615969581749</v>
      </c>
    </row>
    <row r="261" spans="1:25" ht="13.5" thickBot="1">
      <c r="A261" s="43" t="s">
        <v>381</v>
      </c>
      <c r="B261" s="200"/>
      <c r="C261" s="197"/>
      <c r="D261" s="197"/>
      <c r="E261" s="197"/>
      <c r="F261" s="201">
        <f>SUM(F5:F260)</f>
        <v>1521791</v>
      </c>
      <c r="G261" s="201">
        <f>SUM(G5:G260)</f>
        <v>1558266</v>
      </c>
      <c r="H261" s="201">
        <f aca="true" t="shared" si="0" ref="H261:V261">SUM(H5:H260)</f>
        <v>1552636</v>
      </c>
      <c r="I261" s="201">
        <f t="shared" si="0"/>
        <v>2026589</v>
      </c>
      <c r="J261" s="201">
        <f t="shared" si="0"/>
        <v>2490924</v>
      </c>
      <c r="K261" s="201">
        <f t="shared" si="0"/>
        <v>1492569</v>
      </c>
      <c r="L261" s="201">
        <f t="shared" si="0"/>
        <v>1466795</v>
      </c>
      <c r="M261" s="201">
        <f t="shared" si="0"/>
        <v>1205609</v>
      </c>
      <c r="N261" s="201">
        <f t="shared" si="0"/>
        <v>733409</v>
      </c>
      <c r="O261" s="201">
        <f t="shared" si="0"/>
        <v>1043149</v>
      </c>
      <c r="P261" s="201">
        <f t="shared" si="0"/>
        <v>1557955</v>
      </c>
      <c r="Q261" s="201">
        <f t="shared" si="0"/>
        <v>1453755</v>
      </c>
      <c r="R261" s="201">
        <f t="shared" si="0"/>
        <v>1566414</v>
      </c>
      <c r="S261" s="201">
        <f t="shared" si="0"/>
        <v>1439233</v>
      </c>
      <c r="T261" s="201">
        <f t="shared" si="0"/>
        <v>1588749</v>
      </c>
      <c r="U261" s="201">
        <f t="shared" si="0"/>
        <v>1738478</v>
      </c>
      <c r="V261" s="175">
        <f t="shared" si="0"/>
        <v>24436321</v>
      </c>
      <c r="W261" s="175">
        <v>-524592</v>
      </c>
      <c r="X261" s="176">
        <v>-0.08145127707799413</v>
      </c>
      <c r="Y261" s="54"/>
    </row>
    <row r="263" spans="1:24" ht="12.75">
      <c r="A263" s="57" t="s">
        <v>753</v>
      </c>
      <c r="B263" s="57"/>
      <c r="C263" s="7"/>
      <c r="D263" s="7"/>
      <c r="E263" s="7"/>
      <c r="F263" s="38"/>
      <c r="G263" s="38"/>
      <c r="H263" s="38"/>
      <c r="I263" s="38"/>
      <c r="J263" s="38"/>
      <c r="K263" s="38"/>
      <c r="L263" s="38"/>
      <c r="M263" s="38"/>
      <c r="N263" s="38"/>
      <c r="O263" s="38"/>
      <c r="P263" s="38"/>
      <c r="Q263" s="38"/>
      <c r="R263" s="38"/>
      <c r="S263" s="38"/>
      <c r="T263" s="38"/>
      <c r="U263" s="38"/>
      <c r="V263" s="38"/>
      <c r="W263" s="38"/>
      <c r="X263" s="70"/>
    </row>
    <row r="264" spans="1:24" ht="12.75">
      <c r="A264" s="57" t="s">
        <v>754</v>
      </c>
      <c r="B264" s="57"/>
      <c r="C264" s="7"/>
      <c r="D264" s="7"/>
      <c r="E264" s="7"/>
      <c r="F264" s="38"/>
      <c r="G264" s="38"/>
      <c r="H264" s="38"/>
      <c r="I264" s="38"/>
      <c r="J264" s="38"/>
      <c r="K264" s="38"/>
      <c r="L264" s="38"/>
      <c r="M264" s="38"/>
      <c r="N264" s="38"/>
      <c r="O264" s="38"/>
      <c r="P264" s="38"/>
      <c r="Q264" s="38"/>
      <c r="R264" s="38"/>
      <c r="S264" s="38"/>
      <c r="T264" s="38"/>
      <c r="U264" s="38"/>
      <c r="V264" s="38"/>
      <c r="W264" s="38"/>
      <c r="X264" s="70"/>
    </row>
    <row r="265" spans="1:24" ht="12.75">
      <c r="A265" s="10" t="s">
        <v>747</v>
      </c>
      <c r="B265" s="8"/>
      <c r="C265" s="8"/>
      <c r="D265" s="5"/>
      <c r="E265" s="5"/>
      <c r="F265" s="38"/>
      <c r="G265" s="38"/>
      <c r="H265" s="38"/>
      <c r="I265" s="38"/>
      <c r="J265" s="38"/>
      <c r="K265" s="38"/>
      <c r="L265" s="38"/>
      <c r="M265" s="38"/>
      <c r="N265" s="38"/>
      <c r="O265" s="38"/>
      <c r="P265" s="38"/>
      <c r="Q265" s="38"/>
      <c r="R265" s="38"/>
      <c r="S265" s="38"/>
      <c r="T265" s="38"/>
      <c r="U265" s="38"/>
      <c r="V265" s="38"/>
      <c r="W265" s="38"/>
      <c r="X265" s="70"/>
    </row>
    <row r="266" spans="1:24" ht="12.75">
      <c r="A266" s="10" t="s">
        <v>745</v>
      </c>
      <c r="B266" s="8"/>
      <c r="C266" s="8"/>
      <c r="D266" s="5"/>
      <c r="E266" s="5"/>
      <c r="F266" s="38"/>
      <c r="G266" s="38"/>
      <c r="H266" s="38"/>
      <c r="I266" s="38"/>
      <c r="J266" s="38"/>
      <c r="K266" s="38"/>
      <c r="L266" s="38"/>
      <c r="M266" s="38"/>
      <c r="N266" s="38"/>
      <c r="O266" s="38"/>
      <c r="P266" s="38"/>
      <c r="Q266" s="38"/>
      <c r="R266" s="38"/>
      <c r="S266" s="38"/>
      <c r="T266" s="38"/>
      <c r="U266" s="38"/>
      <c r="V266" s="38"/>
      <c r="W266" s="38"/>
      <c r="X266" s="70"/>
    </row>
    <row r="267" spans="1:24" ht="12.75">
      <c r="A267" s="186" t="s">
        <v>773</v>
      </c>
      <c r="F267" s="38"/>
      <c r="G267" s="38"/>
      <c r="H267" s="38"/>
      <c r="I267" s="38"/>
      <c r="J267" s="38"/>
      <c r="K267" s="38"/>
      <c r="L267" s="38"/>
      <c r="M267" s="38"/>
      <c r="N267" s="38"/>
      <c r="O267" s="38"/>
      <c r="P267" s="38"/>
      <c r="Q267" s="38"/>
      <c r="R267" s="38"/>
      <c r="S267" s="38"/>
      <c r="T267" s="38"/>
      <c r="U267" s="38"/>
      <c r="V267" s="38"/>
      <c r="W267" s="38"/>
      <c r="X267" s="38"/>
    </row>
    <row r="268" spans="1:24" ht="12.75">
      <c r="A268" s="10" t="s">
        <v>748</v>
      </c>
      <c r="B268" s="8"/>
      <c r="C268" s="8"/>
      <c r="D268" s="5"/>
      <c r="E268" s="5"/>
      <c r="F268" s="38"/>
      <c r="G268" s="38"/>
      <c r="H268" s="38"/>
      <c r="I268" s="38"/>
      <c r="J268" s="38"/>
      <c r="K268" s="38"/>
      <c r="L268" s="38"/>
      <c r="M268" s="38"/>
      <c r="N268" s="38"/>
      <c r="O268" s="38"/>
      <c r="P268" s="38"/>
      <c r="Q268" s="38"/>
      <c r="R268" s="38"/>
      <c r="S268" s="38"/>
      <c r="T268" s="38"/>
      <c r="U268" s="38"/>
      <c r="V268" s="38"/>
      <c r="W268" s="38"/>
      <c r="X268" s="70"/>
    </row>
    <row r="269" spans="1:24" ht="12.75">
      <c r="A269" s="10"/>
      <c r="B269" s="8"/>
      <c r="C269" s="8"/>
      <c r="D269" s="5"/>
      <c r="E269" s="5"/>
      <c r="F269" s="38"/>
      <c r="G269" s="38"/>
      <c r="H269" s="38"/>
      <c r="I269" s="38"/>
      <c r="J269" s="38"/>
      <c r="K269" s="38"/>
      <c r="L269" s="38"/>
      <c r="M269" s="38"/>
      <c r="N269" s="38"/>
      <c r="O269" s="38"/>
      <c r="P269" s="38"/>
      <c r="Q269" s="38"/>
      <c r="R269" s="38"/>
      <c r="S269" s="38"/>
      <c r="T269" s="38"/>
      <c r="U269" s="38"/>
      <c r="V269" s="38"/>
      <c r="W269" s="38"/>
      <c r="X269" s="70"/>
    </row>
    <row r="270" spans="1:24" ht="12.75">
      <c r="A270" s="4" t="s">
        <v>371</v>
      </c>
      <c r="B270" s="4"/>
      <c r="C270" s="8"/>
      <c r="D270" s="8"/>
      <c r="E270" s="8"/>
      <c r="F270" s="38"/>
      <c r="G270" s="38"/>
      <c r="H270" s="38"/>
      <c r="I270" s="38"/>
      <c r="J270" s="38"/>
      <c r="K270" s="38"/>
      <c r="L270" s="38"/>
      <c r="M270" s="38"/>
      <c r="N270" s="38"/>
      <c r="O270" s="38"/>
      <c r="P270" s="38"/>
      <c r="Q270" s="38"/>
      <c r="R270" s="38"/>
      <c r="S270" s="38"/>
      <c r="T270" s="38"/>
      <c r="U270" s="38"/>
      <c r="V270" s="38"/>
      <c r="W270" s="38"/>
      <c r="X270" s="70"/>
    </row>
    <row r="271" spans="1:24" ht="12.75">
      <c r="A271" s="8"/>
      <c r="B271" s="8"/>
      <c r="C271" s="8"/>
      <c r="D271" s="8"/>
      <c r="E271" s="8"/>
      <c r="F271" s="38"/>
      <c r="G271" s="38"/>
      <c r="H271" s="38"/>
      <c r="I271" s="38"/>
      <c r="J271" s="38"/>
      <c r="K271" s="38"/>
      <c r="L271" s="38"/>
      <c r="M271" s="38"/>
      <c r="N271" s="38"/>
      <c r="O271" s="38"/>
      <c r="P271" s="38"/>
      <c r="Q271" s="38"/>
      <c r="R271" s="38"/>
      <c r="S271" s="38"/>
      <c r="T271" s="38"/>
      <c r="U271" s="38"/>
      <c r="V271" s="38"/>
      <c r="W271" s="38"/>
      <c r="X271" s="70"/>
    </row>
    <row r="272" spans="1:24" ht="12.75">
      <c r="A272" s="9" t="s">
        <v>372</v>
      </c>
      <c r="B272" s="9" t="s">
        <v>667</v>
      </c>
      <c r="C272" s="5" t="s">
        <v>737</v>
      </c>
      <c r="D272" s="9" t="s">
        <v>374</v>
      </c>
      <c r="E272" s="8" t="s">
        <v>7</v>
      </c>
      <c r="F272" s="38"/>
      <c r="G272" s="38"/>
      <c r="H272" s="38"/>
      <c r="I272" s="38"/>
      <c r="J272" s="38"/>
      <c r="K272" s="38"/>
      <c r="L272" s="38"/>
      <c r="M272" s="38"/>
      <c r="N272" s="38"/>
      <c r="O272" s="38"/>
      <c r="P272" s="38"/>
      <c r="Q272" s="38"/>
      <c r="R272" s="38"/>
      <c r="S272" s="38"/>
      <c r="T272" s="38"/>
      <c r="U272" s="38"/>
      <c r="V272" s="38"/>
      <c r="W272" s="38"/>
      <c r="X272" s="70"/>
    </row>
    <row r="273" spans="1:24" ht="12.75">
      <c r="A273" s="10" t="s">
        <v>375</v>
      </c>
      <c r="B273" s="10" t="s">
        <v>668</v>
      </c>
      <c r="C273" s="5" t="s">
        <v>736</v>
      </c>
      <c r="D273" s="10" t="s">
        <v>15</v>
      </c>
      <c r="E273" s="10" t="s">
        <v>7</v>
      </c>
      <c r="F273" s="38"/>
      <c r="G273" s="38"/>
      <c r="H273" s="38"/>
      <c r="I273" s="38"/>
      <c r="J273" s="38"/>
      <c r="K273" s="38"/>
      <c r="L273" s="38"/>
      <c r="M273" s="38"/>
      <c r="N273" s="38"/>
      <c r="O273" s="38"/>
      <c r="P273" s="38"/>
      <c r="Q273" s="38"/>
      <c r="R273" s="38"/>
      <c r="S273" s="38"/>
      <c r="T273" s="38"/>
      <c r="U273" s="38"/>
      <c r="V273" s="38"/>
      <c r="W273" s="38"/>
      <c r="X273" s="70"/>
    </row>
    <row r="274" spans="1:24" ht="12.75">
      <c r="A274" s="8" t="s">
        <v>376</v>
      </c>
      <c r="B274" s="8" t="s">
        <v>669</v>
      </c>
      <c r="C274" s="5" t="s">
        <v>738</v>
      </c>
      <c r="D274" s="8" t="s">
        <v>15</v>
      </c>
      <c r="E274" s="8" t="s">
        <v>7</v>
      </c>
      <c r="F274" s="38"/>
      <c r="G274" s="38"/>
      <c r="H274" s="38"/>
      <c r="I274" s="38"/>
      <c r="J274" s="38"/>
      <c r="K274" s="38"/>
      <c r="L274" s="38"/>
      <c r="M274" s="38"/>
      <c r="N274" s="38"/>
      <c r="O274" s="38"/>
      <c r="P274" s="38"/>
      <c r="Q274" s="38"/>
      <c r="R274" s="38"/>
      <c r="S274" s="38"/>
      <c r="T274" s="38"/>
      <c r="U274" s="38"/>
      <c r="V274" s="38"/>
      <c r="W274" s="38"/>
      <c r="X274" s="70"/>
    </row>
    <row r="275" spans="1:24" ht="12.75">
      <c r="A275" s="8" t="s">
        <v>377</v>
      </c>
      <c r="B275" s="8" t="s">
        <v>670</v>
      </c>
      <c r="C275" s="5" t="s">
        <v>739</v>
      </c>
      <c r="D275" s="8" t="s">
        <v>15</v>
      </c>
      <c r="E275" s="8" t="s">
        <v>7</v>
      </c>
      <c r="F275" s="38"/>
      <c r="G275" s="38"/>
      <c r="H275" s="38"/>
      <c r="I275" s="38"/>
      <c r="J275" s="38"/>
      <c r="K275" s="38"/>
      <c r="L275" s="38"/>
      <c r="M275" s="38"/>
      <c r="N275" s="38"/>
      <c r="O275" s="38"/>
      <c r="P275" s="38"/>
      <c r="Q275" s="38"/>
      <c r="R275" s="38"/>
      <c r="S275" s="38"/>
      <c r="T275" s="38"/>
      <c r="U275" s="38"/>
      <c r="V275" s="38"/>
      <c r="W275" s="38"/>
      <c r="X275" s="70"/>
    </row>
    <row r="276" spans="1:6" ht="12.75">
      <c r="A276" s="8" t="s">
        <v>378</v>
      </c>
      <c r="B276" s="8" t="s">
        <v>671</v>
      </c>
      <c r="C276" s="5" t="s">
        <v>740</v>
      </c>
      <c r="D276" s="8" t="s">
        <v>30</v>
      </c>
      <c r="E276" s="8" t="s">
        <v>16</v>
      </c>
      <c r="F276" s="38"/>
    </row>
  </sheetData>
  <sheetProtection/>
  <dataValidations count="1">
    <dataValidation allowBlank="1" showInputMessage="1" showErrorMessage="1" sqref="C272:C276"/>
  </dataValidations>
  <printOptions/>
  <pageMargins left="0.7480314960629921" right="0.7480314960629921" top="0.984251968503937" bottom="0.984251968503937" header="0.5118110236220472" footer="0.5118110236220472"/>
  <pageSetup fitToHeight="7" fitToWidth="1" horizontalDpi="600" verticalDpi="600" orientation="landscape" paperSize="8" scale="48" r:id="rId1"/>
  <headerFooter alignWithMargins="0">
    <oddHeader>&amp;C&amp;A</oddHeader>
    <oddFooter>&amp;RPage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D276"/>
  <sheetViews>
    <sheetView zoomScale="70" zoomScaleNormal="70" zoomScalePageLayoutView="0" workbookViewId="0" topLeftCell="A1">
      <pane xSplit="5" ySplit="4" topLeftCell="H5" activePane="bottomRight" state="frozen"/>
      <selection pane="topLeft" activeCell="A1" sqref="A1"/>
      <selection pane="topRight" activeCell="F1" sqref="F1"/>
      <selection pane="bottomLeft" activeCell="A5" sqref="A5"/>
      <selection pane="bottomRight" activeCell="A1" sqref="A1"/>
    </sheetView>
  </sheetViews>
  <sheetFormatPr defaultColWidth="9.140625" defaultRowHeight="12.75"/>
  <cols>
    <col min="1" max="1" width="40.7109375" style="0" customWidth="1"/>
    <col min="2" max="2" width="8.7109375" style="0" customWidth="1"/>
    <col min="3" max="3" width="35.421875" style="0" customWidth="1"/>
    <col min="4" max="4" width="23.00390625" style="0" customWidth="1"/>
    <col min="6" max="12" width="17.7109375" style="35" customWidth="1"/>
    <col min="13" max="13" width="17.7109375" style="64" customWidth="1"/>
  </cols>
  <sheetData>
    <row r="1" spans="1:13" ht="18">
      <c r="A1" s="3" t="s">
        <v>391</v>
      </c>
      <c r="B1" s="3"/>
      <c r="K1" s="39"/>
      <c r="L1" s="39"/>
      <c r="M1" s="66"/>
    </row>
    <row r="2" spans="11:13" ht="12.75">
      <c r="K2" s="39"/>
      <c r="L2" s="39"/>
      <c r="M2" s="66"/>
    </row>
    <row r="3" spans="11:13" ht="13.5" thickBot="1">
      <c r="K3" s="39"/>
      <c r="L3" s="39"/>
      <c r="M3" s="66"/>
    </row>
    <row r="4" spans="1:13" ht="51.75" thickBot="1">
      <c r="A4" s="116" t="s">
        <v>383</v>
      </c>
      <c r="B4" s="154" t="s">
        <v>422</v>
      </c>
      <c r="C4" s="117" t="s">
        <v>1</v>
      </c>
      <c r="D4" s="117" t="s">
        <v>2</v>
      </c>
      <c r="E4" s="117" t="s">
        <v>384</v>
      </c>
      <c r="F4" s="118" t="s">
        <v>722</v>
      </c>
      <c r="G4" s="118" t="s">
        <v>723</v>
      </c>
      <c r="H4" s="118" t="s">
        <v>724</v>
      </c>
      <c r="I4" s="118" t="s">
        <v>721</v>
      </c>
      <c r="J4" s="118" t="s">
        <v>720</v>
      </c>
      <c r="K4" s="118" t="s">
        <v>732</v>
      </c>
      <c r="L4" s="118" t="s">
        <v>762</v>
      </c>
      <c r="M4" s="123" t="s">
        <v>761</v>
      </c>
    </row>
    <row r="5" spans="1:13" ht="12.75">
      <c r="A5" s="110" t="s">
        <v>4</v>
      </c>
      <c r="B5" s="134" t="s">
        <v>424</v>
      </c>
      <c r="C5" s="112" t="s">
        <v>5</v>
      </c>
      <c r="D5" s="112" t="s">
        <v>6</v>
      </c>
      <c r="E5" s="112" t="s">
        <v>7</v>
      </c>
      <c r="F5" s="124">
        <f>SUM('REPORT 7 All Monthly'!F5:H5)</f>
        <v>8169</v>
      </c>
      <c r="G5" s="124">
        <f>SUM('REPORT 7 All Monthly'!I5,'REPORT 7 All Monthly'!J5,'REPORT 7 All Monthly'!K5)</f>
        <v>10103</v>
      </c>
      <c r="H5" s="124">
        <f>SUM('REPORT 7 All Monthly'!L5:N5)</f>
        <v>6144</v>
      </c>
      <c r="I5" s="125">
        <f>SUM('REPORT 7 All Monthly'!O5:Q5)</f>
        <v>6811</v>
      </c>
      <c r="J5" s="125">
        <f>SUM('REPORT 7 All Monthly'!R5:T5)</f>
        <v>6857</v>
      </c>
      <c r="K5" s="162">
        <v>38084</v>
      </c>
      <c r="L5" s="163">
        <v>-1312</v>
      </c>
      <c r="M5" s="164">
        <v>-0.1606071734606439</v>
      </c>
    </row>
    <row r="6" spans="1:13" ht="12.75">
      <c r="A6" s="2" t="s">
        <v>8</v>
      </c>
      <c r="B6" s="45" t="s">
        <v>425</v>
      </c>
      <c r="C6" s="1" t="s">
        <v>9</v>
      </c>
      <c r="D6" s="1" t="s">
        <v>10</v>
      </c>
      <c r="E6" s="1" t="s">
        <v>7</v>
      </c>
      <c r="F6" s="100">
        <f>SUM('REPORT 7 All Monthly'!F6:H6)</f>
        <v>11071</v>
      </c>
      <c r="G6" s="100">
        <f>SUM('REPORT 7 All Monthly'!I6,'REPORT 7 All Monthly'!J6,'REPORT 7 All Monthly'!K6)</f>
        <v>17682</v>
      </c>
      <c r="H6" s="100">
        <f>SUM('REPORT 7 All Monthly'!L6:N6)</f>
        <v>17421</v>
      </c>
      <c r="I6" s="100">
        <f>SUM('REPORT 7 All Monthly'!O6:Q6)</f>
        <v>18881</v>
      </c>
      <c r="J6" s="102">
        <f>SUM('REPORT 7 All Monthly'!R6:T6)</f>
        <v>19584</v>
      </c>
      <c r="K6" s="165">
        <v>84639</v>
      </c>
      <c r="L6" s="165">
        <v>8513</v>
      </c>
      <c r="M6" s="166">
        <v>0.768945894679794</v>
      </c>
    </row>
    <row r="7" spans="1:13" ht="12.75">
      <c r="A7" s="2" t="s">
        <v>11</v>
      </c>
      <c r="B7" s="46" t="s">
        <v>426</v>
      </c>
      <c r="C7" s="1" t="s">
        <v>12</v>
      </c>
      <c r="D7" s="1" t="s">
        <v>10</v>
      </c>
      <c r="E7" s="1" t="s">
        <v>7</v>
      </c>
      <c r="F7" s="100">
        <f>SUM('REPORT 7 All Monthly'!F7:H7)</f>
        <v>27710</v>
      </c>
      <c r="G7" s="100">
        <f>SUM('REPORT 7 All Monthly'!I7,'REPORT 7 All Monthly'!J7,'REPORT 7 All Monthly'!K7)</f>
        <v>35621</v>
      </c>
      <c r="H7" s="100">
        <f>SUM('REPORT 7 All Monthly'!L7:N7)</f>
        <v>20143</v>
      </c>
      <c r="I7" s="100">
        <f>SUM('REPORT 7 All Monthly'!O7:Q7)</f>
        <v>21813</v>
      </c>
      <c r="J7" s="102">
        <f>SUM('REPORT 7 All Monthly'!R7:T7)</f>
        <v>17650</v>
      </c>
      <c r="K7" s="165">
        <v>122937</v>
      </c>
      <c r="L7" s="165">
        <v>-10060</v>
      </c>
      <c r="M7" s="166">
        <v>-0.3630458318296644</v>
      </c>
    </row>
    <row r="8" spans="1:13" ht="12.75">
      <c r="A8" s="2" t="s">
        <v>13</v>
      </c>
      <c r="B8" s="45" t="s">
        <v>427</v>
      </c>
      <c r="C8" s="1" t="s">
        <v>14</v>
      </c>
      <c r="D8" s="1" t="s">
        <v>15</v>
      </c>
      <c r="E8" s="1" t="s">
        <v>16</v>
      </c>
      <c r="F8" s="100">
        <f>SUM('REPORT 7 All Monthly'!F8:H8)</f>
        <v>2533</v>
      </c>
      <c r="G8" s="100">
        <f>SUM('REPORT 7 All Monthly'!I8,'REPORT 7 All Monthly'!J8,'REPORT 7 All Monthly'!K8)</f>
        <v>3015</v>
      </c>
      <c r="H8" s="100">
        <f>SUM('REPORT 7 All Monthly'!L8:N8)</f>
        <v>3672</v>
      </c>
      <c r="I8" s="100">
        <f>SUM('REPORT 7 All Monthly'!O8:Q8)</f>
        <v>2566</v>
      </c>
      <c r="J8" s="102">
        <f>SUM('REPORT 7 All Monthly'!R8:T8)</f>
        <v>2918</v>
      </c>
      <c r="K8" s="165">
        <v>14704</v>
      </c>
      <c r="L8" s="165">
        <v>385</v>
      </c>
      <c r="M8" s="166">
        <v>0.15199368337939204</v>
      </c>
    </row>
    <row r="9" spans="1:13" ht="12.75">
      <c r="A9" s="2" t="s">
        <v>17</v>
      </c>
      <c r="B9" s="45" t="s">
        <v>428</v>
      </c>
      <c r="C9" s="1" t="s">
        <v>18</v>
      </c>
      <c r="D9" s="1" t="s">
        <v>19</v>
      </c>
      <c r="E9" s="1" t="s">
        <v>7</v>
      </c>
      <c r="F9" s="100">
        <f>SUM('REPORT 7 All Monthly'!F9:H9)</f>
        <v>16179</v>
      </c>
      <c r="G9" s="100">
        <f>SUM('REPORT 7 All Monthly'!I9,'REPORT 7 All Monthly'!J9,'REPORT 7 All Monthly'!K9)</f>
        <v>30820</v>
      </c>
      <c r="H9" s="100">
        <f>SUM('REPORT 7 All Monthly'!L9:N9)</f>
        <v>11836</v>
      </c>
      <c r="I9" s="100">
        <f>SUM('REPORT 7 All Monthly'!O9:Q9)</f>
        <v>9959</v>
      </c>
      <c r="J9" s="102">
        <f>SUM('REPORT 7 All Monthly'!R9:T9)</f>
        <v>10772</v>
      </c>
      <c r="K9" s="165">
        <v>79566</v>
      </c>
      <c r="L9" s="165">
        <v>-5407</v>
      </c>
      <c r="M9" s="166">
        <v>-0.33419865257432474</v>
      </c>
    </row>
    <row r="10" spans="1:13" ht="12.75">
      <c r="A10" s="2" t="s">
        <v>20</v>
      </c>
      <c r="B10" s="46" t="s">
        <v>429</v>
      </c>
      <c r="C10" s="1" t="s">
        <v>21</v>
      </c>
      <c r="D10" s="1" t="s">
        <v>22</v>
      </c>
      <c r="E10" s="1" t="s">
        <v>7</v>
      </c>
      <c r="F10" s="100">
        <f>SUM('REPORT 7 All Monthly'!F10:H10)</f>
        <v>32299</v>
      </c>
      <c r="G10" s="100">
        <f>SUM('REPORT 7 All Monthly'!I10,'REPORT 7 All Monthly'!J10,'REPORT 7 All Monthly'!K10)</f>
        <v>39398</v>
      </c>
      <c r="H10" s="100">
        <f>SUM('REPORT 7 All Monthly'!L10:N10)</f>
        <v>14656</v>
      </c>
      <c r="I10" s="100">
        <f>SUM('REPORT 7 All Monthly'!O10:Q10)</f>
        <v>17252</v>
      </c>
      <c r="J10" s="102">
        <f>SUM('REPORT 7 All Monthly'!R10:T10)</f>
        <v>26538</v>
      </c>
      <c r="K10" s="165">
        <v>130143</v>
      </c>
      <c r="L10" s="165">
        <v>-5761</v>
      </c>
      <c r="M10" s="166">
        <v>-0.1783646552524846</v>
      </c>
    </row>
    <row r="11" spans="1:13" ht="12.75">
      <c r="A11" s="2" t="s">
        <v>366</v>
      </c>
      <c r="B11" s="45" t="s">
        <v>430</v>
      </c>
      <c r="C11" s="1" t="s">
        <v>21</v>
      </c>
      <c r="D11" s="1" t="s">
        <v>22</v>
      </c>
      <c r="E11" s="1" t="s">
        <v>7</v>
      </c>
      <c r="F11" s="100">
        <f>SUM('REPORT 7 All Monthly'!F11:H11)</f>
        <v>4494</v>
      </c>
      <c r="G11" s="100">
        <f>SUM('REPORT 7 All Monthly'!I11,'REPORT 7 All Monthly'!J11,'REPORT 7 All Monthly'!K11)</f>
        <v>6452</v>
      </c>
      <c r="H11" s="100">
        <f>SUM('REPORT 7 All Monthly'!L11:N11)</f>
        <v>8053</v>
      </c>
      <c r="I11" s="100">
        <f>SUM('REPORT 7 All Monthly'!O11:Q11)</f>
        <v>8444</v>
      </c>
      <c r="J11" s="102">
        <f>SUM('REPORT 7 All Monthly'!R11:T11)</f>
        <v>10205</v>
      </c>
      <c r="K11" s="165">
        <v>37648</v>
      </c>
      <c r="L11" s="165" t="s">
        <v>756</v>
      </c>
      <c r="M11" s="166" t="s">
        <v>756</v>
      </c>
    </row>
    <row r="12" spans="1:13" ht="12.75">
      <c r="A12" s="2" t="s">
        <v>23</v>
      </c>
      <c r="B12" s="45" t="s">
        <v>431</v>
      </c>
      <c r="C12" s="1" t="s">
        <v>24</v>
      </c>
      <c r="D12" s="1" t="s">
        <v>25</v>
      </c>
      <c r="E12" s="1" t="s">
        <v>7</v>
      </c>
      <c r="F12" s="100">
        <f>SUM('REPORT 7 All Monthly'!F12:H12)</f>
        <v>49398</v>
      </c>
      <c r="G12" s="100">
        <f>SUM('REPORT 7 All Monthly'!I12,'REPORT 7 All Monthly'!J12,'REPORT 7 All Monthly'!K12)</f>
        <v>57252</v>
      </c>
      <c r="H12" s="100">
        <f>SUM('REPORT 7 All Monthly'!L12:N12)</f>
        <v>32160</v>
      </c>
      <c r="I12" s="100">
        <f>SUM('REPORT 7 All Monthly'!O12:Q12)</f>
        <v>37741</v>
      </c>
      <c r="J12" s="102">
        <f>SUM('REPORT 7 All Monthly'!R12:T12)</f>
        <v>37242</v>
      </c>
      <c r="K12" s="165">
        <v>213793</v>
      </c>
      <c r="L12" s="165">
        <v>-12156</v>
      </c>
      <c r="M12" s="166">
        <v>-0.2460828373618365</v>
      </c>
    </row>
    <row r="13" spans="1:13" ht="12.75">
      <c r="A13" s="2" t="s">
        <v>26</v>
      </c>
      <c r="B13" s="45" t="s">
        <v>432</v>
      </c>
      <c r="C13" s="1" t="s">
        <v>5</v>
      </c>
      <c r="D13" s="1" t="s">
        <v>6</v>
      </c>
      <c r="E13" s="1" t="s">
        <v>7</v>
      </c>
      <c r="F13" s="100">
        <f>SUM('REPORT 7 All Monthly'!F13:H13)</f>
        <v>22254</v>
      </c>
      <c r="G13" s="100">
        <f>SUM('REPORT 7 All Monthly'!I13,'REPORT 7 All Monthly'!J13,'REPORT 7 All Monthly'!K13)</f>
        <v>25232</v>
      </c>
      <c r="H13" s="100">
        <f>SUM('REPORT 7 All Monthly'!L13:N13)</f>
        <v>11937</v>
      </c>
      <c r="I13" s="100">
        <f>SUM('REPORT 7 All Monthly'!O13:Q13)</f>
        <v>13762</v>
      </c>
      <c r="J13" s="102">
        <f>SUM('REPORT 7 All Monthly'!R13:T13)</f>
        <v>13925</v>
      </c>
      <c r="K13" s="165">
        <v>87110</v>
      </c>
      <c r="L13" s="165">
        <v>-8329</v>
      </c>
      <c r="M13" s="166">
        <v>-0.3742697941943022</v>
      </c>
    </row>
    <row r="14" spans="1:13" ht="12.75">
      <c r="A14" s="2" t="s">
        <v>27</v>
      </c>
      <c r="B14" s="46" t="s">
        <v>433</v>
      </c>
      <c r="C14" s="1" t="s">
        <v>12</v>
      </c>
      <c r="D14" s="1" t="s">
        <v>10</v>
      </c>
      <c r="E14" s="1" t="s">
        <v>7</v>
      </c>
      <c r="F14" s="100">
        <f>SUM('REPORT 7 All Monthly'!F14:H14)</f>
        <v>21585</v>
      </c>
      <c r="G14" s="100">
        <f>SUM('REPORT 7 All Monthly'!I14,'REPORT 7 All Monthly'!J14,'REPORT 7 All Monthly'!K14)</f>
        <v>26033</v>
      </c>
      <c r="H14" s="100">
        <f>SUM('REPORT 7 All Monthly'!L14:N14)</f>
        <v>14751</v>
      </c>
      <c r="I14" s="100">
        <f>SUM('REPORT 7 All Monthly'!O14:Q14)</f>
        <v>17629</v>
      </c>
      <c r="J14" s="102">
        <f>SUM('REPORT 7 All Monthly'!R14:T14)</f>
        <v>17886</v>
      </c>
      <c r="K14" s="165">
        <v>97884</v>
      </c>
      <c r="L14" s="165">
        <v>-3699</v>
      </c>
      <c r="M14" s="166">
        <v>-0.1713690062543433</v>
      </c>
    </row>
    <row r="15" spans="1:13" ht="12.75">
      <c r="A15" s="2" t="s">
        <v>28</v>
      </c>
      <c r="B15" s="46" t="s">
        <v>434</v>
      </c>
      <c r="C15" s="1" t="s">
        <v>29</v>
      </c>
      <c r="D15" s="1" t="s">
        <v>30</v>
      </c>
      <c r="E15" s="1" t="s">
        <v>16</v>
      </c>
      <c r="F15" s="100">
        <f>SUM('REPORT 7 All Monthly'!F15:H15)</f>
        <v>13280</v>
      </c>
      <c r="G15" s="100">
        <f>SUM('REPORT 7 All Monthly'!I15,'REPORT 7 All Monthly'!J15,'REPORT 7 All Monthly'!K15)</f>
        <v>15762</v>
      </c>
      <c r="H15" s="100">
        <f>SUM('REPORT 7 All Monthly'!L15:N15)</f>
        <v>13881</v>
      </c>
      <c r="I15" s="100">
        <f>SUM('REPORT 7 All Monthly'!O15:Q15)</f>
        <v>13551</v>
      </c>
      <c r="J15" s="102">
        <f>SUM('REPORT 7 All Monthly'!R15:T15)</f>
        <v>14191</v>
      </c>
      <c r="K15" s="165">
        <v>70665</v>
      </c>
      <c r="L15" s="165">
        <v>911</v>
      </c>
      <c r="M15" s="166">
        <v>0.06859939759036145</v>
      </c>
    </row>
    <row r="16" spans="1:13" ht="12.75">
      <c r="A16" s="2" t="s">
        <v>31</v>
      </c>
      <c r="B16" s="45" t="s">
        <v>410</v>
      </c>
      <c r="C16" s="1" t="s">
        <v>32</v>
      </c>
      <c r="D16" s="1" t="s">
        <v>19</v>
      </c>
      <c r="E16" s="1" t="s">
        <v>16</v>
      </c>
      <c r="F16" s="100">
        <f>SUM('REPORT 7 All Monthly'!F16:H16)</f>
        <v>8953</v>
      </c>
      <c r="G16" s="100">
        <f>SUM('REPORT 7 All Monthly'!I16,'REPORT 7 All Monthly'!J16,'REPORT 7 All Monthly'!K16)</f>
        <v>14070</v>
      </c>
      <c r="H16" s="100">
        <f>SUM('REPORT 7 All Monthly'!L16:N16)</f>
        <v>9728</v>
      </c>
      <c r="I16" s="100">
        <f>SUM('REPORT 7 All Monthly'!O16:Q16)</f>
        <v>9147</v>
      </c>
      <c r="J16" s="102">
        <f>SUM('REPORT 7 All Monthly'!R16:T16)</f>
        <v>9810</v>
      </c>
      <c r="K16" s="165">
        <v>51708</v>
      </c>
      <c r="L16" s="165">
        <v>857</v>
      </c>
      <c r="M16" s="166">
        <v>0.09572210432257344</v>
      </c>
    </row>
    <row r="17" spans="1:13" ht="12.75">
      <c r="A17" s="2" t="s">
        <v>33</v>
      </c>
      <c r="B17" s="45" t="s">
        <v>435</v>
      </c>
      <c r="C17" s="1" t="s">
        <v>21</v>
      </c>
      <c r="D17" s="1" t="s">
        <v>22</v>
      </c>
      <c r="E17" s="1" t="s">
        <v>7</v>
      </c>
      <c r="F17" s="100">
        <f>SUM('REPORT 7 All Monthly'!F17:H17)</f>
        <v>8434</v>
      </c>
      <c r="G17" s="100">
        <f>SUM('REPORT 7 All Monthly'!I17,'REPORT 7 All Monthly'!J17,'REPORT 7 All Monthly'!K17)</f>
        <v>6878</v>
      </c>
      <c r="H17" s="100">
        <f>SUM('REPORT 7 All Monthly'!L17:N17)</f>
        <v>14333</v>
      </c>
      <c r="I17" s="100">
        <f>SUM('REPORT 7 All Monthly'!O17:Q17)</f>
        <v>17163</v>
      </c>
      <c r="J17" s="102">
        <f>SUM('REPORT 7 All Monthly'!R17:T17)</f>
        <v>21969</v>
      </c>
      <c r="K17" s="165">
        <v>68777</v>
      </c>
      <c r="L17" s="165">
        <v>13535</v>
      </c>
      <c r="M17" s="166">
        <v>1.604813848707612</v>
      </c>
    </row>
    <row r="18" spans="1:13" ht="12.75">
      <c r="A18" s="2" t="s">
        <v>34</v>
      </c>
      <c r="B18" s="45" t="s">
        <v>436</v>
      </c>
      <c r="C18" s="1" t="s">
        <v>35</v>
      </c>
      <c r="D18" s="1" t="s">
        <v>36</v>
      </c>
      <c r="E18" s="1" t="s">
        <v>7</v>
      </c>
      <c r="F18" s="100">
        <f>SUM('REPORT 7 All Monthly'!F18:H18)</f>
        <v>123997</v>
      </c>
      <c r="G18" s="100">
        <f>SUM('REPORT 7 All Monthly'!I18,'REPORT 7 All Monthly'!J18,'REPORT 7 All Monthly'!K18)</f>
        <v>156042</v>
      </c>
      <c r="H18" s="100">
        <f>SUM('REPORT 7 All Monthly'!L18:N18)</f>
        <v>86319</v>
      </c>
      <c r="I18" s="100">
        <f>SUM('REPORT 7 All Monthly'!O18:Q18)</f>
        <v>98359</v>
      </c>
      <c r="J18" s="102">
        <f>SUM('REPORT 7 All Monthly'!R18:T18)</f>
        <v>123040</v>
      </c>
      <c r="K18" s="165">
        <v>587757</v>
      </c>
      <c r="L18" s="165">
        <v>-957</v>
      </c>
      <c r="M18" s="166">
        <v>-0.007717928659564344</v>
      </c>
    </row>
    <row r="19" spans="1:13" ht="12.75">
      <c r="A19" s="2" t="s">
        <v>37</v>
      </c>
      <c r="B19" s="45" t="s">
        <v>437</v>
      </c>
      <c r="C19" s="1" t="s">
        <v>38</v>
      </c>
      <c r="D19" s="1" t="s">
        <v>10</v>
      </c>
      <c r="E19" s="1" t="s">
        <v>7</v>
      </c>
      <c r="F19" s="100">
        <f>SUM('REPORT 7 All Monthly'!F19:H19)</f>
        <v>11989</v>
      </c>
      <c r="G19" s="100">
        <f>SUM('REPORT 7 All Monthly'!I19,'REPORT 7 All Monthly'!J19,'REPORT 7 All Monthly'!K19)</f>
        <v>17159</v>
      </c>
      <c r="H19" s="100">
        <f>SUM('REPORT 7 All Monthly'!L19:N19)</f>
        <v>11107</v>
      </c>
      <c r="I19" s="100">
        <f>SUM('REPORT 7 All Monthly'!O19:Q19)</f>
        <v>13542</v>
      </c>
      <c r="J19" s="102">
        <f>SUM('REPORT 7 All Monthly'!R19:T19)</f>
        <v>8238</v>
      </c>
      <c r="K19" s="165">
        <v>62035</v>
      </c>
      <c r="L19" s="165">
        <v>-3751</v>
      </c>
      <c r="M19" s="166">
        <v>-0.3128701309533739</v>
      </c>
    </row>
    <row r="20" spans="1:13" ht="12.75">
      <c r="A20" s="2" t="s">
        <v>39</v>
      </c>
      <c r="B20" s="45" t="s">
        <v>438</v>
      </c>
      <c r="C20" s="1" t="s">
        <v>40</v>
      </c>
      <c r="D20" s="1" t="s">
        <v>6</v>
      </c>
      <c r="E20" s="1" t="s">
        <v>7</v>
      </c>
      <c r="F20" s="100">
        <f>SUM('REPORT 7 All Monthly'!F20:H20)</f>
        <v>15927</v>
      </c>
      <c r="G20" s="100">
        <f>SUM('REPORT 7 All Monthly'!I20,'REPORT 7 All Monthly'!J20,'REPORT 7 All Monthly'!K20)</f>
        <v>21399</v>
      </c>
      <c r="H20" s="100">
        <f>SUM('REPORT 7 All Monthly'!L20:N20)</f>
        <v>11692</v>
      </c>
      <c r="I20" s="100">
        <f>SUM('REPORT 7 All Monthly'!O20:Q20)</f>
        <v>19661</v>
      </c>
      <c r="J20" s="102">
        <f>SUM('REPORT 7 All Monthly'!R20:T20)</f>
        <v>20971</v>
      </c>
      <c r="K20" s="165">
        <v>89650</v>
      </c>
      <c r="L20" s="165">
        <v>5044</v>
      </c>
      <c r="M20" s="166">
        <v>0.316694920575124</v>
      </c>
    </row>
    <row r="21" spans="1:13" ht="12.75">
      <c r="A21" s="2" t="s">
        <v>41</v>
      </c>
      <c r="B21" s="45" t="s">
        <v>439</v>
      </c>
      <c r="C21" s="1" t="s">
        <v>42</v>
      </c>
      <c r="D21" s="1" t="s">
        <v>6</v>
      </c>
      <c r="E21" s="1" t="s">
        <v>7</v>
      </c>
      <c r="F21" s="100">
        <f>SUM('REPORT 7 All Monthly'!F21:H21)</f>
        <v>20625</v>
      </c>
      <c r="G21" s="100">
        <f>SUM('REPORT 7 All Monthly'!I21,'REPORT 7 All Monthly'!J21,'REPORT 7 All Monthly'!K21)</f>
        <v>27495</v>
      </c>
      <c r="H21" s="100">
        <f>SUM('REPORT 7 All Monthly'!L21:N21)</f>
        <v>14349</v>
      </c>
      <c r="I21" s="100">
        <f>SUM('REPORT 7 All Monthly'!O21:Q21)</f>
        <v>14401</v>
      </c>
      <c r="J21" s="102">
        <f>SUM('REPORT 7 All Monthly'!R21:T21)</f>
        <v>19519</v>
      </c>
      <c r="K21" s="165">
        <v>96389</v>
      </c>
      <c r="L21" s="165">
        <v>-1106</v>
      </c>
      <c r="M21" s="166">
        <v>-0.05362424242424242</v>
      </c>
    </row>
    <row r="22" spans="1:13" ht="12.75">
      <c r="A22" s="2" t="s">
        <v>43</v>
      </c>
      <c r="B22" s="45" t="s">
        <v>440</v>
      </c>
      <c r="C22" s="1" t="s">
        <v>9</v>
      </c>
      <c r="D22" s="1" t="s">
        <v>10</v>
      </c>
      <c r="E22" s="1" t="s">
        <v>7</v>
      </c>
      <c r="F22" s="100">
        <f>SUM('REPORT 7 All Monthly'!F22:H22)</f>
        <v>6903</v>
      </c>
      <c r="G22" s="100">
        <f>SUM('REPORT 7 All Monthly'!I22,'REPORT 7 All Monthly'!J22,'REPORT 7 All Monthly'!K22)</f>
        <v>4672</v>
      </c>
      <c r="H22" s="100">
        <f>SUM('REPORT 7 All Monthly'!L22:N22)</f>
        <v>2716</v>
      </c>
      <c r="I22" s="100">
        <f>SUM('REPORT 7 All Monthly'!O22:Q22)</f>
        <v>3184</v>
      </c>
      <c r="J22" s="102">
        <f>SUM('REPORT 7 All Monthly'!R22:T22)</f>
        <v>3225</v>
      </c>
      <c r="K22" s="165">
        <v>20700</v>
      </c>
      <c r="L22" s="165">
        <v>-3678</v>
      </c>
      <c r="M22" s="166">
        <v>-0.5328118209474142</v>
      </c>
    </row>
    <row r="23" spans="1:13" ht="12.75">
      <c r="A23" s="2" t="s">
        <v>44</v>
      </c>
      <c r="B23" s="46" t="s">
        <v>441</v>
      </c>
      <c r="C23" s="1" t="s">
        <v>45</v>
      </c>
      <c r="D23" s="1" t="s">
        <v>6</v>
      </c>
      <c r="E23" s="1" t="s">
        <v>7</v>
      </c>
      <c r="F23" s="100">
        <f>SUM('REPORT 7 All Monthly'!F23:H23)</f>
        <v>19452</v>
      </c>
      <c r="G23" s="100">
        <f>SUM('REPORT 7 All Monthly'!I23,'REPORT 7 All Monthly'!J23,'REPORT 7 All Monthly'!K23)</f>
        <v>26979</v>
      </c>
      <c r="H23" s="100">
        <f>SUM('REPORT 7 All Monthly'!L23:N23)</f>
        <v>6642</v>
      </c>
      <c r="I23" s="100">
        <f>SUM('REPORT 7 All Monthly'!O23:Q23)</f>
        <v>10775</v>
      </c>
      <c r="J23" s="102">
        <f>SUM('REPORT 7 All Monthly'!R23:T23)</f>
        <v>13622</v>
      </c>
      <c r="K23" s="165">
        <v>77470</v>
      </c>
      <c r="L23" s="165">
        <v>-5830</v>
      </c>
      <c r="M23" s="166">
        <v>-0.2997121118651038</v>
      </c>
    </row>
    <row r="24" spans="1:13" ht="12.75">
      <c r="A24" s="2" t="s">
        <v>405</v>
      </c>
      <c r="B24" s="45" t="s">
        <v>442</v>
      </c>
      <c r="C24" s="1" t="s">
        <v>46</v>
      </c>
      <c r="D24" s="1" t="s">
        <v>10</v>
      </c>
      <c r="E24" s="1" t="s">
        <v>7</v>
      </c>
      <c r="F24" s="100">
        <f>SUM('REPORT 7 All Monthly'!F24:H24)</f>
        <v>4697</v>
      </c>
      <c r="G24" s="100">
        <f>SUM('REPORT 7 All Monthly'!I24,'REPORT 7 All Monthly'!J24,'REPORT 7 All Monthly'!K24)</f>
        <v>15875</v>
      </c>
      <c r="H24" s="100">
        <f>SUM('REPORT 7 All Monthly'!L24:N24)</f>
        <v>8123</v>
      </c>
      <c r="I24" s="100">
        <f>SUM('REPORT 7 All Monthly'!O24:Q24)</f>
        <v>10034</v>
      </c>
      <c r="J24" s="102">
        <f>SUM('REPORT 7 All Monthly'!R24:T24)</f>
        <v>10508</v>
      </c>
      <c r="K24" s="165">
        <v>49237</v>
      </c>
      <c r="L24" s="165" t="s">
        <v>756</v>
      </c>
      <c r="M24" s="166" t="s">
        <v>756</v>
      </c>
    </row>
    <row r="25" spans="1:13" ht="12.75">
      <c r="A25" s="2" t="s">
        <v>47</v>
      </c>
      <c r="B25" s="45" t="s">
        <v>443</v>
      </c>
      <c r="C25" s="1" t="s">
        <v>48</v>
      </c>
      <c r="D25" s="1" t="s">
        <v>25</v>
      </c>
      <c r="E25" s="1" t="s">
        <v>7</v>
      </c>
      <c r="F25" s="100">
        <f>SUM('REPORT 7 All Monthly'!F25:H25)</f>
        <v>96927</v>
      </c>
      <c r="G25" s="100">
        <f>SUM('REPORT 7 All Monthly'!I25,'REPORT 7 All Monthly'!J25,'REPORT 7 All Monthly'!K25)</f>
        <v>120541</v>
      </c>
      <c r="H25" s="100">
        <f>SUM('REPORT 7 All Monthly'!L25:N25)</f>
        <v>62902</v>
      </c>
      <c r="I25" s="100">
        <f>SUM('REPORT 7 All Monthly'!O25:Q25)</f>
        <v>72511</v>
      </c>
      <c r="J25" s="102">
        <f>SUM('REPORT 7 All Monthly'!R25:T25)</f>
        <v>91062</v>
      </c>
      <c r="K25" s="165">
        <v>443943</v>
      </c>
      <c r="L25" s="165">
        <v>-5865</v>
      </c>
      <c r="M25" s="166">
        <v>-0.060509455569655514</v>
      </c>
    </row>
    <row r="26" spans="1:13" ht="12.75">
      <c r="A26" s="2" t="s">
        <v>49</v>
      </c>
      <c r="B26" s="46" t="s">
        <v>444</v>
      </c>
      <c r="C26" s="1" t="s">
        <v>50</v>
      </c>
      <c r="D26" s="1" t="s">
        <v>19</v>
      </c>
      <c r="E26" s="1" t="s">
        <v>7</v>
      </c>
      <c r="F26" s="100">
        <f>SUM('REPORT 7 All Monthly'!F26:H26)</f>
        <v>24953</v>
      </c>
      <c r="G26" s="100">
        <f>SUM('REPORT 7 All Monthly'!I26,'REPORT 7 All Monthly'!J26,'REPORT 7 All Monthly'!K26)</f>
        <v>29825</v>
      </c>
      <c r="H26" s="100">
        <f>SUM('REPORT 7 All Monthly'!L26:N26)</f>
        <v>13640</v>
      </c>
      <c r="I26" s="100">
        <f>SUM('REPORT 7 All Monthly'!O26:Q26)</f>
        <v>17239</v>
      </c>
      <c r="J26" s="102">
        <f>SUM('REPORT 7 All Monthly'!R26:T26)</f>
        <v>18051</v>
      </c>
      <c r="K26" s="165">
        <v>103708</v>
      </c>
      <c r="L26" s="165">
        <v>-6902</v>
      </c>
      <c r="M26" s="166">
        <v>-0.27660000801506834</v>
      </c>
    </row>
    <row r="27" spans="1:13" ht="12.75">
      <c r="A27" s="2" t="s">
        <v>51</v>
      </c>
      <c r="B27" s="45" t="s">
        <v>445</v>
      </c>
      <c r="C27" s="1" t="s">
        <v>52</v>
      </c>
      <c r="D27" s="1" t="s">
        <v>19</v>
      </c>
      <c r="E27" s="1" t="s">
        <v>16</v>
      </c>
      <c r="F27" s="100">
        <f>SUM('REPORT 7 All Monthly'!F27:H27)</f>
        <v>4805</v>
      </c>
      <c r="G27" s="100">
        <f>SUM('REPORT 7 All Monthly'!I27,'REPORT 7 All Monthly'!J27,'REPORT 7 All Monthly'!K27)</f>
        <v>4911</v>
      </c>
      <c r="H27" s="100">
        <f>SUM('REPORT 7 All Monthly'!L27:N27)</f>
        <v>3761</v>
      </c>
      <c r="I27" s="100">
        <f>SUM('REPORT 7 All Monthly'!O27:Q27)</f>
        <v>3676</v>
      </c>
      <c r="J27" s="102">
        <f>SUM('REPORT 7 All Monthly'!R27:T27)</f>
        <v>0</v>
      </c>
      <c r="K27" s="165">
        <v>17153</v>
      </c>
      <c r="L27" s="165">
        <v>-4805</v>
      </c>
      <c r="M27" s="166">
        <v>-1</v>
      </c>
    </row>
    <row r="28" spans="1:13" ht="12.75">
      <c r="A28" s="2" t="s">
        <v>53</v>
      </c>
      <c r="B28" s="45" t="s">
        <v>446</v>
      </c>
      <c r="C28" s="1" t="s">
        <v>21</v>
      </c>
      <c r="D28" s="1" t="s">
        <v>22</v>
      </c>
      <c r="E28" s="1" t="s">
        <v>7</v>
      </c>
      <c r="F28" s="100">
        <f>SUM('REPORT 7 All Monthly'!F28:H28)</f>
        <v>20571</v>
      </c>
      <c r="G28" s="100">
        <f>SUM('REPORT 7 All Monthly'!I28,'REPORT 7 All Monthly'!J28,'REPORT 7 All Monthly'!K28)</f>
        <v>20949</v>
      </c>
      <c r="H28" s="100">
        <f>SUM('REPORT 7 All Monthly'!L28:N28)</f>
        <v>8826</v>
      </c>
      <c r="I28" s="100">
        <f>SUM('REPORT 7 All Monthly'!O28:Q28)</f>
        <v>6761</v>
      </c>
      <c r="J28" s="102">
        <f>SUM('REPORT 7 All Monthly'!R28:T28)</f>
        <v>20528</v>
      </c>
      <c r="K28" s="165">
        <v>77635</v>
      </c>
      <c r="L28" s="165">
        <v>-43</v>
      </c>
      <c r="M28" s="166">
        <v>-0.002090321326138739</v>
      </c>
    </row>
    <row r="29" spans="1:13" ht="12.75">
      <c r="A29" s="2" t="s">
        <v>54</v>
      </c>
      <c r="B29" s="45" t="s">
        <v>447</v>
      </c>
      <c r="C29" s="1" t="s">
        <v>55</v>
      </c>
      <c r="D29" s="1" t="s">
        <v>15</v>
      </c>
      <c r="E29" s="1" t="s">
        <v>7</v>
      </c>
      <c r="F29" s="100">
        <f>SUM('REPORT 7 All Monthly'!F29:H29)</f>
        <v>18317</v>
      </c>
      <c r="G29" s="100">
        <f>SUM('REPORT 7 All Monthly'!I29,'REPORT 7 All Monthly'!J29,'REPORT 7 All Monthly'!K29)</f>
        <v>28701</v>
      </c>
      <c r="H29" s="100">
        <f>SUM('REPORT 7 All Monthly'!L29:N29)</f>
        <v>22885</v>
      </c>
      <c r="I29" s="100">
        <f>SUM('REPORT 7 All Monthly'!O29:Q29)</f>
        <v>25459</v>
      </c>
      <c r="J29" s="102">
        <f>SUM('REPORT 7 All Monthly'!R29:T29)</f>
        <v>30005</v>
      </c>
      <c r="K29" s="165">
        <v>125367</v>
      </c>
      <c r="L29" s="165">
        <v>11688</v>
      </c>
      <c r="M29" s="166">
        <v>0.6380957580389802</v>
      </c>
    </row>
    <row r="30" spans="1:13" ht="12.75">
      <c r="A30" s="2" t="s">
        <v>56</v>
      </c>
      <c r="B30" s="46" t="s">
        <v>448</v>
      </c>
      <c r="C30" s="1" t="s">
        <v>57</v>
      </c>
      <c r="D30" s="1" t="s">
        <v>30</v>
      </c>
      <c r="E30" s="1" t="s">
        <v>7</v>
      </c>
      <c r="F30" s="100">
        <f>SUM('REPORT 7 All Monthly'!F30:H30)</f>
        <v>66221</v>
      </c>
      <c r="G30" s="100">
        <f>SUM('REPORT 7 All Monthly'!I30,'REPORT 7 All Monthly'!J30,'REPORT 7 All Monthly'!K30)</f>
        <v>73337</v>
      </c>
      <c r="H30" s="100">
        <f>SUM('REPORT 7 All Monthly'!L30:N30)</f>
        <v>42611</v>
      </c>
      <c r="I30" s="100">
        <f>SUM('REPORT 7 All Monthly'!O30:Q30)</f>
        <v>65615</v>
      </c>
      <c r="J30" s="102">
        <f>SUM('REPORT 7 All Monthly'!R30:T30)</f>
        <v>49604</v>
      </c>
      <c r="K30" s="165">
        <v>297388</v>
      </c>
      <c r="L30" s="165">
        <v>-16617</v>
      </c>
      <c r="M30" s="166">
        <v>-0.2509324836532218</v>
      </c>
    </row>
    <row r="31" spans="1:13" ht="12.75">
      <c r="A31" s="2" t="s">
        <v>58</v>
      </c>
      <c r="B31" s="45" t="s">
        <v>449</v>
      </c>
      <c r="C31" s="1" t="s">
        <v>59</v>
      </c>
      <c r="D31" s="1" t="s">
        <v>36</v>
      </c>
      <c r="E31" s="1" t="s">
        <v>16</v>
      </c>
      <c r="F31" s="100">
        <f>SUM('REPORT 7 All Monthly'!F31:H31)</f>
        <v>3272</v>
      </c>
      <c r="G31" s="100">
        <f>SUM('REPORT 7 All Monthly'!I31,'REPORT 7 All Monthly'!J31,'REPORT 7 All Monthly'!K31)</f>
        <v>4335</v>
      </c>
      <c r="H31" s="100">
        <f>SUM('REPORT 7 All Monthly'!L31:N31)</f>
        <v>3638</v>
      </c>
      <c r="I31" s="100">
        <f>SUM('REPORT 7 All Monthly'!O31:Q31)</f>
        <v>3345</v>
      </c>
      <c r="J31" s="102">
        <f>SUM('REPORT 7 All Monthly'!R31:T31)</f>
        <v>3712</v>
      </c>
      <c r="K31" s="165">
        <v>18302</v>
      </c>
      <c r="L31" s="165">
        <v>440</v>
      </c>
      <c r="M31" s="166">
        <v>0.13447432762836187</v>
      </c>
    </row>
    <row r="32" spans="1:13" ht="12.75">
      <c r="A32" s="2" t="s">
        <v>60</v>
      </c>
      <c r="B32" s="46" t="s">
        <v>450</v>
      </c>
      <c r="C32" s="1" t="s">
        <v>61</v>
      </c>
      <c r="D32" s="1" t="s">
        <v>19</v>
      </c>
      <c r="E32" s="1" t="s">
        <v>7</v>
      </c>
      <c r="F32" s="100">
        <f>SUM('REPORT 7 All Monthly'!F32:H32)</f>
        <v>10004</v>
      </c>
      <c r="G32" s="100">
        <f>SUM('REPORT 7 All Monthly'!I32,'REPORT 7 All Monthly'!J32,'REPORT 7 All Monthly'!K32)</f>
        <v>21303</v>
      </c>
      <c r="H32" s="100">
        <f>SUM('REPORT 7 All Monthly'!L32:N32)</f>
        <v>9822</v>
      </c>
      <c r="I32" s="100">
        <f>SUM('REPORT 7 All Monthly'!O32:Q32)</f>
        <v>10396</v>
      </c>
      <c r="J32" s="102">
        <f>SUM('REPORT 7 All Monthly'!R32:T32)</f>
        <v>13830</v>
      </c>
      <c r="K32" s="165">
        <v>65355</v>
      </c>
      <c r="L32" s="165">
        <v>3826</v>
      </c>
      <c r="M32" s="166">
        <v>0.3824470211915234</v>
      </c>
    </row>
    <row r="33" spans="1:13" ht="12.75">
      <c r="A33" s="2" t="s">
        <v>367</v>
      </c>
      <c r="B33" s="45" t="s">
        <v>451</v>
      </c>
      <c r="C33" s="1" t="s">
        <v>12</v>
      </c>
      <c r="D33" s="1" t="s">
        <v>10</v>
      </c>
      <c r="E33" s="1" t="s">
        <v>7</v>
      </c>
      <c r="F33" s="100">
        <f>SUM('REPORT 7 All Monthly'!F33:H33)</f>
        <v>3910</v>
      </c>
      <c r="G33" s="100">
        <f>SUM('REPORT 7 All Monthly'!I33,'REPORT 7 All Monthly'!J33,'REPORT 7 All Monthly'!K33)</f>
        <v>6152</v>
      </c>
      <c r="H33" s="100">
        <f>SUM('REPORT 7 All Monthly'!L33:N33)</f>
        <v>8818</v>
      </c>
      <c r="I33" s="100">
        <f>SUM('REPORT 7 All Monthly'!O33:Q33)</f>
        <v>17652</v>
      </c>
      <c r="J33" s="102">
        <f>SUM('REPORT 7 All Monthly'!R33:T33)</f>
        <v>19527</v>
      </c>
      <c r="K33" s="165">
        <v>56059</v>
      </c>
      <c r="L33" s="165" t="s">
        <v>756</v>
      </c>
      <c r="M33" s="166" t="s">
        <v>756</v>
      </c>
    </row>
    <row r="34" spans="1:13" ht="12.75">
      <c r="A34" s="2" t="s">
        <v>62</v>
      </c>
      <c r="B34" s="45" t="s">
        <v>452</v>
      </c>
      <c r="C34" s="1" t="s">
        <v>63</v>
      </c>
      <c r="D34" s="1" t="s">
        <v>6</v>
      </c>
      <c r="E34" s="1" t="s">
        <v>7</v>
      </c>
      <c r="F34" s="100">
        <f>SUM('REPORT 7 All Monthly'!F34:H34)</f>
        <v>16878</v>
      </c>
      <c r="G34" s="100">
        <f>SUM('REPORT 7 All Monthly'!I34,'REPORT 7 All Monthly'!J34,'REPORT 7 All Monthly'!K34)</f>
        <v>15203</v>
      </c>
      <c r="H34" s="100">
        <f>SUM('REPORT 7 All Monthly'!L34:N34)</f>
        <v>8398</v>
      </c>
      <c r="I34" s="100">
        <f>SUM('REPORT 7 All Monthly'!O34:Q34)</f>
        <v>10456</v>
      </c>
      <c r="J34" s="102">
        <f>SUM('REPORT 7 All Monthly'!R34:T34)</f>
        <v>12504</v>
      </c>
      <c r="K34" s="165">
        <v>63439</v>
      </c>
      <c r="L34" s="165">
        <v>-4374</v>
      </c>
      <c r="M34" s="166">
        <v>-0.2591539281905439</v>
      </c>
    </row>
    <row r="35" spans="1:13" ht="12.75">
      <c r="A35" s="2" t="s">
        <v>64</v>
      </c>
      <c r="B35" s="46" t="s">
        <v>453</v>
      </c>
      <c r="C35" s="1" t="s">
        <v>65</v>
      </c>
      <c r="D35" s="1" t="s">
        <v>6</v>
      </c>
      <c r="E35" s="1" t="s">
        <v>7</v>
      </c>
      <c r="F35" s="100">
        <f>SUM('REPORT 7 All Monthly'!F35:H35)</f>
        <v>37669</v>
      </c>
      <c r="G35" s="100">
        <f>SUM('REPORT 7 All Monthly'!I35,'REPORT 7 All Monthly'!J35,'REPORT 7 All Monthly'!K35)</f>
        <v>51182</v>
      </c>
      <c r="H35" s="100">
        <f>SUM('REPORT 7 All Monthly'!L35:N35)</f>
        <v>29398</v>
      </c>
      <c r="I35" s="100">
        <f>SUM('REPORT 7 All Monthly'!O35:Q35)</f>
        <v>30014</v>
      </c>
      <c r="J35" s="102">
        <f>SUM('REPORT 7 All Monthly'!R35:T35)</f>
        <v>28855</v>
      </c>
      <c r="K35" s="165">
        <v>177118</v>
      </c>
      <c r="L35" s="165">
        <v>-8814</v>
      </c>
      <c r="M35" s="166">
        <v>-0.23398550532267912</v>
      </c>
    </row>
    <row r="36" spans="1:13" ht="12.75">
      <c r="A36" s="2" t="s">
        <v>66</v>
      </c>
      <c r="B36" s="46" t="s">
        <v>454</v>
      </c>
      <c r="C36" s="1" t="s">
        <v>67</v>
      </c>
      <c r="D36" s="1" t="s">
        <v>25</v>
      </c>
      <c r="E36" s="1" t="s">
        <v>7</v>
      </c>
      <c r="F36" s="100">
        <f>SUM('REPORT 7 All Monthly'!F36:H36)</f>
        <v>20765</v>
      </c>
      <c r="G36" s="100">
        <f>SUM('REPORT 7 All Monthly'!I36,'REPORT 7 All Monthly'!J36,'REPORT 7 All Monthly'!K36)</f>
        <v>28416</v>
      </c>
      <c r="H36" s="100">
        <f>SUM('REPORT 7 All Monthly'!L36:N36)</f>
        <v>19882</v>
      </c>
      <c r="I36" s="100">
        <f>SUM('REPORT 7 All Monthly'!O36:Q36)</f>
        <v>21555</v>
      </c>
      <c r="J36" s="102">
        <f>SUM('REPORT 7 All Monthly'!R36:T36)</f>
        <v>24525</v>
      </c>
      <c r="K36" s="165">
        <v>115143</v>
      </c>
      <c r="L36" s="165">
        <v>3760</v>
      </c>
      <c r="M36" s="166">
        <v>0.18107392246568746</v>
      </c>
    </row>
    <row r="37" spans="1:13" ht="12.75">
      <c r="A37" s="2" t="s">
        <v>68</v>
      </c>
      <c r="B37" s="46" t="s">
        <v>455</v>
      </c>
      <c r="C37" s="1" t="s">
        <v>69</v>
      </c>
      <c r="D37" s="1" t="s">
        <v>19</v>
      </c>
      <c r="E37" s="1" t="s">
        <v>16</v>
      </c>
      <c r="F37" s="100">
        <f>SUM('REPORT 7 All Monthly'!F37:H37)</f>
        <v>6735</v>
      </c>
      <c r="G37" s="100">
        <f>SUM('REPORT 7 All Monthly'!I37,'REPORT 7 All Monthly'!J37,'REPORT 7 All Monthly'!K37)</f>
        <v>7237</v>
      </c>
      <c r="H37" s="100">
        <f>SUM('REPORT 7 All Monthly'!L37:N37)</f>
        <v>5807</v>
      </c>
      <c r="I37" s="100">
        <f>SUM('REPORT 7 All Monthly'!O37:Q37)</f>
        <v>7677</v>
      </c>
      <c r="J37" s="102">
        <f>SUM('REPORT 7 All Monthly'!R37:T37)</f>
        <v>6732</v>
      </c>
      <c r="K37" s="165">
        <v>34188</v>
      </c>
      <c r="L37" s="165">
        <v>-3</v>
      </c>
      <c r="M37" s="166">
        <v>-0.00044543429844097997</v>
      </c>
    </row>
    <row r="38" spans="1:13" ht="12.75">
      <c r="A38" s="2" t="s">
        <v>70</v>
      </c>
      <c r="B38" s="46" t="s">
        <v>456</v>
      </c>
      <c r="C38" s="1" t="s">
        <v>21</v>
      </c>
      <c r="D38" s="1" t="s">
        <v>22</v>
      </c>
      <c r="E38" s="1" t="s">
        <v>7</v>
      </c>
      <c r="F38" s="100">
        <f>SUM('REPORT 7 All Monthly'!F38:H38)</f>
        <v>5780</v>
      </c>
      <c r="G38" s="100">
        <f>SUM('REPORT 7 All Monthly'!I38,'REPORT 7 All Monthly'!J38,'REPORT 7 All Monthly'!K38)</f>
        <v>7895</v>
      </c>
      <c r="H38" s="100">
        <f>SUM('REPORT 7 All Monthly'!L38:N38)</f>
        <v>5010</v>
      </c>
      <c r="I38" s="100">
        <f>SUM('REPORT 7 All Monthly'!O38:Q38)</f>
        <v>6222</v>
      </c>
      <c r="J38" s="102">
        <f>SUM('REPORT 7 All Monthly'!R38:T38)</f>
        <v>6460</v>
      </c>
      <c r="K38" s="165">
        <v>31367</v>
      </c>
      <c r="L38" s="165">
        <v>680</v>
      </c>
      <c r="M38" s="166">
        <v>0.11764705882352941</v>
      </c>
    </row>
    <row r="39" spans="1:13" ht="12.75">
      <c r="A39" s="2" t="s">
        <v>71</v>
      </c>
      <c r="B39" s="46" t="s">
        <v>457</v>
      </c>
      <c r="C39" s="1" t="s">
        <v>72</v>
      </c>
      <c r="D39" s="1" t="s">
        <v>36</v>
      </c>
      <c r="E39" s="1" t="s">
        <v>7</v>
      </c>
      <c r="F39" s="100">
        <f>SUM('REPORT 7 All Monthly'!F39:H39)</f>
        <v>21306</v>
      </c>
      <c r="G39" s="100">
        <f>SUM('REPORT 7 All Monthly'!I39,'REPORT 7 All Monthly'!J39,'REPORT 7 All Monthly'!K39)</f>
        <v>26218</v>
      </c>
      <c r="H39" s="100">
        <f>SUM('REPORT 7 All Monthly'!L39:N39)</f>
        <v>12511</v>
      </c>
      <c r="I39" s="100">
        <f>SUM('REPORT 7 All Monthly'!O39:Q39)</f>
        <v>17330</v>
      </c>
      <c r="J39" s="102">
        <f>SUM('REPORT 7 All Monthly'!R39:T39)</f>
        <v>19099</v>
      </c>
      <c r="K39" s="165">
        <v>96464</v>
      </c>
      <c r="L39" s="165">
        <v>-2207</v>
      </c>
      <c r="M39" s="166">
        <v>-0.10358584436309021</v>
      </c>
    </row>
    <row r="40" spans="1:13" ht="12.75">
      <c r="A40" s="2" t="s">
        <v>73</v>
      </c>
      <c r="B40" s="46" t="s">
        <v>458</v>
      </c>
      <c r="C40" s="1" t="s">
        <v>74</v>
      </c>
      <c r="D40" s="1" t="s">
        <v>15</v>
      </c>
      <c r="E40" s="1" t="s">
        <v>16</v>
      </c>
      <c r="F40" s="100">
        <f>SUM('REPORT 7 All Monthly'!F40:H40)</f>
        <v>9466</v>
      </c>
      <c r="G40" s="100">
        <f>SUM('REPORT 7 All Monthly'!I40,'REPORT 7 All Monthly'!J40,'REPORT 7 All Monthly'!K40)</f>
        <v>11523</v>
      </c>
      <c r="H40" s="100">
        <f>SUM('REPORT 7 All Monthly'!L40:N40)</f>
        <v>9941</v>
      </c>
      <c r="I40" s="100">
        <f>SUM('REPORT 7 All Monthly'!O40:Q40)</f>
        <v>9019</v>
      </c>
      <c r="J40" s="102">
        <f>SUM('REPORT 7 All Monthly'!R40:T40)</f>
        <v>10294</v>
      </c>
      <c r="K40" s="165">
        <v>50243</v>
      </c>
      <c r="L40" s="165">
        <v>828</v>
      </c>
      <c r="M40" s="166">
        <v>0.08747094865835622</v>
      </c>
    </row>
    <row r="41" spans="1:13" ht="12.75">
      <c r="A41" s="2" t="s">
        <v>75</v>
      </c>
      <c r="B41" s="46" t="s">
        <v>459</v>
      </c>
      <c r="C41" s="1" t="s">
        <v>5</v>
      </c>
      <c r="D41" s="1" t="s">
        <v>6</v>
      </c>
      <c r="E41" s="1" t="s">
        <v>7</v>
      </c>
      <c r="F41" s="100">
        <f>SUM('REPORT 7 All Monthly'!F41:H41)</f>
        <v>19495</v>
      </c>
      <c r="G41" s="100">
        <f>SUM('REPORT 7 All Monthly'!I41,'REPORT 7 All Monthly'!J41,'REPORT 7 All Monthly'!K41)</f>
        <v>18276</v>
      </c>
      <c r="H41" s="100">
        <f>SUM('REPORT 7 All Monthly'!L41:N41)</f>
        <v>11506</v>
      </c>
      <c r="I41" s="100">
        <f>SUM('REPORT 7 All Monthly'!O41:Q41)</f>
        <v>12783</v>
      </c>
      <c r="J41" s="102">
        <f>SUM('REPORT 7 All Monthly'!R41:T41)</f>
        <v>12940</v>
      </c>
      <c r="K41" s="165">
        <v>75000</v>
      </c>
      <c r="L41" s="165">
        <v>-6555</v>
      </c>
      <c r="M41" s="166">
        <v>-0.3362400615542447</v>
      </c>
    </row>
    <row r="42" spans="1:13" ht="12.75">
      <c r="A42" s="2" t="s">
        <v>76</v>
      </c>
      <c r="B42" s="47" t="s">
        <v>460</v>
      </c>
      <c r="C42" s="1" t="s">
        <v>50</v>
      </c>
      <c r="D42" s="1" t="s">
        <v>19</v>
      </c>
      <c r="E42" s="1" t="s">
        <v>7</v>
      </c>
      <c r="F42" s="100">
        <f>SUM('REPORT 7 All Monthly'!F42:H42)</f>
        <v>9726</v>
      </c>
      <c r="G42" s="100">
        <f>SUM('REPORT 7 All Monthly'!I42,'REPORT 7 All Monthly'!J42,'REPORT 7 All Monthly'!K42)</f>
        <v>14574</v>
      </c>
      <c r="H42" s="100">
        <f>SUM('REPORT 7 All Monthly'!L42:N42)</f>
        <v>8754</v>
      </c>
      <c r="I42" s="100">
        <f>SUM('REPORT 7 All Monthly'!O42:Q42)</f>
        <v>9207</v>
      </c>
      <c r="J42" s="102">
        <f>SUM('REPORT 7 All Monthly'!R42:T42)</f>
        <v>9445</v>
      </c>
      <c r="K42" s="165">
        <v>51706</v>
      </c>
      <c r="L42" s="165">
        <v>-281</v>
      </c>
      <c r="M42" s="166">
        <v>-0.028891630680649805</v>
      </c>
    </row>
    <row r="43" spans="1:13" ht="12.75">
      <c r="A43" s="2" t="s">
        <v>77</v>
      </c>
      <c r="B43" s="46" t="s">
        <v>411</v>
      </c>
      <c r="C43" s="1" t="s">
        <v>78</v>
      </c>
      <c r="D43" s="1" t="s">
        <v>19</v>
      </c>
      <c r="E43" s="1" t="s">
        <v>7</v>
      </c>
      <c r="F43" s="100">
        <f>SUM('REPORT 7 All Monthly'!F43:H43)</f>
        <v>29779</v>
      </c>
      <c r="G43" s="100">
        <f>SUM('REPORT 7 All Monthly'!I43,'REPORT 7 All Monthly'!J43,'REPORT 7 All Monthly'!K43)</f>
        <v>46788</v>
      </c>
      <c r="H43" s="100">
        <f>SUM('REPORT 7 All Monthly'!L43:N43)</f>
        <v>23980</v>
      </c>
      <c r="I43" s="100">
        <f>SUM('REPORT 7 All Monthly'!O43:Q43)</f>
        <v>27590</v>
      </c>
      <c r="J43" s="102">
        <f>SUM('REPORT 7 All Monthly'!R43:T43)</f>
        <v>35781</v>
      </c>
      <c r="K43" s="165">
        <v>163918</v>
      </c>
      <c r="L43" s="165">
        <v>6002</v>
      </c>
      <c r="M43" s="166">
        <v>0.20155142885926325</v>
      </c>
    </row>
    <row r="44" spans="1:13" ht="12.75">
      <c r="A44" s="2" t="s">
        <v>79</v>
      </c>
      <c r="B44" s="46" t="s">
        <v>461</v>
      </c>
      <c r="C44" s="1" t="s">
        <v>38</v>
      </c>
      <c r="D44" s="1" t="s">
        <v>10</v>
      </c>
      <c r="E44" s="1" t="s">
        <v>7</v>
      </c>
      <c r="F44" s="100">
        <f>SUM('REPORT 7 All Monthly'!F44:H44)</f>
        <v>22941</v>
      </c>
      <c r="G44" s="100">
        <f>SUM('REPORT 7 All Monthly'!I44,'REPORT 7 All Monthly'!J44,'REPORT 7 All Monthly'!K44)</f>
        <v>21657</v>
      </c>
      <c r="H44" s="100">
        <f>SUM('REPORT 7 All Monthly'!L44:N44)</f>
        <v>18901</v>
      </c>
      <c r="I44" s="100">
        <f>SUM('REPORT 7 All Monthly'!O44:Q44)</f>
        <v>20573</v>
      </c>
      <c r="J44" s="102">
        <f>SUM('REPORT 7 All Monthly'!R44:T44)</f>
        <v>22275</v>
      </c>
      <c r="K44" s="165">
        <v>106347</v>
      </c>
      <c r="L44" s="165">
        <v>-666</v>
      </c>
      <c r="M44" s="166">
        <v>-0.029030992546096507</v>
      </c>
    </row>
    <row r="45" spans="1:13" ht="12.75">
      <c r="A45" s="2" t="s">
        <v>80</v>
      </c>
      <c r="B45" s="46" t="s">
        <v>412</v>
      </c>
      <c r="C45" s="1" t="s">
        <v>81</v>
      </c>
      <c r="D45" s="1" t="s">
        <v>6</v>
      </c>
      <c r="E45" s="1" t="s">
        <v>7</v>
      </c>
      <c r="F45" s="100">
        <f>SUM('REPORT 7 All Monthly'!F45:H45)</f>
        <v>53211</v>
      </c>
      <c r="G45" s="100">
        <f>SUM('REPORT 7 All Monthly'!I45,'REPORT 7 All Monthly'!J45,'REPORT 7 All Monthly'!K45)</f>
        <v>61195</v>
      </c>
      <c r="H45" s="100">
        <f>SUM('REPORT 7 All Monthly'!L45:N45)</f>
        <v>36779</v>
      </c>
      <c r="I45" s="100">
        <f>SUM('REPORT 7 All Monthly'!O45:Q45)</f>
        <v>41351</v>
      </c>
      <c r="J45" s="102">
        <f>SUM('REPORT 7 All Monthly'!R45:T45)</f>
        <v>45830</v>
      </c>
      <c r="K45" s="165">
        <v>238366</v>
      </c>
      <c r="L45" s="165">
        <v>-7381</v>
      </c>
      <c r="M45" s="166">
        <v>-0.1387119204675725</v>
      </c>
    </row>
    <row r="46" spans="1:13" ht="12.75">
      <c r="A46" s="2" t="s">
        <v>379</v>
      </c>
      <c r="B46" s="48" t="s">
        <v>413</v>
      </c>
      <c r="C46" s="1" t="s">
        <v>81</v>
      </c>
      <c r="D46" s="1" t="s">
        <v>6</v>
      </c>
      <c r="E46" s="1" t="s">
        <v>16</v>
      </c>
      <c r="F46" s="100">
        <f>SUM('REPORT 7 All Monthly'!F46:H46)</f>
        <v>12336</v>
      </c>
      <c r="G46" s="100">
        <f>SUM('REPORT 7 All Monthly'!I46,'REPORT 7 All Monthly'!J46,'REPORT 7 All Monthly'!K46)</f>
        <v>14124</v>
      </c>
      <c r="H46" s="100">
        <f>SUM('REPORT 7 All Monthly'!L46:N46)</f>
        <v>10423</v>
      </c>
      <c r="I46" s="100">
        <f>SUM('REPORT 7 All Monthly'!O46:Q46)</f>
        <v>12346</v>
      </c>
      <c r="J46" s="102">
        <f>SUM('REPORT 7 All Monthly'!R46:T46)</f>
        <v>11622</v>
      </c>
      <c r="K46" s="165">
        <v>60851</v>
      </c>
      <c r="L46" s="165">
        <v>-714</v>
      </c>
      <c r="M46" s="166">
        <v>-0.05787937743190662</v>
      </c>
    </row>
    <row r="47" spans="1:13" ht="12.75">
      <c r="A47" s="2" t="s">
        <v>82</v>
      </c>
      <c r="B47" s="46" t="s">
        <v>462</v>
      </c>
      <c r="C47" s="1" t="s">
        <v>9</v>
      </c>
      <c r="D47" s="1" t="s">
        <v>10</v>
      </c>
      <c r="E47" s="1" t="s">
        <v>7</v>
      </c>
      <c r="F47" s="100">
        <f>SUM('REPORT 7 All Monthly'!F47:H47)</f>
        <v>30433</v>
      </c>
      <c r="G47" s="100">
        <f>SUM('REPORT 7 All Monthly'!I47,'REPORT 7 All Monthly'!J47,'REPORT 7 All Monthly'!K47)</f>
        <v>31441</v>
      </c>
      <c r="H47" s="100">
        <f>SUM('REPORT 7 All Monthly'!L47:N47)</f>
        <v>9598</v>
      </c>
      <c r="I47" s="100">
        <f>SUM('REPORT 7 All Monthly'!O47:Q47)</f>
        <v>24987</v>
      </c>
      <c r="J47" s="102">
        <f>SUM('REPORT 7 All Monthly'!R47:T47)</f>
        <v>26737</v>
      </c>
      <c r="K47" s="165">
        <v>123196</v>
      </c>
      <c r="L47" s="165">
        <v>-3696</v>
      </c>
      <c r="M47" s="166">
        <v>-0.12144711333092367</v>
      </c>
    </row>
    <row r="48" spans="1:13" ht="12.75">
      <c r="A48" s="2" t="s">
        <v>83</v>
      </c>
      <c r="B48" s="46" t="s">
        <v>463</v>
      </c>
      <c r="C48" s="1" t="s">
        <v>84</v>
      </c>
      <c r="D48" s="1" t="s">
        <v>15</v>
      </c>
      <c r="E48" s="1" t="s">
        <v>7</v>
      </c>
      <c r="F48" s="100">
        <f>SUM('REPORT 7 All Monthly'!F48:H48)</f>
        <v>13991</v>
      </c>
      <c r="G48" s="100">
        <f>SUM('REPORT 7 All Monthly'!I48,'REPORT 7 All Monthly'!J48,'REPORT 7 All Monthly'!K48)</f>
        <v>15475</v>
      </c>
      <c r="H48" s="100">
        <f>SUM('REPORT 7 All Monthly'!L48:N48)</f>
        <v>10440</v>
      </c>
      <c r="I48" s="100">
        <f>SUM('REPORT 7 All Monthly'!O48:Q48)</f>
        <v>10466</v>
      </c>
      <c r="J48" s="102">
        <f>SUM('REPORT 7 All Monthly'!R48:T48)</f>
        <v>10212</v>
      </c>
      <c r="K48" s="165">
        <v>60584</v>
      </c>
      <c r="L48" s="165">
        <v>-3779</v>
      </c>
      <c r="M48" s="166">
        <v>-0.27010220856264744</v>
      </c>
    </row>
    <row r="49" spans="1:13" ht="12.75">
      <c r="A49" s="2" t="s">
        <v>85</v>
      </c>
      <c r="B49" s="46" t="s">
        <v>464</v>
      </c>
      <c r="C49" s="1" t="s">
        <v>14</v>
      </c>
      <c r="D49" s="1" t="s">
        <v>15</v>
      </c>
      <c r="E49" s="1" t="s">
        <v>7</v>
      </c>
      <c r="F49" s="100">
        <f>SUM('REPORT 7 All Monthly'!F49:H49)</f>
        <v>5771</v>
      </c>
      <c r="G49" s="100">
        <f>SUM('REPORT 7 All Monthly'!I49,'REPORT 7 All Monthly'!J49,'REPORT 7 All Monthly'!K49)</f>
        <v>6833</v>
      </c>
      <c r="H49" s="100">
        <f>SUM('REPORT 7 All Monthly'!L49:N49)</f>
        <v>5559</v>
      </c>
      <c r="I49" s="100">
        <f>SUM('REPORT 7 All Monthly'!O49:Q49)</f>
        <v>6146</v>
      </c>
      <c r="J49" s="102">
        <f>SUM('REPORT 7 All Monthly'!R49:T49)</f>
        <v>7212</v>
      </c>
      <c r="K49" s="165">
        <v>31521</v>
      </c>
      <c r="L49" s="165">
        <v>1441</v>
      </c>
      <c r="M49" s="166">
        <v>0.24969675966037083</v>
      </c>
    </row>
    <row r="50" spans="1:13" ht="12.75">
      <c r="A50" s="2" t="s">
        <v>86</v>
      </c>
      <c r="B50" s="46" t="s">
        <v>465</v>
      </c>
      <c r="C50" s="1" t="s">
        <v>63</v>
      </c>
      <c r="D50" s="1" t="s">
        <v>6</v>
      </c>
      <c r="E50" s="1" t="s">
        <v>7</v>
      </c>
      <c r="F50" s="100">
        <f>SUM('REPORT 7 All Monthly'!F50:H50)</f>
        <v>22287</v>
      </c>
      <c r="G50" s="100">
        <f>SUM('REPORT 7 All Monthly'!I50,'REPORT 7 All Monthly'!J50,'REPORT 7 All Monthly'!K50)</f>
        <v>28685</v>
      </c>
      <c r="H50" s="100">
        <f>SUM('REPORT 7 All Monthly'!L50:N50)</f>
        <v>15644</v>
      </c>
      <c r="I50" s="100">
        <f>SUM('REPORT 7 All Monthly'!O50:Q50)</f>
        <v>19805</v>
      </c>
      <c r="J50" s="102">
        <f>SUM('REPORT 7 All Monthly'!R50:T50)</f>
        <v>26557</v>
      </c>
      <c r="K50" s="165">
        <v>112978</v>
      </c>
      <c r="L50" s="165">
        <v>4270</v>
      </c>
      <c r="M50" s="166">
        <v>0.1915915107461749</v>
      </c>
    </row>
    <row r="51" spans="1:13" ht="12.75">
      <c r="A51" s="2" t="s">
        <v>87</v>
      </c>
      <c r="B51" s="46" t="s">
        <v>466</v>
      </c>
      <c r="C51" s="1" t="s">
        <v>21</v>
      </c>
      <c r="D51" s="1" t="s">
        <v>22</v>
      </c>
      <c r="E51" s="1" t="s">
        <v>7</v>
      </c>
      <c r="F51" s="100">
        <f>SUM('REPORT 7 All Monthly'!F51:H51)</f>
        <v>1069</v>
      </c>
      <c r="G51" s="100">
        <f>SUM('REPORT 7 All Monthly'!I51,'REPORT 7 All Monthly'!J51,'REPORT 7 All Monthly'!K51)</f>
        <v>943</v>
      </c>
      <c r="H51" s="100">
        <f>SUM('REPORT 7 All Monthly'!L51:N51)</f>
        <v>371</v>
      </c>
      <c r="I51" s="100">
        <f>SUM('REPORT 7 All Monthly'!O51:Q51)</f>
        <v>1055</v>
      </c>
      <c r="J51" s="102">
        <f>SUM('REPORT 7 All Monthly'!R51:T51)</f>
        <v>1326</v>
      </c>
      <c r="K51" s="165">
        <f>SUM(F51:J51)</f>
        <v>4764</v>
      </c>
      <c r="L51" s="165">
        <v>257</v>
      </c>
      <c r="M51" s="166">
        <v>0.2404115996258185</v>
      </c>
    </row>
    <row r="52" spans="1:13" ht="12.75">
      <c r="A52" s="2" t="s">
        <v>88</v>
      </c>
      <c r="B52" s="46" t="s">
        <v>467</v>
      </c>
      <c r="C52" s="1" t="s">
        <v>50</v>
      </c>
      <c r="D52" s="1" t="s">
        <v>19</v>
      </c>
      <c r="E52" s="1" t="s">
        <v>7</v>
      </c>
      <c r="F52" s="100">
        <f>SUM('REPORT 7 All Monthly'!F52:H52)</f>
        <v>10710</v>
      </c>
      <c r="G52" s="100">
        <f>SUM('REPORT 7 All Monthly'!I52,'REPORT 7 All Monthly'!J52,'REPORT 7 All Monthly'!K52)</f>
        <v>807</v>
      </c>
      <c r="H52" s="100">
        <f>SUM('REPORT 7 All Monthly'!L52:N52)</f>
        <v>4310</v>
      </c>
      <c r="I52" s="100">
        <f>SUM('REPORT 7 All Monthly'!O52:Q52)</f>
        <v>7412</v>
      </c>
      <c r="J52" s="102">
        <f>SUM('REPORT 7 All Monthly'!R52:T52)</f>
        <v>8032</v>
      </c>
      <c r="K52" s="165">
        <v>31271</v>
      </c>
      <c r="L52" s="165">
        <v>-2678</v>
      </c>
      <c r="M52" s="166">
        <v>-0.250046685340803</v>
      </c>
    </row>
    <row r="53" spans="1:13" ht="12.75">
      <c r="A53" s="2" t="s">
        <v>89</v>
      </c>
      <c r="B53" s="46" t="s">
        <v>468</v>
      </c>
      <c r="C53" s="1" t="s">
        <v>5</v>
      </c>
      <c r="D53" s="1" t="s">
        <v>6</v>
      </c>
      <c r="E53" s="1" t="s">
        <v>7</v>
      </c>
      <c r="F53" s="100">
        <f>SUM('REPORT 7 All Monthly'!F53:H53)</f>
        <v>13848</v>
      </c>
      <c r="G53" s="100">
        <f>SUM('REPORT 7 All Monthly'!I53,'REPORT 7 All Monthly'!J53,'REPORT 7 All Monthly'!K53)</f>
        <v>18341</v>
      </c>
      <c r="H53" s="100">
        <f>SUM('REPORT 7 All Monthly'!L53:N53)</f>
        <v>10405</v>
      </c>
      <c r="I53" s="100">
        <f>SUM('REPORT 7 All Monthly'!O53:Q53)</f>
        <v>15364</v>
      </c>
      <c r="J53" s="102">
        <f>SUM('REPORT 7 All Monthly'!R53:T53)</f>
        <v>10286</v>
      </c>
      <c r="K53" s="165">
        <v>68244</v>
      </c>
      <c r="L53" s="165">
        <v>-3562</v>
      </c>
      <c r="M53" s="166">
        <v>-0.2572212593876372</v>
      </c>
    </row>
    <row r="54" spans="1:13" ht="12.75">
      <c r="A54" s="2" t="s">
        <v>90</v>
      </c>
      <c r="B54" s="46" t="s">
        <v>469</v>
      </c>
      <c r="C54" s="1" t="s">
        <v>91</v>
      </c>
      <c r="D54" s="1" t="s">
        <v>10</v>
      </c>
      <c r="E54" s="1" t="s">
        <v>7</v>
      </c>
      <c r="F54" s="100">
        <f>SUM('REPORT 7 All Monthly'!F54:H54)</f>
        <v>2625</v>
      </c>
      <c r="G54" s="100">
        <f>SUM('REPORT 7 All Monthly'!I54,'REPORT 7 All Monthly'!J54,'REPORT 7 All Monthly'!K54)</f>
        <v>24893</v>
      </c>
      <c r="H54" s="100">
        <f>SUM('REPORT 7 All Monthly'!L54:N54)</f>
        <v>12748</v>
      </c>
      <c r="I54" s="100">
        <f>SUM('REPORT 7 All Monthly'!O54:Q54)</f>
        <v>13978</v>
      </c>
      <c r="J54" s="102">
        <f>SUM('REPORT 7 All Monthly'!R54:T54)</f>
        <v>15947</v>
      </c>
      <c r="K54" s="165">
        <v>70191</v>
      </c>
      <c r="L54" s="165">
        <v>13322</v>
      </c>
      <c r="M54" s="166">
        <v>5.075047619047619</v>
      </c>
    </row>
    <row r="55" spans="1:13" ht="12.75">
      <c r="A55" s="2" t="s">
        <v>92</v>
      </c>
      <c r="B55" s="46" t="s">
        <v>414</v>
      </c>
      <c r="C55" s="1" t="s">
        <v>93</v>
      </c>
      <c r="D55" s="1" t="s">
        <v>30</v>
      </c>
      <c r="E55" s="1" t="s">
        <v>16</v>
      </c>
      <c r="F55" s="100">
        <f>SUM('REPORT 7 All Monthly'!F55:H55)</f>
        <v>28046</v>
      </c>
      <c r="G55" s="100">
        <f>SUM('REPORT 7 All Monthly'!I55,'REPORT 7 All Monthly'!J55,'REPORT 7 All Monthly'!K55)</f>
        <v>34443</v>
      </c>
      <c r="H55" s="100">
        <f>SUM('REPORT 7 All Monthly'!L55:N55)</f>
        <v>30865</v>
      </c>
      <c r="I55" s="100">
        <f>SUM('REPORT 7 All Monthly'!O55:Q55)</f>
        <v>29346</v>
      </c>
      <c r="J55" s="102">
        <f>SUM('REPORT 7 All Monthly'!R55:T55)</f>
        <v>27769</v>
      </c>
      <c r="K55" s="165">
        <v>150469</v>
      </c>
      <c r="L55" s="165">
        <v>-277</v>
      </c>
      <c r="M55" s="166">
        <v>-0.009876631248662912</v>
      </c>
    </row>
    <row r="56" spans="1:13" ht="12.75">
      <c r="A56" s="2" t="s">
        <v>94</v>
      </c>
      <c r="B56" s="46" t="s">
        <v>470</v>
      </c>
      <c r="C56" s="1" t="s">
        <v>95</v>
      </c>
      <c r="D56" s="1" t="s">
        <v>30</v>
      </c>
      <c r="E56" s="1" t="s">
        <v>16</v>
      </c>
      <c r="F56" s="100">
        <f>SUM('REPORT 7 All Monthly'!F56:H56)</f>
        <v>3450</v>
      </c>
      <c r="G56" s="100">
        <f>SUM('REPORT 7 All Monthly'!I56,'REPORT 7 All Monthly'!J56,'REPORT 7 All Monthly'!K56)</f>
        <v>4242</v>
      </c>
      <c r="H56" s="100">
        <f>SUM('REPORT 7 All Monthly'!L56:N56)</f>
        <v>2995</v>
      </c>
      <c r="I56" s="100">
        <f>SUM('REPORT 7 All Monthly'!O56:Q56)</f>
        <v>4376</v>
      </c>
      <c r="J56" s="102">
        <f>SUM('REPORT 7 All Monthly'!R56:T56)</f>
        <v>4865</v>
      </c>
      <c r="K56" s="165">
        <v>19928</v>
      </c>
      <c r="L56" s="165">
        <v>1415</v>
      </c>
      <c r="M56" s="166">
        <v>0.4101449275362319</v>
      </c>
    </row>
    <row r="57" spans="1:13" ht="12.75">
      <c r="A57" s="2" t="s">
        <v>96</v>
      </c>
      <c r="B57" s="46" t="s">
        <v>471</v>
      </c>
      <c r="C57" s="1" t="s">
        <v>97</v>
      </c>
      <c r="D57" s="1" t="s">
        <v>36</v>
      </c>
      <c r="E57" s="1" t="s">
        <v>7</v>
      </c>
      <c r="F57" s="100">
        <f>SUM('REPORT 7 All Monthly'!F57:H57)</f>
        <v>31503</v>
      </c>
      <c r="G57" s="100">
        <f>SUM('REPORT 7 All Monthly'!I57,'REPORT 7 All Monthly'!J57,'REPORT 7 All Monthly'!K57)</f>
        <v>38600</v>
      </c>
      <c r="H57" s="100">
        <f>SUM('REPORT 7 All Monthly'!L57:N57)</f>
        <v>23658</v>
      </c>
      <c r="I57" s="100">
        <f>SUM('REPORT 7 All Monthly'!O57:Q57)</f>
        <v>23024</v>
      </c>
      <c r="J57" s="102">
        <f>SUM('REPORT 7 All Monthly'!R57:T57)</f>
        <v>28859</v>
      </c>
      <c r="K57" s="165">
        <v>145644</v>
      </c>
      <c r="L57" s="165">
        <v>-2644</v>
      </c>
      <c r="M57" s="166">
        <v>-0.0839285147446275</v>
      </c>
    </row>
    <row r="58" spans="1:13" ht="12.75">
      <c r="A58" s="2" t="s">
        <v>98</v>
      </c>
      <c r="B58" s="46" t="s">
        <v>472</v>
      </c>
      <c r="C58" s="1" t="s">
        <v>99</v>
      </c>
      <c r="D58" s="1" t="s">
        <v>25</v>
      </c>
      <c r="E58" s="1" t="s">
        <v>16</v>
      </c>
      <c r="F58" s="100">
        <f>SUM('REPORT 7 All Monthly'!F58:H58)</f>
        <v>2862</v>
      </c>
      <c r="G58" s="100">
        <f>SUM('REPORT 7 All Monthly'!I58,'REPORT 7 All Monthly'!J58,'REPORT 7 All Monthly'!K58)</f>
        <v>3187</v>
      </c>
      <c r="H58" s="100">
        <f>SUM('REPORT 7 All Monthly'!L58:N58)</f>
        <v>2508</v>
      </c>
      <c r="I58" s="100">
        <f>SUM('REPORT 7 All Monthly'!O58:Q58)</f>
        <v>2818</v>
      </c>
      <c r="J58" s="102">
        <f>SUM('REPORT 7 All Monthly'!R58:T58)</f>
        <v>2515</v>
      </c>
      <c r="K58" s="165">
        <v>13890</v>
      </c>
      <c r="L58" s="165">
        <v>-347</v>
      </c>
      <c r="M58" s="166">
        <v>-0.12124388539482879</v>
      </c>
    </row>
    <row r="59" spans="1:13" ht="12.75">
      <c r="A59" s="2" t="s">
        <v>750</v>
      </c>
      <c r="B59" s="46" t="s">
        <v>473</v>
      </c>
      <c r="C59" s="1" t="s">
        <v>21</v>
      </c>
      <c r="D59" s="1" t="s">
        <v>22</v>
      </c>
      <c r="E59" s="1" t="s">
        <v>7</v>
      </c>
      <c r="F59" s="100">
        <f>SUM('REPORT 7 All Monthly'!F59:H59)</f>
        <v>11269</v>
      </c>
      <c r="G59" s="100">
        <f>SUM('REPORT 7 All Monthly'!I59,'REPORT 7 All Monthly'!J59,'REPORT 7 All Monthly'!K59)</f>
        <v>25291</v>
      </c>
      <c r="H59" s="100">
        <f>SUM('REPORT 7 All Monthly'!L59:N59)</f>
        <v>16185</v>
      </c>
      <c r="I59" s="100">
        <f>SUM('REPORT 7 All Monthly'!O59:Q59)</f>
        <v>17818</v>
      </c>
      <c r="J59" s="102">
        <f>SUM('REPORT 7 All Monthly'!R59:T59)</f>
        <v>17500</v>
      </c>
      <c r="K59" s="165">
        <v>88063</v>
      </c>
      <c r="L59" s="165" t="s">
        <v>756</v>
      </c>
      <c r="M59" s="166" t="s">
        <v>756</v>
      </c>
    </row>
    <row r="60" spans="1:13" ht="12.75">
      <c r="A60" s="2" t="s">
        <v>100</v>
      </c>
      <c r="B60" s="46" t="s">
        <v>474</v>
      </c>
      <c r="C60" s="1" t="s">
        <v>101</v>
      </c>
      <c r="D60" s="1" t="s">
        <v>102</v>
      </c>
      <c r="E60" s="1" t="s">
        <v>16</v>
      </c>
      <c r="F60" s="100">
        <f>SUM('REPORT 7 All Monthly'!F60:H60)</f>
        <v>4942</v>
      </c>
      <c r="G60" s="100">
        <f>SUM('REPORT 7 All Monthly'!I60,'REPORT 7 All Monthly'!J60,'REPORT 7 All Monthly'!K60)</f>
        <v>5412</v>
      </c>
      <c r="H60" s="100">
        <f>SUM('REPORT 7 All Monthly'!L60:N60)</f>
        <v>4744</v>
      </c>
      <c r="I60" s="100">
        <f>SUM('REPORT 7 All Monthly'!O60:Q60)</f>
        <v>5396</v>
      </c>
      <c r="J60" s="102">
        <f>SUM('REPORT 7 All Monthly'!R60:T60)</f>
        <v>5500</v>
      </c>
      <c r="K60" s="165">
        <v>25994</v>
      </c>
      <c r="L60" s="165">
        <v>558</v>
      </c>
      <c r="M60" s="166">
        <v>0.11290975313638203</v>
      </c>
    </row>
    <row r="61" spans="1:13" ht="12.75">
      <c r="A61" s="2" t="s">
        <v>103</v>
      </c>
      <c r="B61" s="46" t="s">
        <v>475</v>
      </c>
      <c r="C61" s="1" t="s">
        <v>91</v>
      </c>
      <c r="D61" s="1" t="s">
        <v>10</v>
      </c>
      <c r="E61" s="1" t="s">
        <v>7</v>
      </c>
      <c r="F61" s="100">
        <f>SUM('REPORT 7 All Monthly'!F61:H61)</f>
        <v>11493</v>
      </c>
      <c r="G61" s="100">
        <f>SUM('REPORT 7 All Monthly'!I61,'REPORT 7 All Monthly'!J61,'REPORT 7 All Monthly'!K61)</f>
        <v>14452</v>
      </c>
      <c r="H61" s="100">
        <f>SUM('REPORT 7 All Monthly'!L61:N61)</f>
        <v>9942</v>
      </c>
      <c r="I61" s="100">
        <f>SUM('REPORT 7 All Monthly'!O61:Q61)</f>
        <v>12043</v>
      </c>
      <c r="J61" s="102">
        <f>SUM('REPORT 7 All Monthly'!R61:T61)</f>
        <v>10852</v>
      </c>
      <c r="K61" s="165">
        <v>58782</v>
      </c>
      <c r="L61" s="165">
        <v>-641</v>
      </c>
      <c r="M61" s="166">
        <v>-0.05577307926563996</v>
      </c>
    </row>
    <row r="62" spans="1:13" ht="12.75">
      <c r="A62" s="2" t="s">
        <v>104</v>
      </c>
      <c r="B62" s="46" t="s">
        <v>476</v>
      </c>
      <c r="C62" s="1" t="s">
        <v>105</v>
      </c>
      <c r="D62" s="1" t="s">
        <v>10</v>
      </c>
      <c r="E62" s="1" t="s">
        <v>7</v>
      </c>
      <c r="F62" s="100">
        <f>SUM('REPORT 7 All Monthly'!F62:H62)</f>
        <v>30741</v>
      </c>
      <c r="G62" s="100">
        <f>SUM('REPORT 7 All Monthly'!I62,'REPORT 7 All Monthly'!J62,'REPORT 7 All Monthly'!K62)</f>
        <v>35963</v>
      </c>
      <c r="H62" s="100">
        <f>SUM('REPORT 7 All Monthly'!L62:N62)</f>
        <v>22071</v>
      </c>
      <c r="I62" s="100">
        <f>SUM('REPORT 7 All Monthly'!O62:Q62)</f>
        <v>26118</v>
      </c>
      <c r="J62" s="102">
        <f>SUM('REPORT 7 All Monthly'!R62:T62)</f>
        <v>31487</v>
      </c>
      <c r="K62" s="165">
        <v>146380</v>
      </c>
      <c r="L62" s="165">
        <v>746</v>
      </c>
      <c r="M62" s="166">
        <v>0.02426726521583553</v>
      </c>
    </row>
    <row r="63" spans="1:13" ht="12.75">
      <c r="A63" s="2" t="s">
        <v>106</v>
      </c>
      <c r="B63" s="46" t="s">
        <v>477</v>
      </c>
      <c r="C63" s="1" t="s">
        <v>9</v>
      </c>
      <c r="D63" s="1" t="s">
        <v>10</v>
      </c>
      <c r="E63" s="1" t="s">
        <v>7</v>
      </c>
      <c r="F63" s="100">
        <f>SUM('REPORT 7 All Monthly'!F63:H63)</f>
        <v>12501</v>
      </c>
      <c r="G63" s="100">
        <f>SUM('REPORT 7 All Monthly'!I63,'REPORT 7 All Monthly'!J63,'REPORT 7 All Monthly'!K63)</f>
        <v>14459</v>
      </c>
      <c r="H63" s="100">
        <f>SUM('REPORT 7 All Monthly'!L63:N63)</f>
        <v>11351</v>
      </c>
      <c r="I63" s="100">
        <f>SUM('REPORT 7 All Monthly'!O63:Q63)</f>
        <v>12057</v>
      </c>
      <c r="J63" s="102">
        <f>SUM('REPORT 7 All Monthly'!R63:T63)</f>
        <v>13292</v>
      </c>
      <c r="K63" s="165">
        <v>63660</v>
      </c>
      <c r="L63" s="165">
        <v>791</v>
      </c>
      <c r="M63" s="166">
        <v>0.0632749380049596</v>
      </c>
    </row>
    <row r="64" spans="1:13" ht="12.75">
      <c r="A64" s="2" t="s">
        <v>107</v>
      </c>
      <c r="B64" s="46" t="s">
        <v>478</v>
      </c>
      <c r="C64" s="1" t="s">
        <v>108</v>
      </c>
      <c r="D64" s="1" t="s">
        <v>25</v>
      </c>
      <c r="E64" s="1" t="s">
        <v>7</v>
      </c>
      <c r="F64" s="100">
        <f>SUM('REPORT 7 All Monthly'!F64:H64)</f>
        <v>91927</v>
      </c>
      <c r="G64" s="100">
        <f>SUM('REPORT 7 All Monthly'!I64,'REPORT 7 All Monthly'!J64,'REPORT 7 All Monthly'!K64)</f>
        <v>133777</v>
      </c>
      <c r="H64" s="100">
        <f>SUM('REPORT 7 All Monthly'!L64:N64)</f>
        <v>67345</v>
      </c>
      <c r="I64" s="100">
        <f>SUM('REPORT 7 All Monthly'!O64:Q64)</f>
        <v>86230</v>
      </c>
      <c r="J64" s="102">
        <f>SUM('REPORT 7 All Monthly'!R64:T64)</f>
        <v>86253</v>
      </c>
      <c r="K64" s="165">
        <v>465532</v>
      </c>
      <c r="L64" s="165">
        <v>-5674</v>
      </c>
      <c r="M64" s="166">
        <v>-0.0617228888139502</v>
      </c>
    </row>
    <row r="65" spans="1:13" ht="12.75">
      <c r="A65" s="2" t="s">
        <v>109</v>
      </c>
      <c r="B65" s="46" t="s">
        <v>479</v>
      </c>
      <c r="C65" s="1" t="s">
        <v>74</v>
      </c>
      <c r="D65" s="1" t="s">
        <v>15</v>
      </c>
      <c r="E65" s="1" t="s">
        <v>16</v>
      </c>
      <c r="F65" s="100">
        <f>SUM('REPORT 7 All Monthly'!F65:H65)</f>
        <v>4502</v>
      </c>
      <c r="G65" s="100">
        <f>SUM('REPORT 7 All Monthly'!I65,'REPORT 7 All Monthly'!J65,'REPORT 7 All Monthly'!K65)</f>
        <v>5353</v>
      </c>
      <c r="H65" s="100">
        <f>SUM('REPORT 7 All Monthly'!L65:N65)</f>
        <v>4646</v>
      </c>
      <c r="I65" s="100">
        <f>SUM('REPORT 7 All Monthly'!O65:Q65)</f>
        <v>4643</v>
      </c>
      <c r="J65" s="102">
        <f>SUM('REPORT 7 All Monthly'!R65:T65)</f>
        <v>5461</v>
      </c>
      <c r="K65" s="165">
        <v>24605</v>
      </c>
      <c r="L65" s="165">
        <v>959</v>
      </c>
      <c r="M65" s="166">
        <v>0.2130164371390493</v>
      </c>
    </row>
    <row r="66" spans="1:13" ht="12.75">
      <c r="A66" s="2" t="s">
        <v>110</v>
      </c>
      <c r="B66" s="47" t="s">
        <v>480</v>
      </c>
      <c r="C66" s="1" t="s">
        <v>111</v>
      </c>
      <c r="D66" s="1" t="s">
        <v>36</v>
      </c>
      <c r="E66" s="1" t="s">
        <v>7</v>
      </c>
      <c r="F66" s="100">
        <f>SUM('REPORT 7 All Monthly'!F66:H66)</f>
        <v>31981</v>
      </c>
      <c r="G66" s="100">
        <f>SUM('REPORT 7 All Monthly'!I66,'REPORT 7 All Monthly'!J66,'REPORT 7 All Monthly'!K66)</f>
        <v>39227</v>
      </c>
      <c r="H66" s="100">
        <f>SUM('REPORT 7 All Monthly'!L66:N66)</f>
        <v>15461</v>
      </c>
      <c r="I66" s="100">
        <f>SUM('REPORT 7 All Monthly'!O66:Q66)</f>
        <v>17902</v>
      </c>
      <c r="J66" s="102">
        <f>SUM('REPORT 7 All Monthly'!R66:T66)</f>
        <v>21503</v>
      </c>
      <c r="K66" s="165">
        <v>126074</v>
      </c>
      <c r="L66" s="165">
        <v>-10478</v>
      </c>
      <c r="M66" s="166">
        <v>-0.32763203151871423</v>
      </c>
    </row>
    <row r="67" spans="1:13" ht="12.75">
      <c r="A67" s="2" t="s">
        <v>112</v>
      </c>
      <c r="B67" s="48" t="s">
        <v>415</v>
      </c>
      <c r="C67" s="1" t="s">
        <v>113</v>
      </c>
      <c r="D67" s="1" t="s">
        <v>102</v>
      </c>
      <c r="E67" s="1" t="s">
        <v>7</v>
      </c>
      <c r="F67" s="100">
        <f>SUM('REPORT 7 All Monthly'!F67:H67)</f>
        <v>75581</v>
      </c>
      <c r="G67" s="100">
        <f>SUM('REPORT 7 All Monthly'!I67,'REPORT 7 All Monthly'!J67,'REPORT 7 All Monthly'!K67)</f>
        <v>97072</v>
      </c>
      <c r="H67" s="100">
        <f>SUM('REPORT 7 All Monthly'!L67:N67)</f>
        <v>49010</v>
      </c>
      <c r="I67" s="100">
        <f>SUM('REPORT 7 All Monthly'!O67:Q67)</f>
        <v>55598</v>
      </c>
      <c r="J67" s="102">
        <f>SUM('REPORT 7 All Monthly'!R67:T67)</f>
        <v>68206</v>
      </c>
      <c r="K67" s="165">
        <v>345467</v>
      </c>
      <c r="L67" s="165">
        <v>-7375</v>
      </c>
      <c r="M67" s="166">
        <v>-0.09757743348195975</v>
      </c>
    </row>
    <row r="68" spans="1:13" ht="12.75">
      <c r="A68" s="2" t="s">
        <v>114</v>
      </c>
      <c r="B68" s="46" t="s">
        <v>481</v>
      </c>
      <c r="C68" s="1" t="s">
        <v>21</v>
      </c>
      <c r="D68" s="1" t="s">
        <v>22</v>
      </c>
      <c r="E68" s="1" t="s">
        <v>7</v>
      </c>
      <c r="F68" s="100">
        <f>SUM('REPORT 7 All Monthly'!F68:H68)</f>
        <v>6640</v>
      </c>
      <c r="G68" s="100">
        <f>SUM('REPORT 7 All Monthly'!I68,'REPORT 7 All Monthly'!J68,'REPORT 7 All Monthly'!K68)</f>
        <v>16011</v>
      </c>
      <c r="H68" s="100">
        <f>SUM('REPORT 7 All Monthly'!L68:N68)</f>
        <v>9591</v>
      </c>
      <c r="I68" s="100">
        <f>SUM('REPORT 7 All Monthly'!O68:Q68)</f>
        <v>25550</v>
      </c>
      <c r="J68" s="102">
        <f>SUM('REPORT 7 All Monthly'!R68:T68)</f>
        <v>30138</v>
      </c>
      <c r="K68" s="165">
        <f>SUM(F68:J68)</f>
        <v>87930</v>
      </c>
      <c r="L68" s="165">
        <v>23498</v>
      </c>
      <c r="M68" s="166">
        <v>3.538855421686747</v>
      </c>
    </row>
    <row r="69" spans="1:13" ht="12.75">
      <c r="A69" s="2" t="s">
        <v>115</v>
      </c>
      <c r="B69" s="46" t="s">
        <v>482</v>
      </c>
      <c r="C69" s="1" t="s">
        <v>69</v>
      </c>
      <c r="D69" s="1" t="s">
        <v>19</v>
      </c>
      <c r="E69" s="1" t="s">
        <v>7</v>
      </c>
      <c r="F69" s="100">
        <f>SUM('REPORT 7 All Monthly'!F69:H69)</f>
        <v>8062</v>
      </c>
      <c r="G69" s="100">
        <f>SUM('REPORT 7 All Monthly'!I69,'REPORT 7 All Monthly'!J69,'REPORT 7 All Monthly'!K69)</f>
        <v>9760</v>
      </c>
      <c r="H69" s="100">
        <f>SUM('REPORT 7 All Monthly'!L69:N69)</f>
        <v>6142</v>
      </c>
      <c r="I69" s="100">
        <f>SUM('REPORT 7 All Monthly'!O69:Q69)</f>
        <v>4434</v>
      </c>
      <c r="J69" s="102">
        <f>SUM('REPORT 7 All Monthly'!R69:T69)</f>
        <v>7913</v>
      </c>
      <c r="K69" s="165">
        <v>36311</v>
      </c>
      <c r="L69" s="165">
        <v>-149</v>
      </c>
      <c r="M69" s="166">
        <v>-0.01848176631108906</v>
      </c>
    </row>
    <row r="70" spans="1:13" ht="12.75">
      <c r="A70" s="2" t="s">
        <v>368</v>
      </c>
      <c r="B70" s="46" t="s">
        <v>483</v>
      </c>
      <c r="C70" s="1" t="s">
        <v>116</v>
      </c>
      <c r="D70" s="1" t="s">
        <v>15</v>
      </c>
      <c r="E70" s="1" t="s">
        <v>7</v>
      </c>
      <c r="F70" s="100">
        <f>SUM('REPORT 7 All Monthly'!F70:H70)</f>
        <v>3707</v>
      </c>
      <c r="G70" s="100">
        <f>SUM('REPORT 7 All Monthly'!I70,'REPORT 7 All Monthly'!J70,'REPORT 7 All Monthly'!K70)</f>
        <v>5151</v>
      </c>
      <c r="H70" s="100">
        <f>SUM('REPORT 7 All Monthly'!L70:N70)</f>
        <v>5600</v>
      </c>
      <c r="I70" s="100">
        <f>SUM('REPORT 7 All Monthly'!O70:Q70)</f>
        <v>6335</v>
      </c>
      <c r="J70" s="102">
        <f>SUM('REPORT 7 All Monthly'!R70:T70)</f>
        <v>8518</v>
      </c>
      <c r="K70" s="165">
        <v>29311</v>
      </c>
      <c r="L70" s="165" t="s">
        <v>756</v>
      </c>
      <c r="M70" s="166" t="s">
        <v>756</v>
      </c>
    </row>
    <row r="71" spans="1:13" ht="12.75">
      <c r="A71" s="2" t="s">
        <v>117</v>
      </c>
      <c r="B71" s="46" t="s">
        <v>484</v>
      </c>
      <c r="C71" s="1" t="s">
        <v>61</v>
      </c>
      <c r="D71" s="1" t="s">
        <v>19</v>
      </c>
      <c r="E71" s="1" t="s">
        <v>16</v>
      </c>
      <c r="F71" s="100">
        <f>SUM('REPORT 7 All Monthly'!F71:H71)</f>
        <v>7777</v>
      </c>
      <c r="G71" s="100">
        <f>SUM('REPORT 7 All Monthly'!I71,'REPORT 7 All Monthly'!J71,'REPORT 7 All Monthly'!K71)</f>
        <v>8869</v>
      </c>
      <c r="H71" s="100">
        <f>SUM('REPORT 7 All Monthly'!L71:N71)</f>
        <v>7789</v>
      </c>
      <c r="I71" s="100">
        <f>SUM('REPORT 7 All Monthly'!O71:Q71)</f>
        <v>10371</v>
      </c>
      <c r="J71" s="102">
        <f>SUM('REPORT 7 All Monthly'!R71:T71)</f>
        <v>7884</v>
      </c>
      <c r="K71" s="165">
        <v>42690</v>
      </c>
      <c r="L71" s="165">
        <v>107</v>
      </c>
      <c r="M71" s="166">
        <v>0.013758518709013758</v>
      </c>
    </row>
    <row r="72" spans="1:13" ht="12.75">
      <c r="A72" s="2" t="s">
        <v>118</v>
      </c>
      <c r="B72" s="46" t="s">
        <v>485</v>
      </c>
      <c r="C72" s="1" t="s">
        <v>46</v>
      </c>
      <c r="D72" s="1" t="s">
        <v>10</v>
      </c>
      <c r="E72" s="1" t="s">
        <v>7</v>
      </c>
      <c r="F72" s="100">
        <f>SUM('REPORT 7 All Monthly'!F72:H72)</f>
        <v>19330</v>
      </c>
      <c r="G72" s="100">
        <f>SUM('REPORT 7 All Monthly'!I72,'REPORT 7 All Monthly'!J72,'REPORT 7 All Monthly'!K72)</f>
        <v>61679</v>
      </c>
      <c r="H72" s="100">
        <f>SUM('REPORT 7 All Monthly'!L72:N72)</f>
        <v>9304</v>
      </c>
      <c r="I72" s="100">
        <f>SUM('REPORT 7 All Monthly'!O72:Q72)</f>
        <v>27581</v>
      </c>
      <c r="J72" s="102">
        <f>SUM('REPORT 7 All Monthly'!R72:T72)</f>
        <v>35523</v>
      </c>
      <c r="K72" s="165">
        <v>153417</v>
      </c>
      <c r="L72" s="165">
        <v>16193</v>
      </c>
      <c r="M72" s="166">
        <v>0.8377133988618727</v>
      </c>
    </row>
    <row r="73" spans="1:13" ht="12.75">
      <c r="A73" s="2" t="s">
        <v>119</v>
      </c>
      <c r="B73" s="46" t="s">
        <v>486</v>
      </c>
      <c r="C73" s="1" t="s">
        <v>72</v>
      </c>
      <c r="D73" s="1" t="s">
        <v>36</v>
      </c>
      <c r="E73" s="1" t="s">
        <v>7</v>
      </c>
      <c r="F73" s="100">
        <f>SUM('REPORT 7 All Monthly'!F73:H73)</f>
        <v>24052</v>
      </c>
      <c r="G73" s="100">
        <f>SUM('REPORT 7 All Monthly'!I73,'REPORT 7 All Monthly'!J73,'REPORT 7 All Monthly'!K73)</f>
        <v>23668</v>
      </c>
      <c r="H73" s="100">
        <f>SUM('REPORT 7 All Monthly'!L73:N73)</f>
        <v>5735</v>
      </c>
      <c r="I73" s="100">
        <f>SUM('REPORT 7 All Monthly'!O73:Q73)</f>
        <v>6785</v>
      </c>
      <c r="J73" s="102">
        <f>SUM('REPORT 7 All Monthly'!R73:T73)</f>
        <v>6795</v>
      </c>
      <c r="K73" s="165">
        <v>67035</v>
      </c>
      <c r="L73" s="165">
        <v>-17257</v>
      </c>
      <c r="M73" s="166">
        <v>-0.7174871112589389</v>
      </c>
    </row>
    <row r="74" spans="1:13" ht="12.75">
      <c r="A74" s="2" t="s">
        <v>120</v>
      </c>
      <c r="B74" s="46" t="s">
        <v>487</v>
      </c>
      <c r="C74" s="1" t="s">
        <v>121</v>
      </c>
      <c r="D74" s="1" t="s">
        <v>15</v>
      </c>
      <c r="E74" s="1" t="s">
        <v>16</v>
      </c>
      <c r="F74" s="100">
        <f>SUM('REPORT 7 All Monthly'!F74:H74)</f>
        <v>4402</v>
      </c>
      <c r="G74" s="100">
        <f>SUM('REPORT 7 All Monthly'!I74,'REPORT 7 All Monthly'!J74,'REPORT 7 All Monthly'!K74)</f>
        <v>6421</v>
      </c>
      <c r="H74" s="100">
        <f>SUM('REPORT 7 All Monthly'!L74:N74)</f>
        <v>6138</v>
      </c>
      <c r="I74" s="100">
        <f>SUM('REPORT 7 All Monthly'!O74:Q74)</f>
        <v>6654</v>
      </c>
      <c r="J74" s="102">
        <f>SUM('REPORT 7 All Monthly'!R74:T74)</f>
        <v>5642</v>
      </c>
      <c r="K74" s="165">
        <v>29257</v>
      </c>
      <c r="L74" s="165">
        <v>1240</v>
      </c>
      <c r="M74" s="166">
        <v>0.28169014084507044</v>
      </c>
    </row>
    <row r="75" spans="1:13" ht="12.75">
      <c r="A75" s="2" t="s">
        <v>122</v>
      </c>
      <c r="B75" s="46" t="s">
        <v>488</v>
      </c>
      <c r="C75" s="1" t="s">
        <v>116</v>
      </c>
      <c r="D75" s="1" t="s">
        <v>15</v>
      </c>
      <c r="E75" s="1" t="s">
        <v>7</v>
      </c>
      <c r="F75" s="100">
        <f>SUM('REPORT 7 All Monthly'!F75:H75)</f>
        <v>10058</v>
      </c>
      <c r="G75" s="100">
        <f>SUM('REPORT 7 All Monthly'!I75,'REPORT 7 All Monthly'!J75,'REPORT 7 All Monthly'!K75)</f>
        <v>14220</v>
      </c>
      <c r="H75" s="100">
        <f>SUM('REPORT 7 All Monthly'!L75:N75)</f>
        <v>9631</v>
      </c>
      <c r="I75" s="100">
        <f>SUM('REPORT 7 All Monthly'!O75:Q75)</f>
        <v>10683</v>
      </c>
      <c r="J75" s="102">
        <f>SUM('REPORT 7 All Monthly'!R75:T75)</f>
        <v>11999</v>
      </c>
      <c r="K75" s="165">
        <v>56591</v>
      </c>
      <c r="L75" s="165">
        <v>1941</v>
      </c>
      <c r="M75" s="166">
        <v>0.19298071187114735</v>
      </c>
    </row>
    <row r="76" spans="1:13" ht="12.75">
      <c r="A76" s="2" t="s">
        <v>749</v>
      </c>
      <c r="B76" s="46" t="s">
        <v>489</v>
      </c>
      <c r="C76" s="1" t="s">
        <v>5</v>
      </c>
      <c r="D76" s="1" t="s">
        <v>6</v>
      </c>
      <c r="E76" s="1" t="s">
        <v>7</v>
      </c>
      <c r="F76" s="100">
        <f>SUM('REPORT 7 All Monthly'!F76:H76)</f>
        <v>5409</v>
      </c>
      <c r="G76" s="100">
        <f>SUM('REPORT 7 All Monthly'!I76,'REPORT 7 All Monthly'!J76,'REPORT 7 All Monthly'!K76)</f>
        <v>12133</v>
      </c>
      <c r="H76" s="100">
        <f>SUM('REPORT 7 All Monthly'!L76:N76)</f>
        <v>8715</v>
      </c>
      <c r="I76" s="100">
        <f>SUM('REPORT 7 All Monthly'!O76:Q76)</f>
        <v>10179</v>
      </c>
      <c r="J76" s="102">
        <f>SUM('REPORT 7 All Monthly'!R76:T76)</f>
        <v>7932</v>
      </c>
      <c r="K76" s="165">
        <v>44368</v>
      </c>
      <c r="L76" s="165" t="s">
        <v>756</v>
      </c>
      <c r="M76" s="166" t="s">
        <v>756</v>
      </c>
    </row>
    <row r="77" spans="1:13" ht="12.75">
      <c r="A77" s="2" t="s">
        <v>123</v>
      </c>
      <c r="B77" s="46" t="s">
        <v>490</v>
      </c>
      <c r="C77" s="1" t="s">
        <v>124</v>
      </c>
      <c r="D77" s="1" t="s">
        <v>15</v>
      </c>
      <c r="E77" s="1" t="s">
        <v>7</v>
      </c>
      <c r="F77" s="100">
        <f>SUM('REPORT 7 All Monthly'!F77:H77)</f>
        <v>7438</v>
      </c>
      <c r="G77" s="100">
        <f>SUM('REPORT 7 All Monthly'!I77,'REPORT 7 All Monthly'!J77,'REPORT 7 All Monthly'!K77)</f>
        <v>9627</v>
      </c>
      <c r="H77" s="100">
        <f>SUM('REPORT 7 All Monthly'!L77:N77)</f>
        <v>6634</v>
      </c>
      <c r="I77" s="100">
        <f>SUM('REPORT 7 All Monthly'!O77:Q77)</f>
        <v>8749</v>
      </c>
      <c r="J77" s="102">
        <f>SUM('REPORT 7 All Monthly'!R77:T77)</f>
        <v>10249</v>
      </c>
      <c r="K77" s="165">
        <v>42697</v>
      </c>
      <c r="L77" s="165">
        <v>2811</v>
      </c>
      <c r="M77" s="166">
        <v>0.37792417316482924</v>
      </c>
    </row>
    <row r="78" spans="1:13" ht="12.75">
      <c r="A78" s="2" t="s">
        <v>125</v>
      </c>
      <c r="B78" s="46" t="s">
        <v>491</v>
      </c>
      <c r="C78" s="1" t="s">
        <v>21</v>
      </c>
      <c r="D78" s="1" t="s">
        <v>22</v>
      </c>
      <c r="E78" s="1" t="s">
        <v>7</v>
      </c>
      <c r="F78" s="100">
        <f>SUM('REPORT 7 All Monthly'!F78:H78)</f>
        <v>27968</v>
      </c>
      <c r="G78" s="100">
        <f>SUM('REPORT 7 All Monthly'!I78,'REPORT 7 All Monthly'!J78,'REPORT 7 All Monthly'!K78)</f>
        <v>35352</v>
      </c>
      <c r="H78" s="100">
        <f>SUM('REPORT 7 All Monthly'!L78:N78)</f>
        <v>20111</v>
      </c>
      <c r="I78" s="100">
        <f>SUM('REPORT 7 All Monthly'!O78:Q78)</f>
        <v>21127</v>
      </c>
      <c r="J78" s="102">
        <f>SUM('REPORT 7 All Monthly'!R78:T78)</f>
        <v>29957</v>
      </c>
      <c r="K78" s="165">
        <v>134515</v>
      </c>
      <c r="L78" s="165">
        <v>1989</v>
      </c>
      <c r="M78" s="166">
        <v>0.07111699084668192</v>
      </c>
    </row>
    <row r="79" spans="1:13" ht="12.75">
      <c r="A79" s="2" t="s">
        <v>126</v>
      </c>
      <c r="B79" s="46" t="s">
        <v>492</v>
      </c>
      <c r="C79" s="1" t="s">
        <v>50</v>
      </c>
      <c r="D79" s="1" t="s">
        <v>19</v>
      </c>
      <c r="E79" s="1" t="s">
        <v>16</v>
      </c>
      <c r="F79" s="100">
        <f>SUM('REPORT 7 All Monthly'!F79:H79)</f>
        <v>6778</v>
      </c>
      <c r="G79" s="100">
        <f>SUM('REPORT 7 All Monthly'!I79,'REPORT 7 All Monthly'!J79,'REPORT 7 All Monthly'!K79)</f>
        <v>8190</v>
      </c>
      <c r="H79" s="100">
        <f>SUM('REPORT 7 All Monthly'!L79:N79)</f>
        <v>7677</v>
      </c>
      <c r="I79" s="100">
        <f>SUM('REPORT 7 All Monthly'!O79:Q79)</f>
        <v>15928</v>
      </c>
      <c r="J79" s="102">
        <f>SUM('REPORT 7 All Monthly'!R79:T79)</f>
        <v>9650</v>
      </c>
      <c r="K79" s="165">
        <v>48223</v>
      </c>
      <c r="L79" s="165">
        <v>2872</v>
      </c>
      <c r="M79" s="166">
        <v>0.42372381233402184</v>
      </c>
    </row>
    <row r="80" spans="1:13" ht="12.75">
      <c r="A80" s="2" t="s">
        <v>127</v>
      </c>
      <c r="B80" s="46" t="s">
        <v>493</v>
      </c>
      <c r="C80" s="1" t="s">
        <v>9</v>
      </c>
      <c r="D80" s="1" t="s">
        <v>10</v>
      </c>
      <c r="E80" s="1" t="s">
        <v>7</v>
      </c>
      <c r="F80" s="100">
        <f>SUM('REPORT 7 All Monthly'!F80:H80)</f>
        <v>30100</v>
      </c>
      <c r="G80" s="100">
        <f>SUM('REPORT 7 All Monthly'!I80,'REPORT 7 All Monthly'!J80,'REPORT 7 All Monthly'!K80)</f>
        <v>38120</v>
      </c>
      <c r="H80" s="100">
        <f>SUM('REPORT 7 All Monthly'!L80:N80)</f>
        <v>18522</v>
      </c>
      <c r="I80" s="100">
        <f>SUM('REPORT 7 All Monthly'!O80:Q80)</f>
        <v>22412</v>
      </c>
      <c r="J80" s="102">
        <f>SUM('REPORT 7 All Monthly'!R80:T80)</f>
        <v>23075</v>
      </c>
      <c r="K80" s="165">
        <v>132229</v>
      </c>
      <c r="L80" s="165">
        <v>-7025</v>
      </c>
      <c r="M80" s="166">
        <v>-0.23338870431893688</v>
      </c>
    </row>
    <row r="81" spans="1:13" ht="12.75">
      <c r="A81" s="2" t="s">
        <v>128</v>
      </c>
      <c r="B81" s="46" t="s">
        <v>494</v>
      </c>
      <c r="C81" s="1" t="s">
        <v>129</v>
      </c>
      <c r="D81" s="1" t="s">
        <v>30</v>
      </c>
      <c r="E81" s="1" t="s">
        <v>16</v>
      </c>
      <c r="F81" s="100">
        <f>SUM('REPORT 7 All Monthly'!F81:H81)</f>
        <v>5805</v>
      </c>
      <c r="G81" s="100">
        <f>SUM('REPORT 7 All Monthly'!I81,'REPORT 7 All Monthly'!J81,'REPORT 7 All Monthly'!K81)</f>
        <v>5589</v>
      </c>
      <c r="H81" s="100">
        <f>SUM('REPORT 7 All Monthly'!L81:N81)</f>
        <v>5635</v>
      </c>
      <c r="I81" s="100">
        <f>SUM('REPORT 7 All Monthly'!O81:Q81)</f>
        <v>5370</v>
      </c>
      <c r="J81" s="102">
        <f>SUM('REPORT 7 All Monthly'!R81:T81)</f>
        <v>4633</v>
      </c>
      <c r="K81" s="165">
        <v>27032</v>
      </c>
      <c r="L81" s="165">
        <v>-1172</v>
      </c>
      <c r="M81" s="166">
        <v>-0.20189491817398794</v>
      </c>
    </row>
    <row r="82" spans="1:13" ht="12.75">
      <c r="A82" s="2" t="s">
        <v>130</v>
      </c>
      <c r="B82" s="46" t="s">
        <v>495</v>
      </c>
      <c r="C82" s="1" t="s">
        <v>69</v>
      </c>
      <c r="D82" s="1" t="s">
        <v>19</v>
      </c>
      <c r="E82" s="1" t="s">
        <v>7</v>
      </c>
      <c r="F82" s="100">
        <f>SUM('REPORT 7 All Monthly'!F82:H82)</f>
        <v>12532</v>
      </c>
      <c r="G82" s="100">
        <f>SUM('REPORT 7 All Monthly'!I82,'REPORT 7 All Monthly'!J82,'REPORT 7 All Monthly'!K82)</f>
        <v>13286</v>
      </c>
      <c r="H82" s="100">
        <f>SUM('REPORT 7 All Monthly'!L82:N82)</f>
        <v>6800</v>
      </c>
      <c r="I82" s="100">
        <f>SUM('REPORT 7 All Monthly'!O82:Q82)</f>
        <v>8950</v>
      </c>
      <c r="J82" s="102">
        <f>SUM('REPORT 7 All Monthly'!R82:T82)</f>
        <v>10852</v>
      </c>
      <c r="K82" s="165">
        <v>52420</v>
      </c>
      <c r="L82" s="165">
        <v>-1680</v>
      </c>
      <c r="M82" s="166">
        <v>-0.13405681455473986</v>
      </c>
    </row>
    <row r="83" spans="1:13" ht="12.75">
      <c r="A83" s="2" t="s">
        <v>131</v>
      </c>
      <c r="B83" s="46" t="s">
        <v>496</v>
      </c>
      <c r="C83" s="1" t="s">
        <v>18</v>
      </c>
      <c r="D83" s="1" t="s">
        <v>19</v>
      </c>
      <c r="E83" s="1" t="s">
        <v>7</v>
      </c>
      <c r="F83" s="100">
        <f>SUM('REPORT 7 All Monthly'!F83:H83)</f>
        <v>13583</v>
      </c>
      <c r="G83" s="100">
        <f>SUM('REPORT 7 All Monthly'!I83,'REPORT 7 All Monthly'!J83,'REPORT 7 All Monthly'!K83)</f>
        <v>21103</v>
      </c>
      <c r="H83" s="100">
        <f>SUM('REPORT 7 All Monthly'!L83:N83)</f>
        <v>11075</v>
      </c>
      <c r="I83" s="100">
        <f>SUM('REPORT 7 All Monthly'!O83:Q83)</f>
        <v>13966</v>
      </c>
      <c r="J83" s="102">
        <f>SUM('REPORT 7 All Monthly'!R83:T83)</f>
        <v>14061</v>
      </c>
      <c r="K83" s="165">
        <v>73788</v>
      </c>
      <c r="L83" s="165">
        <v>478</v>
      </c>
      <c r="M83" s="166">
        <v>0.03519104763307075</v>
      </c>
    </row>
    <row r="84" spans="1:13" ht="12.75">
      <c r="A84" s="2" t="s">
        <v>132</v>
      </c>
      <c r="B84" s="46" t="s">
        <v>497</v>
      </c>
      <c r="C84" s="1" t="s">
        <v>63</v>
      </c>
      <c r="D84" s="1" t="s">
        <v>6</v>
      </c>
      <c r="E84" s="1" t="s">
        <v>7</v>
      </c>
      <c r="F84" s="100">
        <f>SUM('REPORT 7 All Monthly'!F84:H84)</f>
        <v>960</v>
      </c>
      <c r="G84" s="100">
        <f>SUM('REPORT 7 All Monthly'!I84,'REPORT 7 All Monthly'!J84,'REPORT 7 All Monthly'!K84)</f>
        <v>1901</v>
      </c>
      <c r="H84" s="100">
        <f>SUM('REPORT 7 All Monthly'!L84:N84)</f>
        <v>1207</v>
      </c>
      <c r="I84" s="100">
        <f>SUM('REPORT 7 All Monthly'!O84:Q84)</f>
        <v>1066</v>
      </c>
      <c r="J84" s="102">
        <f>SUM('REPORT 7 All Monthly'!R84:T84)</f>
        <v>1384</v>
      </c>
      <c r="K84" s="165">
        <v>6518</v>
      </c>
      <c r="L84" s="165">
        <v>424</v>
      </c>
      <c r="M84" s="166">
        <v>0.44166666666666665</v>
      </c>
    </row>
    <row r="85" spans="1:13" ht="12.75">
      <c r="A85" s="2" t="s">
        <v>133</v>
      </c>
      <c r="B85" s="46" t="s">
        <v>498</v>
      </c>
      <c r="C85" s="1" t="s">
        <v>134</v>
      </c>
      <c r="D85" s="1" t="s">
        <v>102</v>
      </c>
      <c r="E85" s="1" t="s">
        <v>7</v>
      </c>
      <c r="F85" s="100">
        <f>SUM('REPORT 7 All Monthly'!F85:H85)</f>
        <v>38500</v>
      </c>
      <c r="G85" s="100">
        <f>SUM('REPORT 7 All Monthly'!I85,'REPORT 7 All Monthly'!J85,'REPORT 7 All Monthly'!K85)</f>
        <v>46330</v>
      </c>
      <c r="H85" s="100">
        <f>SUM('REPORT 7 All Monthly'!L85:N85)</f>
        <v>19143</v>
      </c>
      <c r="I85" s="100">
        <f>SUM('REPORT 7 All Monthly'!O85:Q85)</f>
        <v>22403</v>
      </c>
      <c r="J85" s="102">
        <f>SUM('REPORT 7 All Monthly'!R85:T85)</f>
        <v>33438</v>
      </c>
      <c r="K85" s="165">
        <v>159814</v>
      </c>
      <c r="L85" s="165">
        <v>-5062</v>
      </c>
      <c r="M85" s="166">
        <v>-0.13148051948051948</v>
      </c>
    </row>
    <row r="86" spans="1:13" ht="12.75">
      <c r="A86" s="2" t="s">
        <v>135</v>
      </c>
      <c r="B86" s="46" t="s">
        <v>499</v>
      </c>
      <c r="C86" s="1" t="s">
        <v>12</v>
      </c>
      <c r="D86" s="1" t="s">
        <v>10</v>
      </c>
      <c r="E86" s="1" t="s">
        <v>16</v>
      </c>
      <c r="F86" s="100">
        <f>SUM('REPORT 7 All Monthly'!F86:H86)</f>
        <v>6802</v>
      </c>
      <c r="G86" s="100">
        <f>SUM('REPORT 7 All Monthly'!I86,'REPORT 7 All Monthly'!J86,'REPORT 7 All Monthly'!K86)</f>
        <v>7597</v>
      </c>
      <c r="H86" s="100">
        <f>SUM('REPORT 7 All Monthly'!L86:N86)</f>
        <v>6582</v>
      </c>
      <c r="I86" s="100">
        <f>SUM('REPORT 7 All Monthly'!O86:Q86)</f>
        <v>7337</v>
      </c>
      <c r="J86" s="102">
        <f>SUM('REPORT 7 All Monthly'!R86:T86)</f>
        <v>7805</v>
      </c>
      <c r="K86" s="165">
        <v>36123</v>
      </c>
      <c r="L86" s="165">
        <v>1003</v>
      </c>
      <c r="M86" s="166">
        <v>0.1474566304028227</v>
      </c>
    </row>
    <row r="87" spans="1:13" ht="12.75">
      <c r="A87" s="2" t="s">
        <v>406</v>
      </c>
      <c r="B87" s="46" t="s">
        <v>500</v>
      </c>
      <c r="C87" s="1" t="s">
        <v>95</v>
      </c>
      <c r="D87" s="1" t="s">
        <v>30</v>
      </c>
      <c r="E87" s="1" t="s">
        <v>7</v>
      </c>
      <c r="F87" s="100">
        <f>SUM('REPORT 7 All Monthly'!F87:H87)</f>
        <v>4612</v>
      </c>
      <c r="G87" s="100">
        <f>SUM('REPORT 7 All Monthly'!I87,'REPORT 7 All Monthly'!J87,'REPORT 7 All Monthly'!K87)</f>
        <v>22723</v>
      </c>
      <c r="H87" s="100">
        <f>SUM('REPORT 7 All Monthly'!L87:N87)</f>
        <v>10717</v>
      </c>
      <c r="I87" s="100">
        <f>SUM('REPORT 7 All Monthly'!O87:Q87)</f>
        <v>12877</v>
      </c>
      <c r="J87" s="102">
        <f>SUM('REPORT 7 All Monthly'!R87:T87)</f>
        <v>12860</v>
      </c>
      <c r="K87" s="165">
        <v>63789</v>
      </c>
      <c r="L87" s="165" t="s">
        <v>756</v>
      </c>
      <c r="M87" s="166" t="s">
        <v>756</v>
      </c>
    </row>
    <row r="88" spans="1:13" ht="12.75">
      <c r="A88" s="2" t="s">
        <v>136</v>
      </c>
      <c r="B88" s="46" t="s">
        <v>501</v>
      </c>
      <c r="C88" s="1" t="s">
        <v>116</v>
      </c>
      <c r="D88" s="1" t="s">
        <v>15</v>
      </c>
      <c r="E88" s="1" t="s">
        <v>7</v>
      </c>
      <c r="F88" s="100">
        <f>SUM('REPORT 7 All Monthly'!F88:H88)</f>
        <v>16785</v>
      </c>
      <c r="G88" s="100">
        <f>SUM('REPORT 7 All Monthly'!I88,'REPORT 7 All Monthly'!J88,'REPORT 7 All Monthly'!K88)</f>
        <v>16806</v>
      </c>
      <c r="H88" s="100">
        <f>SUM('REPORT 7 All Monthly'!L88:N88)</f>
        <v>8063</v>
      </c>
      <c r="I88" s="100">
        <f>SUM('REPORT 7 All Monthly'!O88:Q88)</f>
        <v>10085</v>
      </c>
      <c r="J88" s="102">
        <f>SUM('REPORT 7 All Monthly'!R88:T88)</f>
        <v>12178</v>
      </c>
      <c r="K88" s="165">
        <v>63917</v>
      </c>
      <c r="L88" s="165">
        <v>-4607</v>
      </c>
      <c r="M88" s="166">
        <v>-0.274471254095919</v>
      </c>
    </row>
    <row r="89" spans="1:13" ht="12.75">
      <c r="A89" s="2" t="s">
        <v>137</v>
      </c>
      <c r="B89" s="46" t="s">
        <v>502</v>
      </c>
      <c r="C89" s="1" t="s">
        <v>74</v>
      </c>
      <c r="D89" s="1" t="s">
        <v>15</v>
      </c>
      <c r="E89" s="1" t="s">
        <v>16</v>
      </c>
      <c r="F89" s="100">
        <f>SUM('REPORT 7 All Monthly'!F89:H89)</f>
        <v>5639</v>
      </c>
      <c r="G89" s="100">
        <f>SUM('REPORT 7 All Monthly'!I89,'REPORT 7 All Monthly'!J89,'REPORT 7 All Monthly'!K89)</f>
        <v>6843</v>
      </c>
      <c r="H89" s="100">
        <f>SUM('REPORT 7 All Monthly'!L89:N89)</f>
        <v>5878</v>
      </c>
      <c r="I89" s="100">
        <f>SUM('REPORT 7 All Monthly'!O89:Q89)</f>
        <v>6267</v>
      </c>
      <c r="J89" s="102">
        <f>SUM('REPORT 7 All Monthly'!R89:T89)</f>
        <v>6739</v>
      </c>
      <c r="K89" s="165">
        <v>31366</v>
      </c>
      <c r="L89" s="165">
        <v>1100</v>
      </c>
      <c r="M89" s="166">
        <v>0.19507004788082993</v>
      </c>
    </row>
    <row r="90" spans="1:13" ht="12.75">
      <c r="A90" s="2" t="s">
        <v>138</v>
      </c>
      <c r="B90" s="46" t="s">
        <v>503</v>
      </c>
      <c r="C90" s="1" t="s">
        <v>52</v>
      </c>
      <c r="D90" s="1" t="s">
        <v>19</v>
      </c>
      <c r="E90" s="1" t="s">
        <v>7</v>
      </c>
      <c r="F90" s="100">
        <f>SUM('REPORT 7 All Monthly'!F90:H90)</f>
        <v>22118</v>
      </c>
      <c r="G90" s="100">
        <f>SUM('REPORT 7 All Monthly'!I90,'REPORT 7 All Monthly'!J90,'REPORT 7 All Monthly'!K90)</f>
        <v>26624</v>
      </c>
      <c r="H90" s="100">
        <f>SUM('REPORT 7 All Monthly'!L90:N90)</f>
        <v>10184</v>
      </c>
      <c r="I90" s="100">
        <f>SUM('REPORT 7 All Monthly'!O90:Q90)</f>
        <v>17357</v>
      </c>
      <c r="J90" s="102">
        <f>SUM('REPORT 7 All Monthly'!R90:T90)</f>
        <v>18553</v>
      </c>
      <c r="K90" s="165">
        <v>94836</v>
      </c>
      <c r="L90" s="165">
        <v>-3565</v>
      </c>
      <c r="M90" s="166">
        <v>-0.16118093860204358</v>
      </c>
    </row>
    <row r="91" spans="1:13" ht="12.75">
      <c r="A91" s="2" t="s">
        <v>139</v>
      </c>
      <c r="B91" s="46" t="s">
        <v>504</v>
      </c>
      <c r="C91" s="1" t="s">
        <v>21</v>
      </c>
      <c r="D91" s="1" t="s">
        <v>22</v>
      </c>
      <c r="E91" s="1" t="s">
        <v>7</v>
      </c>
      <c r="F91" s="100">
        <f>SUM('REPORT 7 All Monthly'!F91:H91)</f>
        <v>15931</v>
      </c>
      <c r="G91" s="100">
        <f>SUM('REPORT 7 All Monthly'!I91,'REPORT 7 All Monthly'!J91,'REPORT 7 All Monthly'!K91)</f>
        <v>33827</v>
      </c>
      <c r="H91" s="100">
        <f>SUM('REPORT 7 All Monthly'!L91:N91)</f>
        <v>12176</v>
      </c>
      <c r="I91" s="100">
        <f>SUM('REPORT 7 All Monthly'!O91:Q91)</f>
        <v>10826</v>
      </c>
      <c r="J91" s="102">
        <f>SUM('REPORT 7 All Monthly'!R91:T91)</f>
        <v>13001</v>
      </c>
      <c r="K91" s="165">
        <v>85761</v>
      </c>
      <c r="L91" s="165">
        <v>-2930</v>
      </c>
      <c r="M91" s="166">
        <v>-0.1839181470089762</v>
      </c>
    </row>
    <row r="92" spans="1:13" ht="12.75">
      <c r="A92" s="2" t="s">
        <v>140</v>
      </c>
      <c r="B92" s="46" t="s">
        <v>505</v>
      </c>
      <c r="C92" s="1" t="s">
        <v>124</v>
      </c>
      <c r="D92" s="1" t="s">
        <v>15</v>
      </c>
      <c r="E92" s="1" t="s">
        <v>16</v>
      </c>
      <c r="F92" s="100">
        <f>SUM('REPORT 7 All Monthly'!F92:H92)</f>
        <v>1860</v>
      </c>
      <c r="G92" s="100">
        <f>SUM('REPORT 7 All Monthly'!I92,'REPORT 7 All Monthly'!J92,'REPORT 7 All Monthly'!K92)</f>
        <v>3813</v>
      </c>
      <c r="H92" s="100">
        <f>SUM('REPORT 7 All Monthly'!L92:N92)</f>
        <v>3136</v>
      </c>
      <c r="I92" s="100">
        <f>SUM('REPORT 7 All Monthly'!O92:Q92)</f>
        <v>1724</v>
      </c>
      <c r="J92" s="102">
        <f>SUM('REPORT 7 All Monthly'!R92:T92)</f>
        <v>4220</v>
      </c>
      <c r="K92" s="165">
        <v>14753</v>
      </c>
      <c r="L92" s="165">
        <v>2360</v>
      </c>
      <c r="M92" s="166">
        <v>1.2688172043010753</v>
      </c>
    </row>
    <row r="93" spans="1:13" ht="12.75">
      <c r="A93" s="2" t="s">
        <v>141</v>
      </c>
      <c r="B93" s="46" t="s">
        <v>506</v>
      </c>
      <c r="C93" s="1" t="s">
        <v>21</v>
      </c>
      <c r="D93" s="1" t="s">
        <v>22</v>
      </c>
      <c r="E93" s="1" t="s">
        <v>7</v>
      </c>
      <c r="F93" s="100">
        <f>SUM('REPORT 7 All Monthly'!F93:H93)</f>
        <v>8157</v>
      </c>
      <c r="G93" s="100">
        <f>SUM('REPORT 7 All Monthly'!I93,'REPORT 7 All Monthly'!J93,'REPORT 7 All Monthly'!K93)</f>
        <v>14887</v>
      </c>
      <c r="H93" s="100">
        <f>SUM('REPORT 7 All Monthly'!L93:N93)</f>
        <v>4883</v>
      </c>
      <c r="I93" s="100">
        <f>SUM('REPORT 7 All Monthly'!O93:Q93)</f>
        <v>4624</v>
      </c>
      <c r="J93" s="102">
        <f>SUM('REPORT 7 All Monthly'!R93:T93)</f>
        <v>6106</v>
      </c>
      <c r="K93" s="165">
        <v>38657</v>
      </c>
      <c r="L93" s="165">
        <v>-2051</v>
      </c>
      <c r="M93" s="166">
        <v>-0.25144048056883656</v>
      </c>
    </row>
    <row r="94" spans="1:13" ht="12.75">
      <c r="A94" s="2" t="s">
        <v>142</v>
      </c>
      <c r="B94" s="46" t="s">
        <v>507</v>
      </c>
      <c r="C94" s="1" t="s">
        <v>143</v>
      </c>
      <c r="D94" s="1" t="s">
        <v>6</v>
      </c>
      <c r="E94" s="1" t="s">
        <v>7</v>
      </c>
      <c r="F94" s="100">
        <f>SUM('REPORT 7 All Monthly'!F94:H94)</f>
        <v>14242</v>
      </c>
      <c r="G94" s="100">
        <f>SUM('REPORT 7 All Monthly'!I94,'REPORT 7 All Monthly'!J94,'REPORT 7 All Monthly'!K94)</f>
        <v>19895</v>
      </c>
      <c r="H94" s="100">
        <f>SUM('REPORT 7 All Monthly'!L94:N94)</f>
        <v>8390</v>
      </c>
      <c r="I94" s="100">
        <f>SUM('REPORT 7 All Monthly'!O94:Q94)</f>
        <v>11790</v>
      </c>
      <c r="J94" s="102">
        <f>SUM('REPORT 7 All Monthly'!R94:T94)</f>
        <v>12093</v>
      </c>
      <c r="K94" s="165">
        <v>66410</v>
      </c>
      <c r="L94" s="165">
        <v>-2149</v>
      </c>
      <c r="M94" s="166">
        <v>-0.15089172868979076</v>
      </c>
    </row>
    <row r="95" spans="1:13" ht="12.75">
      <c r="A95" s="2" t="s">
        <v>144</v>
      </c>
      <c r="B95" s="46" t="s">
        <v>508</v>
      </c>
      <c r="C95" s="1" t="s">
        <v>21</v>
      </c>
      <c r="D95" s="1" t="s">
        <v>22</v>
      </c>
      <c r="E95" s="1" t="s">
        <v>16</v>
      </c>
      <c r="F95" s="100">
        <f>SUM('REPORT 7 All Monthly'!F95:H95)</f>
        <v>1291</v>
      </c>
      <c r="G95" s="100">
        <f>SUM('REPORT 7 All Monthly'!I95,'REPORT 7 All Monthly'!J95,'REPORT 7 All Monthly'!K95)</f>
        <v>1632</v>
      </c>
      <c r="H95" s="100">
        <f>SUM('REPORT 7 All Monthly'!L95:N95)</f>
        <v>1540</v>
      </c>
      <c r="I95" s="100">
        <f>SUM('REPORT 7 All Monthly'!O95:Q95)</f>
        <v>1137</v>
      </c>
      <c r="J95" s="102">
        <f>SUM('REPORT 7 All Monthly'!R95:T95)</f>
        <v>1938</v>
      </c>
      <c r="K95" s="165">
        <v>7538</v>
      </c>
      <c r="L95" s="165">
        <v>647</v>
      </c>
      <c r="M95" s="166">
        <v>0.5011618900077459</v>
      </c>
    </row>
    <row r="96" spans="1:13" ht="12.75">
      <c r="A96" s="2" t="s">
        <v>145</v>
      </c>
      <c r="B96" s="46" t="s">
        <v>509</v>
      </c>
      <c r="C96" s="1" t="s">
        <v>38</v>
      </c>
      <c r="D96" s="1" t="s">
        <v>10</v>
      </c>
      <c r="E96" s="1" t="s">
        <v>7</v>
      </c>
      <c r="F96" s="100">
        <f>SUM('REPORT 7 All Monthly'!F96:H96)</f>
        <v>16338</v>
      </c>
      <c r="G96" s="100">
        <f>SUM('REPORT 7 All Monthly'!I96,'REPORT 7 All Monthly'!J96,'REPORT 7 All Monthly'!K96)</f>
        <v>26464</v>
      </c>
      <c r="H96" s="100">
        <f>SUM('REPORT 7 All Monthly'!L96:N96)</f>
        <v>19215</v>
      </c>
      <c r="I96" s="100">
        <f>SUM('REPORT 7 All Monthly'!O96:Q96)</f>
        <v>14607</v>
      </c>
      <c r="J96" s="102">
        <f>SUM('REPORT 7 All Monthly'!R96:T96)</f>
        <v>17273</v>
      </c>
      <c r="K96" s="165">
        <v>93897</v>
      </c>
      <c r="L96" s="165">
        <v>935</v>
      </c>
      <c r="M96" s="166">
        <v>0.0572285469457706</v>
      </c>
    </row>
    <row r="97" spans="1:13" ht="12.75">
      <c r="A97" s="2" t="s">
        <v>146</v>
      </c>
      <c r="B97" s="46" t="s">
        <v>510</v>
      </c>
      <c r="C97" s="1" t="s">
        <v>21</v>
      </c>
      <c r="D97" s="1" t="s">
        <v>22</v>
      </c>
      <c r="E97" s="1" t="s">
        <v>7</v>
      </c>
      <c r="F97" s="100">
        <f>SUM('REPORT 7 All Monthly'!F97:H97)</f>
        <v>11254</v>
      </c>
      <c r="G97" s="100">
        <f>SUM('REPORT 7 All Monthly'!I97,'REPORT 7 All Monthly'!J97,'REPORT 7 All Monthly'!K97)</f>
        <v>20499</v>
      </c>
      <c r="H97" s="100">
        <f>SUM('REPORT 7 All Monthly'!L97:N97)</f>
        <v>14072</v>
      </c>
      <c r="I97" s="100">
        <f>SUM('REPORT 7 All Monthly'!O97:Q97)</f>
        <v>14203</v>
      </c>
      <c r="J97" s="102">
        <f>SUM('REPORT 7 All Monthly'!R97:T97)</f>
        <v>21629</v>
      </c>
      <c r="K97" s="165">
        <v>81657</v>
      </c>
      <c r="L97" s="165">
        <v>10375</v>
      </c>
      <c r="M97" s="166">
        <v>0.9218944375333215</v>
      </c>
    </row>
    <row r="98" spans="1:13" ht="12.75">
      <c r="A98" s="2" t="s">
        <v>147</v>
      </c>
      <c r="B98" s="46" t="s">
        <v>511</v>
      </c>
      <c r="C98" s="1" t="s">
        <v>21</v>
      </c>
      <c r="D98" s="1" t="s">
        <v>22</v>
      </c>
      <c r="E98" s="1" t="s">
        <v>7</v>
      </c>
      <c r="F98" s="100">
        <f>SUM('REPORT 7 All Monthly'!F98:H98)</f>
        <v>23709</v>
      </c>
      <c r="G98" s="100">
        <f>SUM('REPORT 7 All Monthly'!I98,'REPORT 7 All Monthly'!J98,'REPORT 7 All Monthly'!K98)</f>
        <v>18050</v>
      </c>
      <c r="H98" s="100">
        <f>SUM('REPORT 7 All Monthly'!L98:N98)</f>
        <v>11448</v>
      </c>
      <c r="I98" s="100">
        <f>SUM('REPORT 7 All Monthly'!O98:Q98)</f>
        <v>8427</v>
      </c>
      <c r="J98" s="102">
        <f>SUM('REPORT 7 All Monthly'!R98:T98)</f>
        <v>9980</v>
      </c>
      <c r="K98" s="165">
        <v>71614</v>
      </c>
      <c r="L98" s="165">
        <v>-13729</v>
      </c>
      <c r="M98" s="166">
        <v>-0.5790628031549201</v>
      </c>
    </row>
    <row r="99" spans="1:13" ht="12.75">
      <c r="A99" s="2" t="s">
        <v>148</v>
      </c>
      <c r="B99" s="46" t="s">
        <v>512</v>
      </c>
      <c r="C99" s="1" t="s">
        <v>116</v>
      </c>
      <c r="D99" s="1" t="s">
        <v>15</v>
      </c>
      <c r="E99" s="1" t="s">
        <v>7</v>
      </c>
      <c r="F99" s="100">
        <f>SUM('REPORT 7 All Monthly'!F99:H99)</f>
        <v>5287</v>
      </c>
      <c r="G99" s="100">
        <f>SUM('REPORT 7 All Monthly'!I99,'REPORT 7 All Monthly'!J99,'REPORT 7 All Monthly'!K99)</f>
        <v>9162</v>
      </c>
      <c r="H99" s="100">
        <f>SUM('REPORT 7 All Monthly'!L99:N99)</f>
        <v>5745</v>
      </c>
      <c r="I99" s="100">
        <f>SUM('REPORT 7 All Monthly'!O99:Q99)</f>
        <v>7832</v>
      </c>
      <c r="J99" s="102">
        <f>SUM('REPORT 7 All Monthly'!R99:T99)</f>
        <v>8278</v>
      </c>
      <c r="K99" s="165">
        <v>36304</v>
      </c>
      <c r="L99" s="165">
        <v>2991</v>
      </c>
      <c r="M99" s="166">
        <v>0.5657272555324381</v>
      </c>
    </row>
    <row r="100" spans="1:13" ht="12.75">
      <c r="A100" s="2" t="s">
        <v>149</v>
      </c>
      <c r="B100" s="46" t="s">
        <v>513</v>
      </c>
      <c r="C100" s="1" t="s">
        <v>150</v>
      </c>
      <c r="D100" s="1" t="s">
        <v>102</v>
      </c>
      <c r="E100" s="1" t="s">
        <v>7</v>
      </c>
      <c r="F100" s="100">
        <f>SUM('REPORT 7 All Monthly'!F100:H100)</f>
        <v>20752</v>
      </c>
      <c r="G100" s="100">
        <f>SUM('REPORT 7 All Monthly'!I100,'REPORT 7 All Monthly'!J100,'REPORT 7 All Monthly'!K100)</f>
        <v>28745</v>
      </c>
      <c r="H100" s="100">
        <f>SUM('REPORT 7 All Monthly'!L100:N100)</f>
        <v>16110</v>
      </c>
      <c r="I100" s="100">
        <f>SUM('REPORT 7 All Monthly'!O100:Q100)</f>
        <v>14737</v>
      </c>
      <c r="J100" s="102">
        <f>SUM('REPORT 7 All Monthly'!R100:T100)</f>
        <v>18697</v>
      </c>
      <c r="K100" s="165">
        <v>99041</v>
      </c>
      <c r="L100" s="165">
        <v>-2055</v>
      </c>
      <c r="M100" s="166">
        <v>-0.099026599845798</v>
      </c>
    </row>
    <row r="101" spans="1:13" ht="12.75">
      <c r="A101" s="2" t="s">
        <v>151</v>
      </c>
      <c r="B101" s="46" t="s">
        <v>514</v>
      </c>
      <c r="C101" s="1" t="s">
        <v>121</v>
      </c>
      <c r="D101" s="1" t="s">
        <v>15</v>
      </c>
      <c r="E101" s="1" t="s">
        <v>16</v>
      </c>
      <c r="F101" s="100">
        <f>SUM('REPORT 7 All Monthly'!F101:H101)</f>
        <v>3176</v>
      </c>
      <c r="G101" s="100">
        <f>SUM('REPORT 7 All Monthly'!I101,'REPORT 7 All Monthly'!J101,'REPORT 7 All Monthly'!K101)</f>
        <v>4190</v>
      </c>
      <c r="H101" s="100">
        <f>SUM('REPORT 7 All Monthly'!L101:N101)</f>
        <v>3814</v>
      </c>
      <c r="I101" s="100">
        <f>SUM('REPORT 7 All Monthly'!O101:Q101)</f>
        <v>3319</v>
      </c>
      <c r="J101" s="102">
        <f>SUM('REPORT 7 All Monthly'!R101:T101)</f>
        <v>4264</v>
      </c>
      <c r="K101" s="165">
        <v>18763</v>
      </c>
      <c r="L101" s="165">
        <v>1088</v>
      </c>
      <c r="M101" s="166">
        <v>0.3425692695214106</v>
      </c>
    </row>
    <row r="102" spans="1:13" ht="12.75">
      <c r="A102" s="2" t="s">
        <v>152</v>
      </c>
      <c r="B102" s="46" t="s">
        <v>515</v>
      </c>
      <c r="C102" s="1" t="s">
        <v>21</v>
      </c>
      <c r="D102" s="1" t="s">
        <v>22</v>
      </c>
      <c r="E102" s="1" t="s">
        <v>7</v>
      </c>
      <c r="F102" s="100">
        <f>SUM('REPORT 7 All Monthly'!F102:H102)</f>
        <v>25448</v>
      </c>
      <c r="G102" s="100">
        <f>SUM('REPORT 7 All Monthly'!I102,'REPORT 7 All Monthly'!J102,'REPORT 7 All Monthly'!K102)</f>
        <v>32239</v>
      </c>
      <c r="H102" s="100">
        <f>SUM('REPORT 7 All Monthly'!L102:N102)</f>
        <v>19733</v>
      </c>
      <c r="I102" s="100">
        <f>SUM('REPORT 7 All Monthly'!O102:Q102)</f>
        <v>34983</v>
      </c>
      <c r="J102" s="102">
        <f>SUM('REPORT 7 All Monthly'!R102:T102)</f>
        <v>23713</v>
      </c>
      <c r="K102" s="165">
        <v>136116</v>
      </c>
      <c r="L102" s="165">
        <v>-1735</v>
      </c>
      <c r="M102" s="166">
        <v>-0.0681782458346432</v>
      </c>
    </row>
    <row r="103" spans="1:13" ht="12.75">
      <c r="A103" s="2" t="s">
        <v>153</v>
      </c>
      <c r="B103" s="46" t="s">
        <v>516</v>
      </c>
      <c r="C103" s="1" t="s">
        <v>154</v>
      </c>
      <c r="D103" s="1" t="s">
        <v>36</v>
      </c>
      <c r="E103" s="1" t="s">
        <v>7</v>
      </c>
      <c r="F103" s="100">
        <f>SUM('REPORT 7 All Monthly'!F103:H103)</f>
        <v>39132</v>
      </c>
      <c r="G103" s="100">
        <f>SUM('REPORT 7 All Monthly'!I103,'REPORT 7 All Monthly'!J103,'REPORT 7 All Monthly'!K103)</f>
        <v>53248</v>
      </c>
      <c r="H103" s="100">
        <f>SUM('REPORT 7 All Monthly'!L103:N103)</f>
        <v>27033</v>
      </c>
      <c r="I103" s="100">
        <f>SUM('REPORT 7 All Monthly'!O103:Q103)</f>
        <v>30317</v>
      </c>
      <c r="J103" s="102">
        <f>SUM('REPORT 7 All Monthly'!R103:T103)</f>
        <v>35044</v>
      </c>
      <c r="K103" s="165">
        <v>184774</v>
      </c>
      <c r="L103" s="165">
        <v>-4088</v>
      </c>
      <c r="M103" s="166">
        <v>-0.10446693243381376</v>
      </c>
    </row>
    <row r="104" spans="1:13" ht="12.75">
      <c r="A104" s="2" t="s">
        <v>155</v>
      </c>
      <c r="B104" s="46" t="s">
        <v>517</v>
      </c>
      <c r="C104" s="1" t="s">
        <v>9</v>
      </c>
      <c r="D104" s="1" t="s">
        <v>10</v>
      </c>
      <c r="E104" s="1" t="s">
        <v>7</v>
      </c>
      <c r="F104" s="100">
        <f>SUM('REPORT 7 All Monthly'!F104:H104)</f>
        <v>28395</v>
      </c>
      <c r="G104" s="100">
        <f>SUM('REPORT 7 All Monthly'!I104,'REPORT 7 All Monthly'!J104,'REPORT 7 All Monthly'!K104)</f>
        <v>26940</v>
      </c>
      <c r="H104" s="100">
        <f>SUM('REPORT 7 All Monthly'!L104:N104)</f>
        <v>12344</v>
      </c>
      <c r="I104" s="100">
        <f>SUM('REPORT 7 All Monthly'!O104:Q104)</f>
        <v>10273</v>
      </c>
      <c r="J104" s="102">
        <f>SUM('REPORT 7 All Monthly'!R104:T104)</f>
        <v>11378</v>
      </c>
      <c r="K104" s="165">
        <v>89330</v>
      </c>
      <c r="L104" s="165">
        <v>-17017</v>
      </c>
      <c r="M104" s="166">
        <v>-0.5992956506427188</v>
      </c>
    </row>
    <row r="105" spans="1:13" ht="12.75">
      <c r="A105" s="2" t="s">
        <v>156</v>
      </c>
      <c r="B105" s="46" t="s">
        <v>518</v>
      </c>
      <c r="C105" s="1" t="s">
        <v>21</v>
      </c>
      <c r="D105" s="1" t="s">
        <v>22</v>
      </c>
      <c r="E105" s="1" t="s">
        <v>16</v>
      </c>
      <c r="F105" s="100">
        <f>SUM('REPORT 7 All Monthly'!F105:H105)</f>
        <v>6450</v>
      </c>
      <c r="G105" s="100">
        <f>SUM('REPORT 7 All Monthly'!I105,'REPORT 7 All Monthly'!J105,'REPORT 7 All Monthly'!K105)</f>
        <v>8135</v>
      </c>
      <c r="H105" s="100">
        <f>SUM('REPORT 7 All Monthly'!L105:N105)</f>
        <v>7192</v>
      </c>
      <c r="I105" s="100">
        <f>SUM('REPORT 7 All Monthly'!O105:Q105)</f>
        <v>7301</v>
      </c>
      <c r="J105" s="102">
        <f>SUM('REPORT 7 All Monthly'!R105:T105)</f>
        <v>8203</v>
      </c>
      <c r="K105" s="165">
        <v>37281</v>
      </c>
      <c r="L105" s="165">
        <v>1753</v>
      </c>
      <c r="M105" s="166">
        <v>0.27178294573643413</v>
      </c>
    </row>
    <row r="106" spans="1:13" ht="12.75">
      <c r="A106" s="2" t="s">
        <v>157</v>
      </c>
      <c r="B106" s="46" t="s">
        <v>519</v>
      </c>
      <c r="C106" s="1" t="s">
        <v>38</v>
      </c>
      <c r="D106" s="1" t="s">
        <v>10</v>
      </c>
      <c r="E106" s="1" t="s">
        <v>7</v>
      </c>
      <c r="F106" s="100">
        <f>SUM('REPORT 7 All Monthly'!F106:H106)</f>
        <v>21687</v>
      </c>
      <c r="G106" s="100">
        <f>SUM('REPORT 7 All Monthly'!I106,'REPORT 7 All Monthly'!J106,'REPORT 7 All Monthly'!K106)</f>
        <v>25348</v>
      </c>
      <c r="H106" s="100">
        <f>SUM('REPORT 7 All Monthly'!L106:N106)</f>
        <v>13878</v>
      </c>
      <c r="I106" s="100">
        <f>SUM('REPORT 7 All Monthly'!O106:Q106)</f>
        <v>16375</v>
      </c>
      <c r="J106" s="102">
        <f>SUM('REPORT 7 All Monthly'!R106:T106)</f>
        <v>12919</v>
      </c>
      <c r="K106" s="165">
        <v>90207</v>
      </c>
      <c r="L106" s="165">
        <v>-8768</v>
      </c>
      <c r="M106" s="166">
        <v>-0.40429750541799236</v>
      </c>
    </row>
    <row r="107" spans="1:13" ht="12.75">
      <c r="A107" s="2" t="s">
        <v>158</v>
      </c>
      <c r="B107" s="46" t="s">
        <v>520</v>
      </c>
      <c r="C107" s="1" t="s">
        <v>21</v>
      </c>
      <c r="D107" s="1" t="s">
        <v>22</v>
      </c>
      <c r="E107" s="1" t="s">
        <v>16</v>
      </c>
      <c r="F107" s="100">
        <f>SUM('REPORT 7 All Monthly'!F107:H107)</f>
        <v>11610</v>
      </c>
      <c r="G107" s="100">
        <f>SUM('REPORT 7 All Monthly'!I107,'REPORT 7 All Monthly'!J107,'REPORT 7 All Monthly'!K107)</f>
        <v>12873</v>
      </c>
      <c r="H107" s="100">
        <f>SUM('REPORT 7 All Monthly'!L107:N107)</f>
        <v>10432</v>
      </c>
      <c r="I107" s="100">
        <f>SUM('REPORT 7 All Monthly'!O107:Q107)</f>
        <v>9317</v>
      </c>
      <c r="J107" s="102">
        <f>SUM('REPORT 7 All Monthly'!R107:T107)</f>
        <v>10591</v>
      </c>
      <c r="K107" s="165">
        <v>54823</v>
      </c>
      <c r="L107" s="165">
        <v>-1019</v>
      </c>
      <c r="M107" s="166">
        <v>-0.08776916451335055</v>
      </c>
    </row>
    <row r="108" spans="1:13" ht="12.75">
      <c r="A108" s="2" t="s">
        <v>159</v>
      </c>
      <c r="B108" s="46" t="s">
        <v>521</v>
      </c>
      <c r="C108" s="1" t="s">
        <v>69</v>
      </c>
      <c r="D108" s="1" t="s">
        <v>19</v>
      </c>
      <c r="E108" s="1" t="s">
        <v>16</v>
      </c>
      <c r="F108" s="100">
        <f>SUM('REPORT 7 All Monthly'!F108:H108)</f>
        <v>6121</v>
      </c>
      <c r="G108" s="100">
        <f>SUM('REPORT 7 All Monthly'!I108,'REPORT 7 All Monthly'!J108,'REPORT 7 All Monthly'!K108)</f>
        <v>7004</v>
      </c>
      <c r="H108" s="100">
        <f>SUM('REPORT 7 All Monthly'!L108:N108)</f>
        <v>7054</v>
      </c>
      <c r="I108" s="100">
        <f>SUM('REPORT 7 All Monthly'!O108:Q108)</f>
        <v>7836</v>
      </c>
      <c r="J108" s="102">
        <f>SUM('REPORT 7 All Monthly'!R108:T108)</f>
        <v>8017</v>
      </c>
      <c r="K108" s="165">
        <v>36032</v>
      </c>
      <c r="L108" s="165">
        <v>1896</v>
      </c>
      <c r="M108" s="166">
        <v>0.3097533082829603</v>
      </c>
    </row>
    <row r="109" spans="1:13" ht="12.75">
      <c r="A109" s="2" t="s">
        <v>160</v>
      </c>
      <c r="B109" s="46" t="s">
        <v>522</v>
      </c>
      <c r="C109" s="1" t="s">
        <v>63</v>
      </c>
      <c r="D109" s="1" t="s">
        <v>6</v>
      </c>
      <c r="E109" s="1" t="s">
        <v>7</v>
      </c>
      <c r="F109" s="100">
        <f>SUM('REPORT 7 All Monthly'!F109:H109)</f>
        <v>9444</v>
      </c>
      <c r="G109" s="100">
        <f>SUM('REPORT 7 All Monthly'!I109,'REPORT 7 All Monthly'!J109,'REPORT 7 All Monthly'!K109)</f>
        <v>15725</v>
      </c>
      <c r="H109" s="100">
        <f>SUM('REPORT 7 All Monthly'!L109:N109)</f>
        <v>6636</v>
      </c>
      <c r="I109" s="100">
        <f>SUM('REPORT 7 All Monthly'!O109:Q109)</f>
        <v>9492</v>
      </c>
      <c r="J109" s="102">
        <f>SUM('REPORT 7 All Monthly'!R109:T109)</f>
        <v>9578</v>
      </c>
      <c r="K109" s="165">
        <v>50875</v>
      </c>
      <c r="L109" s="165">
        <v>134</v>
      </c>
      <c r="M109" s="166">
        <v>0.014188903007200339</v>
      </c>
    </row>
    <row r="110" spans="1:13" ht="12.75">
      <c r="A110" s="2" t="s">
        <v>161</v>
      </c>
      <c r="B110" s="46" t="s">
        <v>416</v>
      </c>
      <c r="C110" s="1" t="s">
        <v>93</v>
      </c>
      <c r="D110" s="1" t="s">
        <v>30</v>
      </c>
      <c r="E110" s="1" t="s">
        <v>7</v>
      </c>
      <c r="F110" s="100">
        <f>SUM('REPORT 7 All Monthly'!F110:H110)</f>
        <v>1018</v>
      </c>
      <c r="G110" s="100">
        <f>SUM('REPORT 7 All Monthly'!I110,'REPORT 7 All Monthly'!J110,'REPORT 7 All Monthly'!K110)</f>
        <v>958</v>
      </c>
      <c r="H110" s="100">
        <f>SUM('REPORT 7 All Monthly'!L110:N110)</f>
        <v>0</v>
      </c>
      <c r="I110" s="100">
        <f>SUM('REPORT 7 All Monthly'!O110:Q110)</f>
        <v>0</v>
      </c>
      <c r="J110" s="102">
        <f>SUM('REPORT 7 All Monthly'!R110:T110)</f>
        <v>0</v>
      </c>
      <c r="K110" s="165">
        <v>1976</v>
      </c>
      <c r="L110" s="165">
        <v>-1018</v>
      </c>
      <c r="M110" s="166">
        <v>-1</v>
      </c>
    </row>
    <row r="111" spans="1:13" ht="12.75">
      <c r="A111" s="2" t="s">
        <v>162</v>
      </c>
      <c r="B111" s="46" t="s">
        <v>523</v>
      </c>
      <c r="C111" s="1" t="s">
        <v>21</v>
      </c>
      <c r="D111" s="1" t="s">
        <v>22</v>
      </c>
      <c r="E111" s="1" t="s">
        <v>7</v>
      </c>
      <c r="F111" s="100">
        <f>SUM('REPORT 7 All Monthly'!F111:H111)</f>
        <v>33466</v>
      </c>
      <c r="G111" s="100">
        <f>SUM('REPORT 7 All Monthly'!I111,'REPORT 7 All Monthly'!J111,'REPORT 7 All Monthly'!K111)</f>
        <v>28077</v>
      </c>
      <c r="H111" s="100">
        <f>SUM('REPORT 7 All Monthly'!L111:N111)</f>
        <v>16013</v>
      </c>
      <c r="I111" s="100">
        <f>SUM('REPORT 7 All Monthly'!O111:Q111)</f>
        <v>16270</v>
      </c>
      <c r="J111" s="102">
        <f>SUM('REPORT 7 All Monthly'!R111:T111)</f>
        <v>21342</v>
      </c>
      <c r="K111" s="165">
        <v>115168</v>
      </c>
      <c r="L111" s="165">
        <v>-12124</v>
      </c>
      <c r="M111" s="166">
        <v>-0.36227813303053846</v>
      </c>
    </row>
    <row r="112" spans="1:13" ht="12.75">
      <c r="A112" s="2" t="s">
        <v>163</v>
      </c>
      <c r="B112" s="46" t="s">
        <v>524</v>
      </c>
      <c r="C112" s="1" t="s">
        <v>21</v>
      </c>
      <c r="D112" s="1" t="s">
        <v>22</v>
      </c>
      <c r="E112" s="1" t="s">
        <v>7</v>
      </c>
      <c r="F112" s="100">
        <f>SUM('REPORT 7 All Monthly'!F112:H112)</f>
        <v>6646</v>
      </c>
      <c r="G112" s="100">
        <f>SUM('REPORT 7 All Monthly'!I112,'REPORT 7 All Monthly'!J112,'REPORT 7 All Monthly'!K112)</f>
        <v>9880</v>
      </c>
      <c r="H112" s="100">
        <f>SUM('REPORT 7 All Monthly'!L112:N112)</f>
        <v>7587</v>
      </c>
      <c r="I112" s="100">
        <f>SUM('REPORT 7 All Monthly'!O112:Q112)</f>
        <v>7433</v>
      </c>
      <c r="J112" s="102">
        <f>SUM('REPORT 7 All Monthly'!R112:T112)</f>
        <v>8352</v>
      </c>
      <c r="K112" s="165">
        <v>39898</v>
      </c>
      <c r="L112" s="165">
        <v>1706</v>
      </c>
      <c r="M112" s="166">
        <v>0.2566957568462233</v>
      </c>
    </row>
    <row r="113" spans="1:13" ht="12.75">
      <c r="A113" s="2" t="s">
        <v>164</v>
      </c>
      <c r="B113" s="46" t="s">
        <v>525</v>
      </c>
      <c r="C113" s="1" t="s">
        <v>91</v>
      </c>
      <c r="D113" s="1" t="s">
        <v>10</v>
      </c>
      <c r="E113" s="1" t="s">
        <v>7</v>
      </c>
      <c r="F113" s="100">
        <f>SUM('REPORT 7 All Monthly'!F113:H113)</f>
        <v>7980</v>
      </c>
      <c r="G113" s="100">
        <f>SUM('REPORT 7 All Monthly'!I113,'REPORT 7 All Monthly'!J113,'REPORT 7 All Monthly'!K113)</f>
        <v>10975</v>
      </c>
      <c r="H113" s="100">
        <f>SUM('REPORT 7 All Monthly'!L113:N113)</f>
        <v>6930</v>
      </c>
      <c r="I113" s="100">
        <f>SUM('REPORT 7 All Monthly'!O113:Q113)</f>
        <v>7107</v>
      </c>
      <c r="J113" s="102">
        <f>SUM('REPORT 7 All Monthly'!R113:T113)</f>
        <v>7387</v>
      </c>
      <c r="K113" s="165">
        <v>40379</v>
      </c>
      <c r="L113" s="165">
        <v>-593</v>
      </c>
      <c r="M113" s="166">
        <v>-0.07431077694235588</v>
      </c>
    </row>
    <row r="114" spans="1:13" ht="12.75">
      <c r="A114" s="2" t="s">
        <v>165</v>
      </c>
      <c r="B114" s="46" t="s">
        <v>421</v>
      </c>
      <c r="C114" s="1" t="s">
        <v>52</v>
      </c>
      <c r="D114" s="1" t="s">
        <v>19</v>
      </c>
      <c r="E114" s="1" t="s">
        <v>7</v>
      </c>
      <c r="F114" s="100">
        <f>SUM('REPORT 7 All Monthly'!F114:H114)</f>
        <v>29065</v>
      </c>
      <c r="G114" s="100">
        <f>SUM('REPORT 7 All Monthly'!I114,'REPORT 7 All Monthly'!J114,'REPORT 7 All Monthly'!K114)</f>
        <v>26959</v>
      </c>
      <c r="H114" s="100">
        <f>SUM('REPORT 7 All Monthly'!L114:N114)</f>
        <v>13012</v>
      </c>
      <c r="I114" s="100">
        <f>SUM('REPORT 7 All Monthly'!O114:Q114)</f>
        <v>16488</v>
      </c>
      <c r="J114" s="102">
        <f>SUM('REPORT 7 All Monthly'!R114:T114)</f>
        <v>20018</v>
      </c>
      <c r="K114" s="165">
        <v>105542</v>
      </c>
      <c r="L114" s="165">
        <v>-9047</v>
      </c>
      <c r="M114" s="166">
        <v>-0.31126784792706</v>
      </c>
    </row>
    <row r="115" spans="1:13" ht="12.75">
      <c r="A115" s="2" t="s">
        <v>166</v>
      </c>
      <c r="B115" s="46" t="s">
        <v>526</v>
      </c>
      <c r="C115" s="1" t="s">
        <v>21</v>
      </c>
      <c r="D115" s="1" t="s">
        <v>22</v>
      </c>
      <c r="E115" s="1" t="s">
        <v>7</v>
      </c>
      <c r="F115" s="100">
        <f>SUM('REPORT 7 All Monthly'!F115:H115)</f>
        <v>11733</v>
      </c>
      <c r="G115" s="100">
        <f>SUM('REPORT 7 All Monthly'!I115,'REPORT 7 All Monthly'!J115,'REPORT 7 All Monthly'!K115)</f>
        <v>17213</v>
      </c>
      <c r="H115" s="100">
        <f>SUM('REPORT 7 All Monthly'!L115:N115)</f>
        <v>10946</v>
      </c>
      <c r="I115" s="100">
        <f>SUM('REPORT 7 All Monthly'!O115:Q115)</f>
        <v>12233</v>
      </c>
      <c r="J115" s="102">
        <f>SUM('REPORT 7 All Monthly'!R115:T115)</f>
        <v>13769</v>
      </c>
      <c r="K115" s="165">
        <v>65894</v>
      </c>
      <c r="L115" s="165">
        <v>2036</v>
      </c>
      <c r="M115" s="166">
        <v>0.17352765703571124</v>
      </c>
    </row>
    <row r="116" spans="1:13" ht="12.75">
      <c r="A116" s="2" t="s">
        <v>167</v>
      </c>
      <c r="B116" s="46" t="s">
        <v>527</v>
      </c>
      <c r="C116" s="1" t="s">
        <v>168</v>
      </c>
      <c r="D116" s="1" t="s">
        <v>25</v>
      </c>
      <c r="E116" s="1" t="s">
        <v>7</v>
      </c>
      <c r="F116" s="100">
        <f>SUM('REPORT 7 All Monthly'!F116:H116)</f>
        <v>20170</v>
      </c>
      <c r="G116" s="100">
        <f>SUM('REPORT 7 All Monthly'!I116,'REPORT 7 All Monthly'!J116,'REPORT 7 All Monthly'!K116)</f>
        <v>27683</v>
      </c>
      <c r="H116" s="100">
        <f>SUM('REPORT 7 All Monthly'!L116:N116)</f>
        <v>17497</v>
      </c>
      <c r="I116" s="100">
        <f>SUM('REPORT 7 All Monthly'!O116:Q116)</f>
        <v>20802</v>
      </c>
      <c r="J116" s="102">
        <f>SUM('REPORT 7 All Monthly'!R116:T116)</f>
        <v>22737</v>
      </c>
      <c r="K116" s="165">
        <v>108889</v>
      </c>
      <c r="L116" s="165">
        <v>2567</v>
      </c>
      <c r="M116" s="166">
        <v>0.12726822012890432</v>
      </c>
    </row>
    <row r="117" spans="1:13" ht="12.75">
      <c r="A117" s="2" t="s">
        <v>169</v>
      </c>
      <c r="B117" s="46" t="s">
        <v>528</v>
      </c>
      <c r="C117" s="1" t="s">
        <v>170</v>
      </c>
      <c r="D117" s="1" t="s">
        <v>6</v>
      </c>
      <c r="E117" s="1" t="s">
        <v>7</v>
      </c>
      <c r="F117" s="100">
        <f>SUM('REPORT 7 All Monthly'!F117:H117)</f>
        <v>27001</v>
      </c>
      <c r="G117" s="100">
        <f>SUM('REPORT 7 All Monthly'!I117,'REPORT 7 All Monthly'!J117,'REPORT 7 All Monthly'!K117)</f>
        <v>34578</v>
      </c>
      <c r="H117" s="100">
        <f>SUM('REPORT 7 All Monthly'!L117:N117)</f>
        <v>16828</v>
      </c>
      <c r="I117" s="100">
        <f>SUM('REPORT 7 All Monthly'!O117:Q117)</f>
        <v>19077</v>
      </c>
      <c r="J117" s="102">
        <f>SUM('REPORT 7 All Monthly'!R117:T117)</f>
        <v>24088</v>
      </c>
      <c r="K117" s="165">
        <v>121572</v>
      </c>
      <c r="L117" s="165">
        <v>-2913</v>
      </c>
      <c r="M117" s="166">
        <v>-0.10788489315210548</v>
      </c>
    </row>
    <row r="118" spans="1:13" ht="12.75">
      <c r="A118" s="2" t="s">
        <v>171</v>
      </c>
      <c r="B118" s="46" t="s">
        <v>529</v>
      </c>
      <c r="C118" s="1" t="s">
        <v>21</v>
      </c>
      <c r="D118" s="1" t="s">
        <v>22</v>
      </c>
      <c r="E118" s="1" t="s">
        <v>7</v>
      </c>
      <c r="F118" s="100">
        <f>SUM('REPORT 7 All Monthly'!F118:H118)</f>
        <v>7484</v>
      </c>
      <c r="G118" s="100">
        <f>SUM('REPORT 7 All Monthly'!I118,'REPORT 7 All Monthly'!J118,'REPORT 7 All Monthly'!K118)</f>
        <v>22316</v>
      </c>
      <c r="H118" s="100">
        <f>SUM('REPORT 7 All Monthly'!L118:N118)</f>
        <v>12664</v>
      </c>
      <c r="I118" s="100">
        <f>SUM('REPORT 7 All Monthly'!O118:Q118)</f>
        <v>5382</v>
      </c>
      <c r="J118" s="102">
        <f>SUM('REPORT 7 All Monthly'!R118:T118)</f>
        <v>6582</v>
      </c>
      <c r="K118" s="165">
        <v>54428</v>
      </c>
      <c r="L118" s="165">
        <v>-902</v>
      </c>
      <c r="M118" s="166">
        <v>-0.1205237840726884</v>
      </c>
    </row>
    <row r="119" spans="1:13" ht="12.75">
      <c r="A119" s="2" t="s">
        <v>172</v>
      </c>
      <c r="B119" s="46" t="s">
        <v>530</v>
      </c>
      <c r="C119" s="1" t="s">
        <v>63</v>
      </c>
      <c r="D119" s="1" t="s">
        <v>6</v>
      </c>
      <c r="E119" s="1" t="s">
        <v>16</v>
      </c>
      <c r="F119" s="100">
        <f>SUM('REPORT 7 All Monthly'!F119:H119)</f>
        <v>4986</v>
      </c>
      <c r="G119" s="100">
        <f>SUM('REPORT 7 All Monthly'!I119,'REPORT 7 All Monthly'!J119,'REPORT 7 All Monthly'!K119)</f>
        <v>6436</v>
      </c>
      <c r="H119" s="100">
        <f>SUM('REPORT 7 All Monthly'!L119:N119)</f>
        <v>4731</v>
      </c>
      <c r="I119" s="100">
        <f>SUM('REPORT 7 All Monthly'!O119:Q119)</f>
        <v>4733</v>
      </c>
      <c r="J119" s="102">
        <f>SUM('REPORT 7 All Monthly'!R119:T119)</f>
        <v>5203</v>
      </c>
      <c r="K119" s="165">
        <v>26089</v>
      </c>
      <c r="L119" s="165">
        <v>217</v>
      </c>
      <c r="M119" s="166">
        <v>0.0435218612113919</v>
      </c>
    </row>
    <row r="120" spans="1:13" ht="12.75">
      <c r="A120" s="2" t="s">
        <v>173</v>
      </c>
      <c r="B120" s="46" t="s">
        <v>531</v>
      </c>
      <c r="C120" s="1" t="s">
        <v>174</v>
      </c>
      <c r="D120" s="1" t="s">
        <v>25</v>
      </c>
      <c r="E120" s="1" t="s">
        <v>7</v>
      </c>
      <c r="F120" s="100">
        <f>SUM('REPORT 7 All Monthly'!F120:H120)</f>
        <v>106504</v>
      </c>
      <c r="G120" s="100">
        <f>SUM('REPORT 7 All Monthly'!I120,'REPORT 7 All Monthly'!J120,'REPORT 7 All Monthly'!K120)</f>
        <v>124336</v>
      </c>
      <c r="H120" s="100">
        <f>SUM('REPORT 7 All Monthly'!L120:N120)</f>
        <v>63868</v>
      </c>
      <c r="I120" s="100">
        <f>SUM('REPORT 7 All Monthly'!O120:Q120)</f>
        <v>73050</v>
      </c>
      <c r="J120" s="102">
        <f>SUM('REPORT 7 All Monthly'!R120:T120)</f>
        <v>96671</v>
      </c>
      <c r="K120" s="165">
        <v>464429</v>
      </c>
      <c r="L120" s="165">
        <v>-9833</v>
      </c>
      <c r="M120" s="166">
        <v>-0.09232517088560054</v>
      </c>
    </row>
    <row r="121" spans="1:13" ht="12.75">
      <c r="A121" s="2" t="s">
        <v>175</v>
      </c>
      <c r="B121" s="46" t="s">
        <v>532</v>
      </c>
      <c r="C121" s="1" t="s">
        <v>176</v>
      </c>
      <c r="D121" s="1" t="s">
        <v>10</v>
      </c>
      <c r="E121" s="1" t="s">
        <v>7</v>
      </c>
      <c r="F121" s="100">
        <f>SUM('REPORT 7 All Monthly'!F121:H121)</f>
        <v>80402</v>
      </c>
      <c r="G121" s="100">
        <f>SUM('REPORT 7 All Monthly'!I121,'REPORT 7 All Monthly'!J121,'REPORT 7 All Monthly'!K121)</f>
        <v>74826</v>
      </c>
      <c r="H121" s="100">
        <f>SUM('REPORT 7 All Monthly'!L121:N121)</f>
        <v>38526</v>
      </c>
      <c r="I121" s="100">
        <f>SUM('REPORT 7 All Monthly'!O121:Q121)</f>
        <v>49099</v>
      </c>
      <c r="J121" s="102">
        <f>SUM('REPORT 7 All Monthly'!R121:T121)</f>
        <v>63312</v>
      </c>
      <c r="K121" s="165">
        <v>306165</v>
      </c>
      <c r="L121" s="165">
        <v>-17090</v>
      </c>
      <c r="M121" s="166">
        <v>-0.21255690156961268</v>
      </c>
    </row>
    <row r="122" spans="1:13" ht="12.75">
      <c r="A122" s="2" t="s">
        <v>177</v>
      </c>
      <c r="B122" s="46" t="s">
        <v>533</v>
      </c>
      <c r="C122" s="1" t="s">
        <v>21</v>
      </c>
      <c r="D122" s="1" t="s">
        <v>22</v>
      </c>
      <c r="E122" s="1" t="s">
        <v>7</v>
      </c>
      <c r="F122" s="100">
        <f>SUM('REPORT 7 All Monthly'!F122:H122)</f>
        <v>15020</v>
      </c>
      <c r="G122" s="100">
        <f>SUM('REPORT 7 All Monthly'!I122,'REPORT 7 All Monthly'!J122,'REPORT 7 All Monthly'!K122)</f>
        <v>23625</v>
      </c>
      <c r="H122" s="100">
        <f>SUM('REPORT 7 All Monthly'!L122:N122)</f>
        <v>11508</v>
      </c>
      <c r="I122" s="100">
        <f>SUM('REPORT 7 All Monthly'!O122:Q122)</f>
        <v>13264</v>
      </c>
      <c r="J122" s="102">
        <f>SUM('REPORT 7 All Monthly'!R122:T122)</f>
        <v>23076</v>
      </c>
      <c r="K122" s="165">
        <v>86493</v>
      </c>
      <c r="L122" s="165">
        <v>8056</v>
      </c>
      <c r="M122" s="166">
        <v>0.5363515312916112</v>
      </c>
    </row>
    <row r="123" spans="1:13" ht="12.75">
      <c r="A123" s="2" t="s">
        <v>178</v>
      </c>
      <c r="B123" s="46" t="s">
        <v>534</v>
      </c>
      <c r="C123" s="1" t="s">
        <v>46</v>
      </c>
      <c r="D123" s="1" t="s">
        <v>10</v>
      </c>
      <c r="E123" s="1" t="s">
        <v>7</v>
      </c>
      <c r="F123" s="100">
        <f>SUM('REPORT 7 All Monthly'!F123:H123)</f>
        <v>13236</v>
      </c>
      <c r="G123" s="100">
        <f>SUM('REPORT 7 All Monthly'!I123,'REPORT 7 All Monthly'!J123,'REPORT 7 All Monthly'!K123)</f>
        <v>19054</v>
      </c>
      <c r="H123" s="100">
        <f>SUM('REPORT 7 All Monthly'!L123:N123)</f>
        <v>8987</v>
      </c>
      <c r="I123" s="100">
        <f>SUM('REPORT 7 All Monthly'!O123:Q123)</f>
        <v>10275</v>
      </c>
      <c r="J123" s="102">
        <f>SUM('REPORT 7 All Monthly'!R123:T123)</f>
        <v>14209</v>
      </c>
      <c r="K123" s="165">
        <v>65761</v>
      </c>
      <c r="L123" s="165">
        <v>973</v>
      </c>
      <c r="M123" s="166">
        <v>0.07351163493502569</v>
      </c>
    </row>
    <row r="124" spans="1:13" ht="12.75">
      <c r="A124" s="2" t="s">
        <v>179</v>
      </c>
      <c r="B124" s="46" t="s">
        <v>535</v>
      </c>
      <c r="C124" s="1" t="s">
        <v>180</v>
      </c>
      <c r="D124" s="1" t="s">
        <v>6</v>
      </c>
      <c r="E124" s="1" t="s">
        <v>7</v>
      </c>
      <c r="F124" s="100">
        <f>SUM('REPORT 7 All Monthly'!F124:H124)</f>
        <v>38771</v>
      </c>
      <c r="G124" s="100">
        <f>SUM('REPORT 7 All Monthly'!I124,'REPORT 7 All Monthly'!J124,'REPORT 7 All Monthly'!K124)</f>
        <v>47225</v>
      </c>
      <c r="H124" s="100">
        <f>SUM('REPORT 7 All Monthly'!L124:N124)</f>
        <v>33749</v>
      </c>
      <c r="I124" s="100">
        <f>SUM('REPORT 7 All Monthly'!O124:Q124)</f>
        <v>48652</v>
      </c>
      <c r="J124" s="102">
        <f>SUM('REPORT 7 All Monthly'!R124:T124)</f>
        <v>73046</v>
      </c>
      <c r="K124" s="165">
        <v>241443</v>
      </c>
      <c r="L124" s="165">
        <v>34275</v>
      </c>
      <c r="M124" s="166">
        <v>0.8840370379923138</v>
      </c>
    </row>
    <row r="125" spans="1:13" ht="12.75">
      <c r="A125" s="2" t="s">
        <v>181</v>
      </c>
      <c r="B125" s="46" t="s">
        <v>536</v>
      </c>
      <c r="C125" s="1" t="s">
        <v>182</v>
      </c>
      <c r="D125" s="1" t="s">
        <v>19</v>
      </c>
      <c r="E125" s="1" t="s">
        <v>7</v>
      </c>
      <c r="F125" s="100">
        <f>SUM('REPORT 7 All Monthly'!F125:H125)</f>
        <v>15022</v>
      </c>
      <c r="G125" s="100">
        <f>SUM('REPORT 7 All Monthly'!I125,'REPORT 7 All Monthly'!J125,'REPORT 7 All Monthly'!K125)</f>
        <v>14715</v>
      </c>
      <c r="H125" s="100">
        <f>SUM('REPORT 7 All Monthly'!L125:N125)</f>
        <v>10798</v>
      </c>
      <c r="I125" s="100">
        <f>SUM('REPORT 7 All Monthly'!O125:Q125)</f>
        <v>11870</v>
      </c>
      <c r="J125" s="102">
        <f>SUM('REPORT 7 All Monthly'!R125:T125)</f>
        <v>14557</v>
      </c>
      <c r="K125" s="165">
        <v>66962</v>
      </c>
      <c r="L125" s="165">
        <v>-465</v>
      </c>
      <c r="M125" s="166">
        <v>-0.030954599920117162</v>
      </c>
    </row>
    <row r="126" spans="1:13" ht="12.75">
      <c r="A126" s="2" t="s">
        <v>183</v>
      </c>
      <c r="B126" s="46" t="s">
        <v>537</v>
      </c>
      <c r="C126" s="1" t="s">
        <v>59</v>
      </c>
      <c r="D126" s="1" t="s">
        <v>36</v>
      </c>
      <c r="E126" s="1" t="s">
        <v>16</v>
      </c>
      <c r="F126" s="100">
        <f>SUM('REPORT 7 All Monthly'!F126:H126)</f>
        <v>2648</v>
      </c>
      <c r="G126" s="100">
        <f>SUM('REPORT 7 All Monthly'!I126,'REPORT 7 All Monthly'!J126,'REPORT 7 All Monthly'!K126)</f>
        <v>5603</v>
      </c>
      <c r="H126" s="100">
        <f>SUM('REPORT 7 All Monthly'!L126:N126)</f>
        <v>5154</v>
      </c>
      <c r="I126" s="100">
        <f>SUM('REPORT 7 All Monthly'!O126:Q126)</f>
        <v>7358</v>
      </c>
      <c r="J126" s="102">
        <f>SUM('REPORT 7 All Monthly'!R126:T126)</f>
        <v>5162</v>
      </c>
      <c r="K126" s="165">
        <v>25925</v>
      </c>
      <c r="L126" s="165">
        <v>2514</v>
      </c>
      <c r="M126" s="166">
        <v>0.9493957703927492</v>
      </c>
    </row>
    <row r="127" spans="1:13" ht="12.75">
      <c r="A127" s="2" t="s">
        <v>184</v>
      </c>
      <c r="B127" s="46" t="s">
        <v>538</v>
      </c>
      <c r="C127" s="1" t="s">
        <v>185</v>
      </c>
      <c r="D127" s="1" t="s">
        <v>6</v>
      </c>
      <c r="E127" s="1" t="s">
        <v>7</v>
      </c>
      <c r="F127" s="100">
        <f>SUM('REPORT 7 All Monthly'!F127:H127)</f>
        <v>34199</v>
      </c>
      <c r="G127" s="100">
        <f>SUM('REPORT 7 All Monthly'!I127,'REPORT 7 All Monthly'!J127,'REPORT 7 All Monthly'!K127)</f>
        <v>54156</v>
      </c>
      <c r="H127" s="100">
        <f>SUM('REPORT 7 All Monthly'!L127:N127)</f>
        <v>33043</v>
      </c>
      <c r="I127" s="100">
        <f>SUM('REPORT 7 All Monthly'!O127:Q127)</f>
        <v>35853</v>
      </c>
      <c r="J127" s="102">
        <f>SUM('REPORT 7 All Monthly'!R127:T127)</f>
        <v>40374</v>
      </c>
      <c r="K127" s="165">
        <v>197625</v>
      </c>
      <c r="L127" s="165">
        <v>6175</v>
      </c>
      <c r="M127" s="166">
        <v>0.18056083511213777</v>
      </c>
    </row>
    <row r="128" spans="1:13" ht="12.75">
      <c r="A128" s="12" t="s">
        <v>369</v>
      </c>
      <c r="B128" s="48" t="s">
        <v>539</v>
      </c>
      <c r="C128" s="11" t="s">
        <v>12</v>
      </c>
      <c r="D128" s="11" t="s">
        <v>10</v>
      </c>
      <c r="E128" s="11" t="s">
        <v>7</v>
      </c>
      <c r="F128" s="100">
        <f>SUM('REPORT 7 All Monthly'!F128:H128)</f>
        <v>4610</v>
      </c>
      <c r="G128" s="100">
        <f>SUM('REPORT 7 All Monthly'!I128,'REPORT 7 All Monthly'!J128,'REPORT 7 All Monthly'!K128)</f>
        <v>4952</v>
      </c>
      <c r="H128" s="100">
        <f>SUM('REPORT 7 All Monthly'!L128:N128)</f>
        <v>3177</v>
      </c>
      <c r="I128" s="100">
        <f>SUM('REPORT 7 All Monthly'!O128:Q128)</f>
        <v>9151</v>
      </c>
      <c r="J128" s="102">
        <f>SUM('REPORT 7 All Monthly'!R128:T128)</f>
        <v>9914</v>
      </c>
      <c r="K128" s="165">
        <v>31804</v>
      </c>
      <c r="L128" s="165" t="s">
        <v>756</v>
      </c>
      <c r="M128" s="166" t="s">
        <v>756</v>
      </c>
    </row>
    <row r="129" spans="1:13" ht="12.75">
      <c r="A129" s="2" t="s">
        <v>186</v>
      </c>
      <c r="B129" s="46" t="s">
        <v>540</v>
      </c>
      <c r="C129" s="1" t="s">
        <v>187</v>
      </c>
      <c r="D129" s="1" t="s">
        <v>15</v>
      </c>
      <c r="E129" s="1" t="s">
        <v>7</v>
      </c>
      <c r="F129" s="100">
        <f>SUM('REPORT 7 All Monthly'!F129:H129)</f>
        <v>50431</v>
      </c>
      <c r="G129" s="100">
        <f>SUM('REPORT 7 All Monthly'!I129,'REPORT 7 All Monthly'!J129,'REPORT 7 All Monthly'!K129)</f>
        <v>68733</v>
      </c>
      <c r="H129" s="100">
        <f>SUM('REPORT 7 All Monthly'!L129:N129)</f>
        <v>24889</v>
      </c>
      <c r="I129" s="100">
        <f>SUM('REPORT 7 All Monthly'!O129:Q129)</f>
        <v>30589</v>
      </c>
      <c r="J129" s="102">
        <f>SUM('REPORT 7 All Monthly'!R129:T129)</f>
        <v>43800</v>
      </c>
      <c r="K129" s="165">
        <v>218442</v>
      </c>
      <c r="L129" s="165">
        <v>-6631</v>
      </c>
      <c r="M129" s="166">
        <v>-0.13148658563185342</v>
      </c>
    </row>
    <row r="130" spans="1:13" ht="12.75">
      <c r="A130" s="2" t="s">
        <v>188</v>
      </c>
      <c r="B130" s="46" t="s">
        <v>541</v>
      </c>
      <c r="C130" s="1" t="s">
        <v>38</v>
      </c>
      <c r="D130" s="1" t="s">
        <v>10</v>
      </c>
      <c r="E130" s="1" t="s">
        <v>7</v>
      </c>
      <c r="F130" s="100">
        <f>SUM('REPORT 7 All Monthly'!F130:H130)</f>
        <v>16319</v>
      </c>
      <c r="G130" s="100">
        <f>SUM('REPORT 7 All Monthly'!I130,'REPORT 7 All Monthly'!J130,'REPORT 7 All Monthly'!K130)</f>
        <v>18990</v>
      </c>
      <c r="H130" s="100">
        <f>SUM('REPORT 7 All Monthly'!L130:N130)</f>
        <v>8746</v>
      </c>
      <c r="I130" s="100">
        <f>SUM('REPORT 7 All Monthly'!O130:Q130)</f>
        <v>9738</v>
      </c>
      <c r="J130" s="102">
        <f>SUM('REPORT 7 All Monthly'!R130:T130)</f>
        <v>10775</v>
      </c>
      <c r="K130" s="165">
        <v>64568</v>
      </c>
      <c r="L130" s="165">
        <v>-5544</v>
      </c>
      <c r="M130" s="166">
        <v>-0.339726698939886</v>
      </c>
    </row>
    <row r="131" spans="1:13" ht="12.75">
      <c r="A131" s="2" t="s">
        <v>189</v>
      </c>
      <c r="B131" s="46" t="s">
        <v>542</v>
      </c>
      <c r="C131" s="1" t="s">
        <v>21</v>
      </c>
      <c r="D131" s="1" t="s">
        <v>22</v>
      </c>
      <c r="E131" s="1" t="s">
        <v>7</v>
      </c>
      <c r="F131" s="100">
        <f>SUM('REPORT 7 All Monthly'!F131:H131)</f>
        <v>7629</v>
      </c>
      <c r="G131" s="100">
        <f>SUM('REPORT 7 All Monthly'!I131,'REPORT 7 All Monthly'!J131,'REPORT 7 All Monthly'!K131)</f>
        <v>10587</v>
      </c>
      <c r="H131" s="100">
        <f>SUM('REPORT 7 All Monthly'!L131:N131)</f>
        <v>4232</v>
      </c>
      <c r="I131" s="100">
        <f>SUM('REPORT 7 All Monthly'!O131:Q131)</f>
        <v>4560</v>
      </c>
      <c r="J131" s="102">
        <f>SUM('REPORT 7 All Monthly'!R131:T131)</f>
        <v>7169</v>
      </c>
      <c r="K131" s="165">
        <v>34177</v>
      </c>
      <c r="L131" s="165">
        <v>-460</v>
      </c>
      <c r="M131" s="166">
        <v>-0.06029623803906148</v>
      </c>
    </row>
    <row r="132" spans="1:13" ht="12.75">
      <c r="A132" s="2" t="s">
        <v>190</v>
      </c>
      <c r="B132" s="46" t="s">
        <v>543</v>
      </c>
      <c r="C132" s="1" t="s">
        <v>129</v>
      </c>
      <c r="D132" s="1" t="s">
        <v>30</v>
      </c>
      <c r="E132" s="1" t="s">
        <v>16</v>
      </c>
      <c r="F132" s="100">
        <f>SUM('REPORT 7 All Monthly'!F132:H132)</f>
        <v>3640</v>
      </c>
      <c r="G132" s="100">
        <f>SUM('REPORT 7 All Monthly'!I132,'REPORT 7 All Monthly'!J132,'REPORT 7 All Monthly'!K132)</f>
        <v>4509</v>
      </c>
      <c r="H132" s="100">
        <f>SUM('REPORT 7 All Monthly'!L132:N132)</f>
        <v>3608</v>
      </c>
      <c r="I132" s="100">
        <f>SUM('REPORT 7 All Monthly'!O132:Q132)</f>
        <v>4141</v>
      </c>
      <c r="J132" s="102">
        <f>SUM('REPORT 7 All Monthly'!R132:T132)</f>
        <v>4343</v>
      </c>
      <c r="K132" s="165">
        <v>20241</v>
      </c>
      <c r="L132" s="165">
        <v>703</v>
      </c>
      <c r="M132" s="166">
        <v>0.19313186813186814</v>
      </c>
    </row>
    <row r="133" spans="1:13" ht="12.75">
      <c r="A133" s="2" t="s">
        <v>191</v>
      </c>
      <c r="B133" s="46" t="s">
        <v>544</v>
      </c>
      <c r="C133" s="1" t="s">
        <v>18</v>
      </c>
      <c r="D133" s="1" t="s">
        <v>19</v>
      </c>
      <c r="E133" s="1" t="s">
        <v>7</v>
      </c>
      <c r="F133" s="100">
        <f>SUM('REPORT 7 All Monthly'!F133:H133)</f>
        <v>30147</v>
      </c>
      <c r="G133" s="100">
        <f>SUM('REPORT 7 All Monthly'!I133,'REPORT 7 All Monthly'!J133,'REPORT 7 All Monthly'!K133)</f>
        <v>34743</v>
      </c>
      <c r="H133" s="100">
        <f>SUM('REPORT 7 All Monthly'!L133:N133)</f>
        <v>21793</v>
      </c>
      <c r="I133" s="100">
        <f>SUM('REPORT 7 All Monthly'!O133:Q133)</f>
        <v>23371</v>
      </c>
      <c r="J133" s="102">
        <f>SUM('REPORT 7 All Monthly'!R133:T133)</f>
        <v>19138</v>
      </c>
      <c r="K133" s="165">
        <v>129192</v>
      </c>
      <c r="L133" s="165">
        <v>-11009</v>
      </c>
      <c r="M133" s="166">
        <v>-0.36517729790692277</v>
      </c>
    </row>
    <row r="134" spans="1:13" ht="12.75">
      <c r="A134" s="2" t="s">
        <v>192</v>
      </c>
      <c r="B134" s="46" t="s">
        <v>545</v>
      </c>
      <c r="C134" s="1" t="s">
        <v>193</v>
      </c>
      <c r="D134" s="1" t="s">
        <v>102</v>
      </c>
      <c r="E134" s="1" t="s">
        <v>7</v>
      </c>
      <c r="F134" s="100">
        <f>SUM('REPORT 7 All Monthly'!F134:H134)</f>
        <v>30282</v>
      </c>
      <c r="G134" s="100">
        <f>SUM('REPORT 7 All Monthly'!I134,'REPORT 7 All Monthly'!J134,'REPORT 7 All Monthly'!K134)</f>
        <v>46070</v>
      </c>
      <c r="H134" s="100">
        <f>SUM('REPORT 7 All Monthly'!L134:N134)</f>
        <v>14976</v>
      </c>
      <c r="I134" s="100">
        <f>SUM('REPORT 7 All Monthly'!O134:Q134)</f>
        <v>18085</v>
      </c>
      <c r="J134" s="102">
        <f>SUM('REPORT 7 All Monthly'!R134:T134)</f>
        <v>16691</v>
      </c>
      <c r="K134" s="165">
        <v>126104</v>
      </c>
      <c r="L134" s="165">
        <v>-13591</v>
      </c>
      <c r="M134" s="166">
        <v>-0.4488144772472096</v>
      </c>
    </row>
    <row r="135" spans="1:13" ht="12.75">
      <c r="A135" s="2" t="s">
        <v>194</v>
      </c>
      <c r="B135" s="46" t="s">
        <v>546</v>
      </c>
      <c r="C135" s="1" t="s">
        <v>195</v>
      </c>
      <c r="D135" s="1" t="s">
        <v>15</v>
      </c>
      <c r="E135" s="1" t="s">
        <v>7</v>
      </c>
      <c r="F135" s="100">
        <f>SUM('REPORT 7 All Monthly'!F135:H135)</f>
        <v>42597</v>
      </c>
      <c r="G135" s="100">
        <f>SUM('REPORT 7 All Monthly'!I135,'REPORT 7 All Monthly'!J135,'REPORT 7 All Monthly'!K135)</f>
        <v>44747</v>
      </c>
      <c r="H135" s="100">
        <f>SUM('REPORT 7 All Monthly'!L135:N135)</f>
        <v>15772</v>
      </c>
      <c r="I135" s="100">
        <f>SUM('REPORT 7 All Monthly'!O135:Q135)</f>
        <v>38181</v>
      </c>
      <c r="J135" s="102">
        <f>SUM('REPORT 7 All Monthly'!R135:T135)</f>
        <v>54816</v>
      </c>
      <c r="K135" s="165">
        <v>196113</v>
      </c>
      <c r="L135" s="165">
        <v>12219</v>
      </c>
      <c r="M135" s="166">
        <v>0.28685118670328896</v>
      </c>
    </row>
    <row r="136" spans="1:13" ht="12.75">
      <c r="A136" s="2" t="s">
        <v>407</v>
      </c>
      <c r="B136" s="46" t="s">
        <v>547</v>
      </c>
      <c r="C136" s="1" t="s">
        <v>124</v>
      </c>
      <c r="D136" s="1" t="s">
        <v>15</v>
      </c>
      <c r="E136" s="1" t="s">
        <v>7</v>
      </c>
      <c r="F136" s="100">
        <f>SUM('REPORT 7 All Monthly'!F136:H136)</f>
        <v>8727</v>
      </c>
      <c r="G136" s="100">
        <f>SUM('REPORT 7 All Monthly'!I136,'REPORT 7 All Monthly'!J136,'REPORT 7 All Monthly'!K136)</f>
        <v>13392</v>
      </c>
      <c r="H136" s="100">
        <f>SUM('REPORT 7 All Monthly'!L136:N136)</f>
        <v>12218</v>
      </c>
      <c r="I136" s="100">
        <f>SUM('REPORT 7 All Monthly'!O136:Q136)</f>
        <v>12640</v>
      </c>
      <c r="J136" s="102">
        <f>SUM('REPORT 7 All Monthly'!R136:T136)</f>
        <v>10046</v>
      </c>
      <c r="K136" s="165">
        <v>57023</v>
      </c>
      <c r="L136" s="165" t="s">
        <v>756</v>
      </c>
      <c r="M136" s="166" t="s">
        <v>756</v>
      </c>
    </row>
    <row r="137" spans="1:13" ht="12.75">
      <c r="A137" s="2" t="s">
        <v>196</v>
      </c>
      <c r="B137" s="46" t="s">
        <v>548</v>
      </c>
      <c r="C137" s="1" t="s">
        <v>116</v>
      </c>
      <c r="D137" s="1" t="s">
        <v>15</v>
      </c>
      <c r="E137" s="1" t="s">
        <v>7</v>
      </c>
      <c r="F137" s="100">
        <f>SUM('REPORT 7 All Monthly'!F137:H137)</f>
        <v>29326</v>
      </c>
      <c r="G137" s="100">
        <f>SUM('REPORT 7 All Monthly'!I137,'REPORT 7 All Monthly'!J137,'REPORT 7 All Monthly'!K137)</f>
        <v>38027</v>
      </c>
      <c r="H137" s="100">
        <f>SUM('REPORT 7 All Monthly'!L137:N137)</f>
        <v>28232</v>
      </c>
      <c r="I137" s="100">
        <f>SUM('REPORT 7 All Monthly'!O137:Q137)</f>
        <v>32372</v>
      </c>
      <c r="J137" s="102">
        <f>SUM('REPORT 7 All Monthly'!R137:T137)</f>
        <v>32383</v>
      </c>
      <c r="K137" s="165">
        <v>160340</v>
      </c>
      <c r="L137" s="165">
        <v>3057</v>
      </c>
      <c r="M137" s="166">
        <v>0.10424196958330492</v>
      </c>
    </row>
    <row r="138" spans="1:13" ht="12.75">
      <c r="A138" s="2" t="s">
        <v>197</v>
      </c>
      <c r="B138" s="46" t="s">
        <v>549</v>
      </c>
      <c r="C138" s="1" t="s">
        <v>12</v>
      </c>
      <c r="D138" s="1" t="s">
        <v>10</v>
      </c>
      <c r="E138" s="1" t="s">
        <v>7</v>
      </c>
      <c r="F138" s="100">
        <f>SUM('REPORT 7 All Monthly'!F138:H138)</f>
        <v>5172</v>
      </c>
      <c r="G138" s="100">
        <f>SUM('REPORT 7 All Monthly'!I138,'REPORT 7 All Monthly'!J138,'REPORT 7 All Monthly'!K138)</f>
        <v>6939</v>
      </c>
      <c r="H138" s="100">
        <f>SUM('REPORT 7 All Monthly'!L138:N138)</f>
        <v>3140</v>
      </c>
      <c r="I138" s="100">
        <f>SUM('REPORT 7 All Monthly'!O138:Q138)</f>
        <v>3251</v>
      </c>
      <c r="J138" s="102">
        <f>SUM('REPORT 7 All Monthly'!R138:T138)</f>
        <v>5858</v>
      </c>
      <c r="K138" s="165">
        <v>24360</v>
      </c>
      <c r="L138" s="165">
        <v>686</v>
      </c>
      <c r="M138" s="166">
        <v>0.1326372776488786</v>
      </c>
    </row>
    <row r="139" spans="1:13" ht="12.75">
      <c r="A139" s="2" t="s">
        <v>198</v>
      </c>
      <c r="B139" s="46" t="s">
        <v>550</v>
      </c>
      <c r="C139" s="1" t="s">
        <v>199</v>
      </c>
      <c r="D139" s="1" t="s">
        <v>102</v>
      </c>
      <c r="E139" s="1" t="s">
        <v>7</v>
      </c>
      <c r="F139" s="100">
        <f>SUM('REPORT 7 All Monthly'!F139:H139)</f>
        <v>29182</v>
      </c>
      <c r="G139" s="100">
        <f>SUM('REPORT 7 All Monthly'!I139,'REPORT 7 All Monthly'!J139,'REPORT 7 All Monthly'!K139)</f>
        <v>48629</v>
      </c>
      <c r="H139" s="100">
        <f>SUM('REPORT 7 All Monthly'!L139:N139)</f>
        <v>26545</v>
      </c>
      <c r="I139" s="100">
        <f>SUM('REPORT 7 All Monthly'!O139:Q139)</f>
        <v>33619</v>
      </c>
      <c r="J139" s="102">
        <f>SUM('REPORT 7 All Monthly'!R139:T139)</f>
        <v>28425</v>
      </c>
      <c r="K139" s="165">
        <v>166400</v>
      </c>
      <c r="L139" s="165">
        <v>-757</v>
      </c>
      <c r="M139" s="166">
        <v>-0.025940648344870126</v>
      </c>
    </row>
    <row r="140" spans="1:13" ht="12.75">
      <c r="A140" s="2" t="s">
        <v>200</v>
      </c>
      <c r="B140" s="46" t="s">
        <v>551</v>
      </c>
      <c r="C140" s="1" t="s">
        <v>72</v>
      </c>
      <c r="D140" s="1" t="s">
        <v>36</v>
      </c>
      <c r="E140" s="1" t="s">
        <v>7</v>
      </c>
      <c r="F140" s="100">
        <f>SUM('REPORT 7 All Monthly'!F140:H140)</f>
        <v>11947</v>
      </c>
      <c r="G140" s="100">
        <f>SUM('REPORT 7 All Monthly'!I140,'REPORT 7 All Monthly'!J140,'REPORT 7 All Monthly'!K140)</f>
        <v>22019</v>
      </c>
      <c r="H140" s="100">
        <f>SUM('REPORT 7 All Monthly'!L140:N140)</f>
        <v>10264</v>
      </c>
      <c r="I140" s="100">
        <f>SUM('REPORT 7 All Monthly'!O140:Q140)</f>
        <v>11598</v>
      </c>
      <c r="J140" s="102">
        <f>SUM('REPORT 7 All Monthly'!R140:T140)</f>
        <v>15273</v>
      </c>
      <c r="K140" s="165">
        <v>71101</v>
      </c>
      <c r="L140" s="165">
        <v>3326</v>
      </c>
      <c r="M140" s="166">
        <v>0.27839625010462876</v>
      </c>
    </row>
    <row r="141" spans="1:13" ht="12.75">
      <c r="A141" s="2" t="s">
        <v>201</v>
      </c>
      <c r="B141" s="46" t="s">
        <v>552</v>
      </c>
      <c r="C141" s="1" t="s">
        <v>21</v>
      </c>
      <c r="D141" s="1" t="s">
        <v>22</v>
      </c>
      <c r="E141" s="1" t="s">
        <v>7</v>
      </c>
      <c r="F141" s="100">
        <f>SUM('REPORT 7 All Monthly'!F141:H141)</f>
        <v>15154</v>
      </c>
      <c r="G141" s="100">
        <f>SUM('REPORT 7 All Monthly'!I141,'REPORT 7 All Monthly'!J141,'REPORT 7 All Monthly'!K141)</f>
        <v>26357</v>
      </c>
      <c r="H141" s="100">
        <f>SUM('REPORT 7 All Monthly'!L141:N141)</f>
        <v>10795</v>
      </c>
      <c r="I141" s="100">
        <f>SUM('REPORT 7 All Monthly'!O141:Q141)</f>
        <v>11555</v>
      </c>
      <c r="J141" s="102">
        <f>SUM('REPORT 7 All Monthly'!R141:T141)</f>
        <v>16558</v>
      </c>
      <c r="K141" s="165">
        <v>80419</v>
      </c>
      <c r="L141" s="165">
        <v>1404</v>
      </c>
      <c r="M141" s="166">
        <v>0.09264880559588227</v>
      </c>
    </row>
    <row r="142" spans="1:13" ht="12.75">
      <c r="A142" s="2" t="s">
        <v>202</v>
      </c>
      <c r="B142" s="46" t="s">
        <v>553</v>
      </c>
      <c r="C142" s="1" t="s">
        <v>129</v>
      </c>
      <c r="D142" s="1" t="s">
        <v>30</v>
      </c>
      <c r="E142" s="1" t="s">
        <v>16</v>
      </c>
      <c r="F142" s="100">
        <f>SUM('REPORT 7 All Monthly'!F142:H142)</f>
        <v>2763</v>
      </c>
      <c r="G142" s="100">
        <f>SUM('REPORT 7 All Monthly'!I142,'REPORT 7 All Monthly'!J142,'REPORT 7 All Monthly'!K142)</f>
        <v>3209</v>
      </c>
      <c r="H142" s="100">
        <f>SUM('REPORT 7 All Monthly'!L142:N142)</f>
        <v>2777</v>
      </c>
      <c r="I142" s="100">
        <f>SUM('REPORT 7 All Monthly'!O142:Q142)</f>
        <v>1564</v>
      </c>
      <c r="J142" s="102">
        <f>SUM('REPORT 7 All Monthly'!R142:T142)</f>
        <v>2975</v>
      </c>
      <c r="K142" s="165">
        <v>13288</v>
      </c>
      <c r="L142" s="165">
        <v>212</v>
      </c>
      <c r="M142" s="166">
        <v>0.07672819399203765</v>
      </c>
    </row>
    <row r="143" spans="1:13" ht="12.75">
      <c r="A143" s="2" t="s">
        <v>203</v>
      </c>
      <c r="B143" s="46" t="s">
        <v>554</v>
      </c>
      <c r="C143" s="1" t="s">
        <v>204</v>
      </c>
      <c r="D143" s="1" t="s">
        <v>30</v>
      </c>
      <c r="E143" s="1" t="s">
        <v>7</v>
      </c>
      <c r="F143" s="100">
        <f>SUM('REPORT 7 All Monthly'!F143:H143)</f>
        <v>10841</v>
      </c>
      <c r="G143" s="100">
        <f>SUM('REPORT 7 All Monthly'!I143,'REPORT 7 All Monthly'!J143,'REPORT 7 All Monthly'!K143)</f>
        <v>14243</v>
      </c>
      <c r="H143" s="100">
        <f>SUM('REPORT 7 All Monthly'!L143:N143)</f>
        <v>7693</v>
      </c>
      <c r="I143" s="100">
        <f>SUM('REPORT 7 All Monthly'!O143:Q143)</f>
        <v>9512</v>
      </c>
      <c r="J143" s="102">
        <f>SUM('REPORT 7 All Monthly'!R143:T143)</f>
        <v>8382</v>
      </c>
      <c r="K143" s="165">
        <v>50671</v>
      </c>
      <c r="L143" s="165">
        <v>-2459</v>
      </c>
      <c r="M143" s="166">
        <v>-0.22682409371829168</v>
      </c>
    </row>
    <row r="144" spans="1:13" ht="12.75">
      <c r="A144" s="2" t="s">
        <v>205</v>
      </c>
      <c r="B144" s="46" t="s">
        <v>555</v>
      </c>
      <c r="C144" s="1" t="s">
        <v>9</v>
      </c>
      <c r="D144" s="1" t="s">
        <v>10</v>
      </c>
      <c r="E144" s="1" t="s">
        <v>7</v>
      </c>
      <c r="F144" s="100">
        <f>SUM('REPORT 7 All Monthly'!F144:H144)</f>
        <v>25845</v>
      </c>
      <c r="G144" s="100">
        <f>SUM('REPORT 7 All Monthly'!I144,'REPORT 7 All Monthly'!J144,'REPORT 7 All Monthly'!K144)</f>
        <v>37495</v>
      </c>
      <c r="H144" s="100">
        <f>SUM('REPORT 7 All Monthly'!L144:N144)</f>
        <v>22099</v>
      </c>
      <c r="I144" s="100">
        <f>SUM('REPORT 7 All Monthly'!O144:Q144)</f>
        <v>28500</v>
      </c>
      <c r="J144" s="102">
        <f>SUM('REPORT 7 All Monthly'!R144:T144)</f>
        <v>30087</v>
      </c>
      <c r="K144" s="165">
        <v>144026</v>
      </c>
      <c r="L144" s="165">
        <v>4242</v>
      </c>
      <c r="M144" s="166">
        <v>0.1641323273360418</v>
      </c>
    </row>
    <row r="145" spans="1:13" ht="12.75">
      <c r="A145" s="2" t="s">
        <v>206</v>
      </c>
      <c r="B145" s="46" t="s">
        <v>556</v>
      </c>
      <c r="C145" s="1" t="s">
        <v>207</v>
      </c>
      <c r="D145" s="1" t="s">
        <v>25</v>
      </c>
      <c r="E145" s="1" t="s">
        <v>16</v>
      </c>
      <c r="F145" s="100">
        <f>SUM('REPORT 7 All Monthly'!F145:H145)</f>
        <v>16949</v>
      </c>
      <c r="G145" s="100">
        <f>SUM('REPORT 7 All Monthly'!I145,'REPORT 7 All Monthly'!J145,'REPORT 7 All Monthly'!K145)</f>
        <v>17985</v>
      </c>
      <c r="H145" s="100">
        <f>SUM('REPORT 7 All Monthly'!L145:N145)</f>
        <v>14798</v>
      </c>
      <c r="I145" s="100">
        <f>SUM('REPORT 7 All Monthly'!O145:Q145)</f>
        <v>18990</v>
      </c>
      <c r="J145" s="102">
        <f>SUM('REPORT 7 All Monthly'!R145:T145)</f>
        <v>13647</v>
      </c>
      <c r="K145" s="165">
        <v>82369</v>
      </c>
      <c r="L145" s="165">
        <v>-3302</v>
      </c>
      <c r="M145" s="166">
        <v>-0.1948197533777804</v>
      </c>
    </row>
    <row r="146" spans="1:13" ht="12.75">
      <c r="A146" s="2" t="s">
        <v>208</v>
      </c>
      <c r="B146" s="46" t="s">
        <v>557</v>
      </c>
      <c r="C146" s="1" t="s">
        <v>46</v>
      </c>
      <c r="D146" s="1" t="s">
        <v>10</v>
      </c>
      <c r="E146" s="1" t="s">
        <v>7</v>
      </c>
      <c r="F146" s="100">
        <f>SUM('REPORT 7 All Monthly'!F146:H146)</f>
        <v>20678</v>
      </c>
      <c r="G146" s="100">
        <f>SUM('REPORT 7 All Monthly'!I146,'REPORT 7 All Monthly'!J146,'REPORT 7 All Monthly'!K146)</f>
        <v>21686</v>
      </c>
      <c r="H146" s="100">
        <f>SUM('REPORT 7 All Monthly'!L146:N146)</f>
        <v>10418</v>
      </c>
      <c r="I146" s="100">
        <f>SUM('REPORT 7 All Monthly'!O146:Q146)</f>
        <v>12271</v>
      </c>
      <c r="J146" s="102">
        <f>SUM('REPORT 7 All Monthly'!R146:T146)</f>
        <v>13106</v>
      </c>
      <c r="K146" s="165">
        <v>78159</v>
      </c>
      <c r="L146" s="165">
        <v>-7572</v>
      </c>
      <c r="M146" s="166">
        <v>-0.36618628494051647</v>
      </c>
    </row>
    <row r="147" spans="1:13" ht="12.75">
      <c r="A147" s="2" t="s">
        <v>209</v>
      </c>
      <c r="B147" s="49" t="s">
        <v>558</v>
      </c>
      <c r="C147" s="1" t="s">
        <v>210</v>
      </c>
      <c r="D147" s="1" t="s">
        <v>25</v>
      </c>
      <c r="E147" s="1" t="s">
        <v>7</v>
      </c>
      <c r="F147" s="100">
        <f>SUM('REPORT 7 All Monthly'!F147:H147)</f>
        <v>36285</v>
      </c>
      <c r="G147" s="100">
        <f>SUM('REPORT 7 All Monthly'!I147,'REPORT 7 All Monthly'!J147,'REPORT 7 All Monthly'!K147)</f>
        <v>53981</v>
      </c>
      <c r="H147" s="100">
        <f>SUM('REPORT 7 All Monthly'!L147:N147)</f>
        <v>23594</v>
      </c>
      <c r="I147" s="100">
        <f>SUM('REPORT 7 All Monthly'!O147:Q147)</f>
        <v>37174</v>
      </c>
      <c r="J147" s="102">
        <f>SUM('REPORT 7 All Monthly'!R147:T147)</f>
        <v>34063</v>
      </c>
      <c r="K147" s="165">
        <v>185097</v>
      </c>
      <c r="L147" s="165">
        <v>-2222</v>
      </c>
      <c r="M147" s="166">
        <v>-0.06123742593358137</v>
      </c>
    </row>
    <row r="148" spans="1:13" ht="12.75">
      <c r="A148" s="2" t="s">
        <v>211</v>
      </c>
      <c r="B148" s="46" t="s">
        <v>559</v>
      </c>
      <c r="C148" s="1" t="s">
        <v>52</v>
      </c>
      <c r="D148" s="1" t="s">
        <v>19</v>
      </c>
      <c r="E148" s="1" t="s">
        <v>16</v>
      </c>
      <c r="F148" s="100">
        <f>SUM('REPORT 7 All Monthly'!F148:H148)</f>
        <v>6680</v>
      </c>
      <c r="G148" s="100">
        <f>SUM('REPORT 7 All Monthly'!I148,'REPORT 7 All Monthly'!J148,'REPORT 7 All Monthly'!K148)</f>
        <v>8531</v>
      </c>
      <c r="H148" s="100">
        <f>SUM('REPORT 7 All Monthly'!L148:N148)</f>
        <v>6999</v>
      </c>
      <c r="I148" s="100">
        <f>SUM('REPORT 7 All Monthly'!O148:Q148)</f>
        <v>7415</v>
      </c>
      <c r="J148" s="102">
        <f>SUM('REPORT 7 All Monthly'!R148:T148)</f>
        <v>7257</v>
      </c>
      <c r="K148" s="165">
        <v>36882</v>
      </c>
      <c r="L148" s="165">
        <v>577</v>
      </c>
      <c r="M148" s="166">
        <v>0.08637724550898204</v>
      </c>
    </row>
    <row r="149" spans="1:13" ht="12.75">
      <c r="A149" s="2" t="s">
        <v>212</v>
      </c>
      <c r="B149" s="46" t="s">
        <v>560</v>
      </c>
      <c r="C149" s="1" t="s">
        <v>213</v>
      </c>
      <c r="D149" s="1" t="s">
        <v>30</v>
      </c>
      <c r="E149" s="1" t="s">
        <v>16</v>
      </c>
      <c r="F149" s="100">
        <f>SUM('REPORT 7 All Monthly'!F149:H149)</f>
        <v>11602</v>
      </c>
      <c r="G149" s="100">
        <f>SUM('REPORT 7 All Monthly'!I149,'REPORT 7 All Monthly'!J149,'REPORT 7 All Monthly'!K149)</f>
        <v>14010</v>
      </c>
      <c r="H149" s="100">
        <f>SUM('REPORT 7 All Monthly'!L149:N149)</f>
        <v>12628</v>
      </c>
      <c r="I149" s="100">
        <f>SUM('REPORT 7 All Monthly'!O149:Q149)</f>
        <v>12199</v>
      </c>
      <c r="J149" s="102">
        <f>SUM('REPORT 7 All Monthly'!R149:T149)</f>
        <v>12300</v>
      </c>
      <c r="K149" s="165">
        <v>62739</v>
      </c>
      <c r="L149" s="165">
        <v>698</v>
      </c>
      <c r="M149" s="166">
        <v>0.06016204102740907</v>
      </c>
    </row>
    <row r="150" spans="1:13" ht="12.75">
      <c r="A150" s="2" t="s">
        <v>214</v>
      </c>
      <c r="B150" s="46" t="s">
        <v>561</v>
      </c>
      <c r="C150" s="1" t="s">
        <v>215</v>
      </c>
      <c r="D150" s="1" t="s">
        <v>102</v>
      </c>
      <c r="E150" s="1" t="s">
        <v>16</v>
      </c>
      <c r="F150" s="100">
        <f>SUM('REPORT 7 All Monthly'!F150:H150)</f>
        <v>9619</v>
      </c>
      <c r="G150" s="100">
        <f>SUM('REPORT 7 All Monthly'!I150,'REPORT 7 All Monthly'!J150,'REPORT 7 All Monthly'!K150)</f>
        <v>11287</v>
      </c>
      <c r="H150" s="100">
        <f>SUM('REPORT 7 All Monthly'!L150:N150)</f>
        <v>9862</v>
      </c>
      <c r="I150" s="100">
        <f>SUM('REPORT 7 All Monthly'!O150:Q150)</f>
        <v>8546</v>
      </c>
      <c r="J150" s="102">
        <f>SUM('REPORT 7 All Monthly'!R150:T150)</f>
        <v>10690</v>
      </c>
      <c r="K150" s="165">
        <v>50004</v>
      </c>
      <c r="L150" s="165">
        <v>1071</v>
      </c>
      <c r="M150" s="166">
        <v>0.11134213535710573</v>
      </c>
    </row>
    <row r="151" spans="1:13" ht="12.75">
      <c r="A151" s="2" t="s">
        <v>216</v>
      </c>
      <c r="B151" s="46" t="s">
        <v>562</v>
      </c>
      <c r="C151" s="1" t="s">
        <v>217</v>
      </c>
      <c r="D151" s="1" t="s">
        <v>36</v>
      </c>
      <c r="E151" s="1" t="s">
        <v>7</v>
      </c>
      <c r="F151" s="100">
        <f>SUM('REPORT 7 All Monthly'!F151:H151)</f>
        <v>6020</v>
      </c>
      <c r="G151" s="100">
        <f>SUM('REPORT 7 All Monthly'!I151,'REPORT 7 All Monthly'!J151,'REPORT 7 All Monthly'!K151)</f>
        <v>9935</v>
      </c>
      <c r="H151" s="100">
        <f>SUM('REPORT 7 All Monthly'!L151:N151)</f>
        <v>2233</v>
      </c>
      <c r="I151" s="100">
        <f>SUM('REPORT 7 All Monthly'!O151:Q151)</f>
        <v>6417</v>
      </c>
      <c r="J151" s="102">
        <f>SUM('REPORT 7 All Monthly'!R151:T151)</f>
        <v>5465</v>
      </c>
      <c r="K151" s="165">
        <v>30070</v>
      </c>
      <c r="L151" s="165">
        <v>-555</v>
      </c>
      <c r="M151" s="166">
        <v>-0.09219269102990033</v>
      </c>
    </row>
    <row r="152" spans="1:13" ht="12.75">
      <c r="A152" s="2" t="s">
        <v>218</v>
      </c>
      <c r="B152" s="46" t="s">
        <v>563</v>
      </c>
      <c r="C152" s="1" t="s">
        <v>38</v>
      </c>
      <c r="D152" s="1" t="s">
        <v>10</v>
      </c>
      <c r="E152" s="1" t="s">
        <v>7</v>
      </c>
      <c r="F152" s="100">
        <f>SUM('REPORT 7 All Monthly'!F152:H152)</f>
        <v>21999</v>
      </c>
      <c r="G152" s="100">
        <f>SUM('REPORT 7 All Monthly'!I152,'REPORT 7 All Monthly'!J152,'REPORT 7 All Monthly'!K152)</f>
        <v>30670</v>
      </c>
      <c r="H152" s="100">
        <f>SUM('REPORT 7 All Monthly'!L152:N152)</f>
        <v>14873</v>
      </c>
      <c r="I152" s="100">
        <f>SUM('REPORT 7 All Monthly'!O152:Q152)</f>
        <v>19969</v>
      </c>
      <c r="J152" s="102">
        <f>SUM('REPORT 7 All Monthly'!R152:T152)</f>
        <v>23918</v>
      </c>
      <c r="K152" s="165">
        <v>111429</v>
      </c>
      <c r="L152" s="165">
        <v>1919</v>
      </c>
      <c r="M152" s="166">
        <v>0.08723123778353561</v>
      </c>
    </row>
    <row r="153" spans="1:13" ht="12.75">
      <c r="A153" s="2" t="s">
        <v>219</v>
      </c>
      <c r="B153" s="46" t="s">
        <v>564</v>
      </c>
      <c r="C153" s="1" t="s">
        <v>91</v>
      </c>
      <c r="D153" s="1" t="s">
        <v>10</v>
      </c>
      <c r="E153" s="1" t="s">
        <v>7</v>
      </c>
      <c r="F153" s="100">
        <f>SUM('REPORT 7 All Monthly'!F153:H153)</f>
        <v>41648</v>
      </c>
      <c r="G153" s="100">
        <f>SUM('REPORT 7 All Monthly'!I153,'REPORT 7 All Monthly'!J153,'REPORT 7 All Monthly'!K153)</f>
        <v>42157</v>
      </c>
      <c r="H153" s="100">
        <f>SUM('REPORT 7 All Monthly'!L153:N153)</f>
        <v>20759</v>
      </c>
      <c r="I153" s="100">
        <f>SUM('REPORT 7 All Monthly'!O153:Q153)</f>
        <v>27877</v>
      </c>
      <c r="J153" s="102">
        <f>SUM('REPORT 7 All Monthly'!R153:T153)</f>
        <v>30287</v>
      </c>
      <c r="K153" s="165">
        <v>162728</v>
      </c>
      <c r="L153" s="165">
        <v>-11361</v>
      </c>
      <c r="M153" s="166">
        <v>-0.27278620822128313</v>
      </c>
    </row>
    <row r="154" spans="1:13" ht="12.75">
      <c r="A154" s="2" t="s">
        <v>220</v>
      </c>
      <c r="B154" s="46" t="s">
        <v>417</v>
      </c>
      <c r="C154" s="1" t="s">
        <v>220</v>
      </c>
      <c r="D154" s="1" t="s">
        <v>102</v>
      </c>
      <c r="E154" s="1" t="s">
        <v>16</v>
      </c>
      <c r="F154" s="100">
        <f>SUM('REPORT 7 All Monthly'!F154:H154)</f>
        <v>15936</v>
      </c>
      <c r="G154" s="100">
        <f>SUM('REPORT 7 All Monthly'!I154,'REPORT 7 All Monthly'!J154,'REPORT 7 All Monthly'!K154)</f>
        <v>18691</v>
      </c>
      <c r="H154" s="100">
        <f>SUM('REPORT 7 All Monthly'!L154:N154)</f>
        <v>15662</v>
      </c>
      <c r="I154" s="100">
        <f>SUM('REPORT 7 All Monthly'!O154:Q154)</f>
        <v>13667</v>
      </c>
      <c r="J154" s="102">
        <f>SUM('REPORT 7 All Monthly'!R154:T154)</f>
        <v>16422</v>
      </c>
      <c r="K154" s="165">
        <v>80378</v>
      </c>
      <c r="L154" s="165">
        <v>486</v>
      </c>
      <c r="M154" s="166">
        <v>0.03049698795180723</v>
      </c>
    </row>
    <row r="155" spans="1:13" ht="12.75">
      <c r="A155" s="2" t="s">
        <v>221</v>
      </c>
      <c r="B155" s="46" t="s">
        <v>565</v>
      </c>
      <c r="C155" s="1" t="s">
        <v>222</v>
      </c>
      <c r="D155" s="1" t="s">
        <v>10</v>
      </c>
      <c r="E155" s="1" t="s">
        <v>7</v>
      </c>
      <c r="F155" s="100">
        <f>SUM('REPORT 7 All Monthly'!F155:H155)</f>
        <v>25961</v>
      </c>
      <c r="G155" s="100">
        <f>SUM('REPORT 7 All Monthly'!I155,'REPORT 7 All Monthly'!J155,'REPORT 7 All Monthly'!K155)</f>
        <v>28222</v>
      </c>
      <c r="H155" s="100">
        <f>SUM('REPORT 7 All Monthly'!L155:N155)</f>
        <v>17991</v>
      </c>
      <c r="I155" s="100">
        <f>SUM('REPORT 7 All Monthly'!O155:Q155)</f>
        <v>20404</v>
      </c>
      <c r="J155" s="102">
        <f>SUM('REPORT 7 All Monthly'!R155:T155)</f>
        <v>23245</v>
      </c>
      <c r="K155" s="165">
        <v>115823</v>
      </c>
      <c r="L155" s="165">
        <v>-2716</v>
      </c>
      <c r="M155" s="166">
        <v>-0.10461846616077963</v>
      </c>
    </row>
    <row r="156" spans="1:13" ht="12.75">
      <c r="A156" s="2" t="s">
        <v>223</v>
      </c>
      <c r="B156" s="46" t="s">
        <v>566</v>
      </c>
      <c r="C156" s="1" t="s">
        <v>38</v>
      </c>
      <c r="D156" s="1" t="s">
        <v>10</v>
      </c>
      <c r="E156" s="1" t="s">
        <v>7</v>
      </c>
      <c r="F156" s="100">
        <f>SUM('REPORT 7 All Monthly'!F156:H156)</f>
        <v>12240</v>
      </c>
      <c r="G156" s="100">
        <f>SUM('REPORT 7 All Monthly'!I156,'REPORT 7 All Monthly'!J156,'REPORT 7 All Monthly'!K156)</f>
        <v>14335</v>
      </c>
      <c r="H156" s="100">
        <f>SUM('REPORT 7 All Monthly'!L156:N156)</f>
        <v>8122</v>
      </c>
      <c r="I156" s="100">
        <f>SUM('REPORT 7 All Monthly'!O156:Q156)</f>
        <v>8532</v>
      </c>
      <c r="J156" s="102">
        <f>SUM('REPORT 7 All Monthly'!R156:T156)</f>
        <v>9954</v>
      </c>
      <c r="K156" s="165">
        <v>53183</v>
      </c>
      <c r="L156" s="165">
        <v>-2286</v>
      </c>
      <c r="M156" s="166">
        <v>-0.18676470588235294</v>
      </c>
    </row>
    <row r="157" spans="1:13" ht="12.75">
      <c r="A157" s="2" t="s">
        <v>224</v>
      </c>
      <c r="B157" s="46" t="s">
        <v>567</v>
      </c>
      <c r="C157" s="1" t="s">
        <v>225</v>
      </c>
      <c r="D157" s="1" t="s">
        <v>6</v>
      </c>
      <c r="E157" s="1" t="s">
        <v>7</v>
      </c>
      <c r="F157" s="100">
        <f>SUM('REPORT 7 All Monthly'!F157:H157)</f>
        <v>10399</v>
      </c>
      <c r="G157" s="100">
        <f>SUM('REPORT 7 All Monthly'!I157,'REPORT 7 All Monthly'!J157,'REPORT 7 All Monthly'!K157)</f>
        <v>17323</v>
      </c>
      <c r="H157" s="100">
        <f>SUM('REPORT 7 All Monthly'!L157:N157)</f>
        <v>10118</v>
      </c>
      <c r="I157" s="100">
        <f>SUM('REPORT 7 All Monthly'!O157:Q157)</f>
        <v>13868</v>
      </c>
      <c r="J157" s="102">
        <f>SUM('REPORT 7 All Monthly'!R157:T157)</f>
        <v>16502</v>
      </c>
      <c r="K157" s="165">
        <v>68210</v>
      </c>
      <c r="L157" s="165">
        <v>6103</v>
      </c>
      <c r="M157" s="166">
        <v>0.5868833541686701</v>
      </c>
    </row>
    <row r="158" spans="1:13" ht="12.75">
      <c r="A158" s="2" t="s">
        <v>226</v>
      </c>
      <c r="B158" s="46" t="s">
        <v>568</v>
      </c>
      <c r="C158" s="1" t="s">
        <v>227</v>
      </c>
      <c r="D158" s="1" t="s">
        <v>15</v>
      </c>
      <c r="E158" s="1" t="s">
        <v>7</v>
      </c>
      <c r="F158" s="100">
        <f>SUM('REPORT 7 All Monthly'!F158:H158)</f>
        <v>23261</v>
      </c>
      <c r="G158" s="100">
        <f>SUM('REPORT 7 All Monthly'!I158,'REPORT 7 All Monthly'!J158,'REPORT 7 All Monthly'!K158)</f>
        <v>21571</v>
      </c>
      <c r="H158" s="100">
        <f>SUM('REPORT 7 All Monthly'!L158:N158)</f>
        <v>13611</v>
      </c>
      <c r="I158" s="100">
        <f>SUM('REPORT 7 All Monthly'!O158:Q158)</f>
        <v>16099</v>
      </c>
      <c r="J158" s="102">
        <f>SUM('REPORT 7 All Monthly'!R158:T158)</f>
        <v>29191</v>
      </c>
      <c r="K158" s="165">
        <v>103733</v>
      </c>
      <c r="L158" s="165">
        <v>5930</v>
      </c>
      <c r="M158" s="166">
        <v>0.2549331499075706</v>
      </c>
    </row>
    <row r="159" spans="1:13" ht="12.75">
      <c r="A159" s="2" t="s">
        <v>228</v>
      </c>
      <c r="B159" s="46" t="s">
        <v>569</v>
      </c>
      <c r="C159" s="1" t="s">
        <v>63</v>
      </c>
      <c r="D159" s="1" t="s">
        <v>6</v>
      </c>
      <c r="E159" s="1" t="s">
        <v>7</v>
      </c>
      <c r="F159" s="100">
        <f>SUM('REPORT 7 All Monthly'!F159:H159)</f>
        <v>16437</v>
      </c>
      <c r="G159" s="100">
        <f>SUM('REPORT 7 All Monthly'!I159,'REPORT 7 All Monthly'!J159,'REPORT 7 All Monthly'!K159)</f>
        <v>17077</v>
      </c>
      <c r="H159" s="100">
        <f>SUM('REPORT 7 All Monthly'!L159:N159)</f>
        <v>12510</v>
      </c>
      <c r="I159" s="100">
        <f>SUM('REPORT 7 All Monthly'!O159:Q159)</f>
        <v>13949</v>
      </c>
      <c r="J159" s="102">
        <f>SUM('REPORT 7 All Monthly'!R159:T159)</f>
        <v>0</v>
      </c>
      <c r="K159" s="165">
        <f>SUM(F159:J159)</f>
        <v>59973</v>
      </c>
      <c r="L159" s="165" t="s">
        <v>756</v>
      </c>
      <c r="M159" s="166" t="s">
        <v>756</v>
      </c>
    </row>
    <row r="160" spans="1:13" ht="12.75">
      <c r="A160" s="2" t="s">
        <v>229</v>
      </c>
      <c r="B160" s="46" t="s">
        <v>570</v>
      </c>
      <c r="C160" s="1" t="s">
        <v>230</v>
      </c>
      <c r="D160" s="1" t="s">
        <v>19</v>
      </c>
      <c r="E160" s="1" t="s">
        <v>7</v>
      </c>
      <c r="F160" s="100">
        <f>SUM('REPORT 7 All Monthly'!F160:H160)</f>
        <v>14530</v>
      </c>
      <c r="G160" s="100">
        <f>SUM('REPORT 7 All Monthly'!I160,'REPORT 7 All Monthly'!J160,'REPORT 7 All Monthly'!K160)</f>
        <v>20109</v>
      </c>
      <c r="H160" s="100">
        <f>SUM('REPORT 7 All Monthly'!L160:N160)</f>
        <v>11409</v>
      </c>
      <c r="I160" s="100">
        <f>SUM('REPORT 7 All Monthly'!O160:Q160)</f>
        <v>13720</v>
      </c>
      <c r="J160" s="102">
        <f>SUM('REPORT 7 All Monthly'!R160:T160)</f>
        <v>20618</v>
      </c>
      <c r="K160" s="165">
        <v>80386</v>
      </c>
      <c r="L160" s="165">
        <v>6088</v>
      </c>
      <c r="M160" s="166">
        <v>0.4189951823812801</v>
      </c>
    </row>
    <row r="161" spans="1:13" ht="12.75">
      <c r="A161" s="2" t="s">
        <v>409</v>
      </c>
      <c r="B161" s="46" t="s">
        <v>571</v>
      </c>
      <c r="C161" s="1" t="s">
        <v>231</v>
      </c>
      <c r="D161" s="1" t="s">
        <v>30</v>
      </c>
      <c r="E161" s="1" t="s">
        <v>7</v>
      </c>
      <c r="F161" s="100">
        <f>SUM('REPORT 7 All Monthly'!F161:H161)</f>
        <v>10920</v>
      </c>
      <c r="G161" s="100">
        <f>SUM('REPORT 7 All Monthly'!I161,'REPORT 7 All Monthly'!J161,'REPORT 7 All Monthly'!K161)</f>
        <v>13539</v>
      </c>
      <c r="H161" s="100">
        <f>SUM('REPORT 7 All Monthly'!L161:N161)</f>
        <v>11949</v>
      </c>
      <c r="I161" s="100">
        <f>SUM('REPORT 7 All Monthly'!O161:Q161)</f>
        <v>42027</v>
      </c>
      <c r="J161" s="102">
        <f>SUM('REPORT 7 All Monthly'!R161:T161)</f>
        <v>52019</v>
      </c>
      <c r="K161" s="165">
        <v>130454</v>
      </c>
      <c r="L161" s="165" t="s">
        <v>756</v>
      </c>
      <c r="M161" s="166" t="s">
        <v>756</v>
      </c>
    </row>
    <row r="162" spans="1:13" ht="12.75">
      <c r="A162" s="2" t="s">
        <v>232</v>
      </c>
      <c r="B162" s="46" t="s">
        <v>572</v>
      </c>
      <c r="C162" s="1" t="s">
        <v>233</v>
      </c>
      <c r="D162" s="1" t="s">
        <v>15</v>
      </c>
      <c r="E162" s="1" t="s">
        <v>7</v>
      </c>
      <c r="F162" s="100">
        <f>SUM('REPORT 7 All Monthly'!F162:H162)</f>
        <v>17629</v>
      </c>
      <c r="G162" s="100">
        <f>SUM('REPORT 7 All Monthly'!I162,'REPORT 7 All Monthly'!J162,'REPORT 7 All Monthly'!K162)</f>
        <v>26135</v>
      </c>
      <c r="H162" s="100">
        <f>SUM('REPORT 7 All Monthly'!L162:N162)</f>
        <v>13730</v>
      </c>
      <c r="I162" s="100">
        <f>SUM('REPORT 7 All Monthly'!O162:Q162)</f>
        <v>13492</v>
      </c>
      <c r="J162" s="102">
        <f>SUM('REPORT 7 All Monthly'!R162:T162)</f>
        <v>17921</v>
      </c>
      <c r="K162" s="165">
        <v>88907</v>
      </c>
      <c r="L162" s="165">
        <v>292</v>
      </c>
      <c r="M162" s="166">
        <v>0.01656361676782574</v>
      </c>
    </row>
    <row r="163" spans="1:13" ht="12.75">
      <c r="A163" s="2" t="s">
        <v>234</v>
      </c>
      <c r="B163" s="46" t="s">
        <v>573</v>
      </c>
      <c r="C163" s="1" t="s">
        <v>63</v>
      </c>
      <c r="D163" s="1" t="s">
        <v>6</v>
      </c>
      <c r="E163" s="1" t="s">
        <v>7</v>
      </c>
      <c r="F163" s="100">
        <f>SUM('REPORT 7 All Monthly'!F163:H163)</f>
        <v>19387</v>
      </c>
      <c r="G163" s="100">
        <f>SUM('REPORT 7 All Monthly'!I163,'REPORT 7 All Monthly'!J163,'REPORT 7 All Monthly'!K163)</f>
        <v>27417</v>
      </c>
      <c r="H163" s="100">
        <f>SUM('REPORT 7 All Monthly'!L163:N163)</f>
        <v>17011</v>
      </c>
      <c r="I163" s="100">
        <f>SUM('REPORT 7 All Monthly'!O163:Q163)</f>
        <v>20708</v>
      </c>
      <c r="J163" s="102">
        <f>SUM('REPORT 7 All Monthly'!R163:T163)</f>
        <v>21583</v>
      </c>
      <c r="K163" s="165">
        <v>106106</v>
      </c>
      <c r="L163" s="165">
        <v>2196</v>
      </c>
      <c r="M163" s="166">
        <v>0.11327178005880228</v>
      </c>
    </row>
    <row r="164" spans="1:13" ht="12.75">
      <c r="A164" s="2" t="s">
        <v>235</v>
      </c>
      <c r="B164" s="46" t="s">
        <v>574</v>
      </c>
      <c r="C164" s="1" t="s">
        <v>204</v>
      </c>
      <c r="D164" s="1" t="s">
        <v>30</v>
      </c>
      <c r="E164" s="1" t="s">
        <v>7</v>
      </c>
      <c r="F164" s="100">
        <f>SUM('REPORT 7 All Monthly'!F164:H164)</f>
        <v>5501</v>
      </c>
      <c r="G164" s="100">
        <f>SUM('REPORT 7 All Monthly'!I164,'REPORT 7 All Monthly'!J164,'REPORT 7 All Monthly'!K164)</f>
        <v>8740</v>
      </c>
      <c r="H164" s="100">
        <f>SUM('REPORT 7 All Monthly'!L164:N164)</f>
        <v>4233</v>
      </c>
      <c r="I164" s="100">
        <f>SUM('REPORT 7 All Monthly'!O164:Q164)</f>
        <v>5143</v>
      </c>
      <c r="J164" s="102">
        <f>SUM('REPORT 7 All Monthly'!R164:T164)</f>
        <v>3679</v>
      </c>
      <c r="K164" s="165">
        <v>27296</v>
      </c>
      <c r="L164" s="165">
        <v>-1822</v>
      </c>
      <c r="M164" s="166">
        <v>-0.33121250681694236</v>
      </c>
    </row>
    <row r="165" spans="1:13" ht="12.75">
      <c r="A165" s="2" t="s">
        <v>370</v>
      </c>
      <c r="B165" s="46" t="s">
        <v>575</v>
      </c>
      <c r="C165" s="1" t="s">
        <v>236</v>
      </c>
      <c r="D165" s="1" t="s">
        <v>15</v>
      </c>
      <c r="E165" s="1" t="s">
        <v>7</v>
      </c>
      <c r="F165" s="100">
        <f>SUM('REPORT 7 All Monthly'!F165:H165)</f>
        <v>1972</v>
      </c>
      <c r="G165" s="100">
        <f>SUM('REPORT 7 All Monthly'!I165,'REPORT 7 All Monthly'!J165,'REPORT 7 All Monthly'!K165)</f>
        <v>3036</v>
      </c>
      <c r="H165" s="100">
        <f>SUM('REPORT 7 All Monthly'!L165:N165)</f>
        <v>10795</v>
      </c>
      <c r="I165" s="100">
        <f>SUM('REPORT 7 All Monthly'!O165:Q165)</f>
        <v>14980</v>
      </c>
      <c r="J165" s="102">
        <f>SUM('REPORT 7 All Monthly'!R165:T165)</f>
        <v>21242</v>
      </c>
      <c r="K165" s="165">
        <v>52025</v>
      </c>
      <c r="L165" s="165" t="s">
        <v>756</v>
      </c>
      <c r="M165" s="166" t="s">
        <v>756</v>
      </c>
    </row>
    <row r="166" spans="1:13" ht="12.75">
      <c r="A166" s="2" t="s">
        <v>237</v>
      </c>
      <c r="B166" s="46" t="s">
        <v>576</v>
      </c>
      <c r="C166" s="1" t="s">
        <v>21</v>
      </c>
      <c r="D166" s="1" t="s">
        <v>22</v>
      </c>
      <c r="E166" s="1" t="s">
        <v>7</v>
      </c>
      <c r="F166" s="100">
        <f>SUM('REPORT 7 All Monthly'!F166:H166)</f>
        <v>15195</v>
      </c>
      <c r="G166" s="100">
        <f>SUM('REPORT 7 All Monthly'!I166,'REPORT 7 All Monthly'!J166,'REPORT 7 All Monthly'!K166)</f>
        <v>20917</v>
      </c>
      <c r="H166" s="100">
        <f>SUM('REPORT 7 All Monthly'!L166:N166)</f>
        <v>6389</v>
      </c>
      <c r="I166" s="100">
        <f>SUM('REPORT 7 All Monthly'!O166:Q166)</f>
        <v>8421</v>
      </c>
      <c r="J166" s="102">
        <f>SUM('REPORT 7 All Monthly'!R166:T166)</f>
        <v>13463</v>
      </c>
      <c r="K166" s="165">
        <v>64385</v>
      </c>
      <c r="L166" s="165">
        <v>-1732</v>
      </c>
      <c r="M166" s="166">
        <v>-0.11398486344192169</v>
      </c>
    </row>
    <row r="167" spans="1:13" ht="12.75">
      <c r="A167" s="2" t="s">
        <v>238</v>
      </c>
      <c r="B167" s="46" t="s">
        <v>577</v>
      </c>
      <c r="C167" s="1" t="s">
        <v>239</v>
      </c>
      <c r="D167" s="1" t="s">
        <v>102</v>
      </c>
      <c r="E167" s="1" t="s">
        <v>7</v>
      </c>
      <c r="F167" s="100">
        <f>SUM('REPORT 7 All Monthly'!F167:H167)</f>
        <v>29691</v>
      </c>
      <c r="G167" s="100">
        <f>SUM('REPORT 7 All Monthly'!I167,'REPORT 7 All Monthly'!J167,'REPORT 7 All Monthly'!K167)</f>
        <v>27776</v>
      </c>
      <c r="H167" s="100">
        <f>SUM('REPORT 7 All Monthly'!L167:N167)</f>
        <v>16365</v>
      </c>
      <c r="I167" s="100">
        <f>SUM('REPORT 7 All Monthly'!O167:Q167)</f>
        <v>25467</v>
      </c>
      <c r="J167" s="102">
        <f>SUM('REPORT 7 All Monthly'!R167:T167)</f>
        <v>27753</v>
      </c>
      <c r="K167" s="165">
        <v>127052</v>
      </c>
      <c r="L167" s="165">
        <v>-1938</v>
      </c>
      <c r="M167" s="166">
        <v>-0.06527230473880974</v>
      </c>
    </row>
    <row r="168" spans="1:13" ht="12.75">
      <c r="A168" s="2" t="s">
        <v>240</v>
      </c>
      <c r="B168" s="46" t="s">
        <v>578</v>
      </c>
      <c r="C168" s="1" t="s">
        <v>59</v>
      </c>
      <c r="D168" s="1" t="s">
        <v>36</v>
      </c>
      <c r="E168" s="1" t="s">
        <v>7</v>
      </c>
      <c r="F168" s="100">
        <f>SUM('REPORT 7 All Monthly'!F168:H168)</f>
        <v>8922</v>
      </c>
      <c r="G168" s="100">
        <f>SUM('REPORT 7 All Monthly'!I168,'REPORT 7 All Monthly'!J168,'REPORT 7 All Monthly'!K168)</f>
        <v>12403</v>
      </c>
      <c r="H168" s="100">
        <f>SUM('REPORT 7 All Monthly'!L168:N168)</f>
        <v>5060</v>
      </c>
      <c r="I168" s="100">
        <f>SUM('REPORT 7 All Monthly'!O168:Q168)</f>
        <v>5814</v>
      </c>
      <c r="J168" s="102">
        <f>SUM('REPORT 7 All Monthly'!R168:T168)</f>
        <v>7508</v>
      </c>
      <c r="K168" s="165">
        <v>39707</v>
      </c>
      <c r="L168" s="165">
        <v>-1414</v>
      </c>
      <c r="M168" s="166">
        <v>-0.1584846446984981</v>
      </c>
    </row>
    <row r="169" spans="1:13" ht="12.75">
      <c r="A169" s="2" t="s">
        <v>241</v>
      </c>
      <c r="B169" s="46" t="s">
        <v>579</v>
      </c>
      <c r="C169" s="1" t="s">
        <v>63</v>
      </c>
      <c r="D169" s="1" t="s">
        <v>6</v>
      </c>
      <c r="E169" s="1" t="s">
        <v>7</v>
      </c>
      <c r="F169" s="100">
        <f>SUM('REPORT 7 All Monthly'!F169:H169)</f>
        <v>12006</v>
      </c>
      <c r="G169" s="100">
        <f>SUM('REPORT 7 All Monthly'!I169,'REPORT 7 All Monthly'!J169,'REPORT 7 All Monthly'!K169)</f>
        <v>14766</v>
      </c>
      <c r="H169" s="100">
        <f>SUM('REPORT 7 All Monthly'!L169:N169)</f>
        <v>8051</v>
      </c>
      <c r="I169" s="100">
        <f>SUM('REPORT 7 All Monthly'!O169:Q169)</f>
        <v>9815</v>
      </c>
      <c r="J169" s="102">
        <f>SUM('REPORT 7 All Monthly'!R169:T169)</f>
        <v>8985</v>
      </c>
      <c r="K169" s="165">
        <v>53623</v>
      </c>
      <c r="L169" s="165">
        <v>-3021</v>
      </c>
      <c r="M169" s="166">
        <v>-0.25162418790604696</v>
      </c>
    </row>
    <row r="170" spans="1:13" ht="12.75">
      <c r="A170" s="2" t="s">
        <v>242</v>
      </c>
      <c r="B170" s="46" t="s">
        <v>580</v>
      </c>
      <c r="C170" s="1" t="s">
        <v>21</v>
      </c>
      <c r="D170" s="1" t="s">
        <v>22</v>
      </c>
      <c r="E170" s="1" t="s">
        <v>16</v>
      </c>
      <c r="F170" s="100">
        <f>SUM('REPORT 7 All Monthly'!F170:H170)</f>
        <v>5202</v>
      </c>
      <c r="G170" s="100">
        <f>SUM('REPORT 7 All Monthly'!I170,'REPORT 7 All Monthly'!J170,'REPORT 7 All Monthly'!K170)</f>
        <v>5546</v>
      </c>
      <c r="H170" s="100">
        <f>SUM('REPORT 7 All Monthly'!L170:N170)</f>
        <v>5285</v>
      </c>
      <c r="I170" s="100">
        <f>SUM('REPORT 7 All Monthly'!O170:Q170)</f>
        <v>5587</v>
      </c>
      <c r="J170" s="102">
        <f>SUM('REPORT 7 All Monthly'!R170:T170)</f>
        <v>7227</v>
      </c>
      <c r="K170" s="165">
        <v>28847</v>
      </c>
      <c r="L170" s="165">
        <v>2025</v>
      </c>
      <c r="M170" s="166">
        <v>0.3892733564013841</v>
      </c>
    </row>
    <row r="171" spans="1:13" ht="12.75">
      <c r="A171" s="2" t="s">
        <v>243</v>
      </c>
      <c r="B171" s="46" t="s">
        <v>581</v>
      </c>
      <c r="C171" s="1" t="s">
        <v>99</v>
      </c>
      <c r="D171" s="1" t="s">
        <v>25</v>
      </c>
      <c r="E171" s="1" t="s">
        <v>16</v>
      </c>
      <c r="F171" s="100">
        <f>SUM('REPORT 7 All Monthly'!F171:H171)</f>
        <v>2194</v>
      </c>
      <c r="G171" s="100">
        <f>SUM('REPORT 7 All Monthly'!I171,'REPORT 7 All Monthly'!J171,'REPORT 7 All Monthly'!K171)</f>
        <v>2735</v>
      </c>
      <c r="H171" s="100">
        <f>SUM('REPORT 7 All Monthly'!L171:N171)</f>
        <v>2631</v>
      </c>
      <c r="I171" s="100">
        <f>SUM('REPORT 7 All Monthly'!O171:Q171)</f>
        <v>2113</v>
      </c>
      <c r="J171" s="102">
        <f>SUM('REPORT 7 All Monthly'!R171:T171)</f>
        <v>3177</v>
      </c>
      <c r="K171" s="165">
        <v>12850</v>
      </c>
      <c r="L171" s="165">
        <v>983</v>
      </c>
      <c r="M171" s="166">
        <v>0.4480401093892434</v>
      </c>
    </row>
    <row r="172" spans="1:13" ht="12.75">
      <c r="A172" s="2" t="s">
        <v>244</v>
      </c>
      <c r="B172" s="46" t="s">
        <v>582</v>
      </c>
      <c r="C172" s="1" t="s">
        <v>245</v>
      </c>
      <c r="D172" s="1" t="s">
        <v>6</v>
      </c>
      <c r="E172" s="1" t="s">
        <v>7</v>
      </c>
      <c r="F172" s="100">
        <f>SUM('REPORT 7 All Monthly'!F172:H172)</f>
        <v>32613</v>
      </c>
      <c r="G172" s="100">
        <f>SUM('REPORT 7 All Monthly'!I172,'REPORT 7 All Monthly'!J172,'REPORT 7 All Monthly'!K172)</f>
        <v>40226</v>
      </c>
      <c r="H172" s="100">
        <f>SUM('REPORT 7 All Monthly'!L172:N172)</f>
        <v>18099</v>
      </c>
      <c r="I172" s="100">
        <f>SUM('REPORT 7 All Monthly'!O172:Q172)</f>
        <v>21490</v>
      </c>
      <c r="J172" s="102">
        <f>SUM('REPORT 7 All Monthly'!R172:T172)</f>
        <v>28232</v>
      </c>
      <c r="K172" s="165">
        <v>140660</v>
      </c>
      <c r="L172" s="165">
        <v>-4381</v>
      </c>
      <c r="M172" s="166">
        <v>-0.13433293471928373</v>
      </c>
    </row>
    <row r="173" spans="1:13" ht="12.75">
      <c r="A173" s="2" t="s">
        <v>246</v>
      </c>
      <c r="B173" s="46" t="s">
        <v>583</v>
      </c>
      <c r="C173" s="1" t="s">
        <v>121</v>
      </c>
      <c r="D173" s="1" t="s">
        <v>15</v>
      </c>
      <c r="E173" s="1" t="s">
        <v>16</v>
      </c>
      <c r="F173" s="100">
        <f>SUM('REPORT 7 All Monthly'!F173:H173)</f>
        <v>3808</v>
      </c>
      <c r="G173" s="100">
        <f>SUM('REPORT 7 All Monthly'!I173,'REPORT 7 All Monthly'!J173,'REPORT 7 All Monthly'!K173)</f>
        <v>4458</v>
      </c>
      <c r="H173" s="100">
        <f>SUM('REPORT 7 All Monthly'!L173:N173)</f>
        <v>4139</v>
      </c>
      <c r="I173" s="100">
        <f>SUM('REPORT 7 All Monthly'!O173:Q173)</f>
        <v>4104</v>
      </c>
      <c r="J173" s="102">
        <f>SUM('REPORT 7 All Monthly'!R173:T173)</f>
        <v>4071</v>
      </c>
      <c r="K173" s="165">
        <v>20580</v>
      </c>
      <c r="L173" s="165">
        <v>263</v>
      </c>
      <c r="M173" s="166">
        <v>0.06906512605042017</v>
      </c>
    </row>
    <row r="174" spans="1:13" ht="12.75">
      <c r="A174" s="2" t="s">
        <v>247</v>
      </c>
      <c r="B174" s="46" t="s">
        <v>584</v>
      </c>
      <c r="C174" s="1" t="s">
        <v>248</v>
      </c>
      <c r="D174" s="1" t="s">
        <v>25</v>
      </c>
      <c r="E174" s="1" t="s">
        <v>7</v>
      </c>
      <c r="F174" s="100">
        <f>SUM('REPORT 7 All Monthly'!F174:H174)</f>
        <v>31041</v>
      </c>
      <c r="G174" s="100">
        <f>SUM('REPORT 7 All Monthly'!I174,'REPORT 7 All Monthly'!J174,'REPORT 7 All Monthly'!K174)</f>
        <v>40781</v>
      </c>
      <c r="H174" s="100">
        <f>SUM('REPORT 7 All Monthly'!L174:N174)</f>
        <v>24451</v>
      </c>
      <c r="I174" s="100">
        <f>SUM('REPORT 7 All Monthly'!O174:Q174)</f>
        <v>33655</v>
      </c>
      <c r="J174" s="102">
        <f>SUM('REPORT 7 All Monthly'!R174:T174)</f>
        <v>35796</v>
      </c>
      <c r="K174" s="165">
        <v>165724</v>
      </c>
      <c r="L174" s="165">
        <v>4755</v>
      </c>
      <c r="M174" s="166">
        <v>0.15318449792210304</v>
      </c>
    </row>
    <row r="175" spans="1:13" ht="12.75">
      <c r="A175" s="2" t="s">
        <v>249</v>
      </c>
      <c r="B175" s="46" t="s">
        <v>585</v>
      </c>
      <c r="C175" s="1" t="s">
        <v>217</v>
      </c>
      <c r="D175" s="1" t="s">
        <v>36</v>
      </c>
      <c r="E175" s="1" t="s">
        <v>7</v>
      </c>
      <c r="F175" s="100">
        <f>SUM('REPORT 7 All Monthly'!F175:H175)</f>
        <v>5100</v>
      </c>
      <c r="G175" s="100">
        <f>SUM('REPORT 7 All Monthly'!I175,'REPORT 7 All Monthly'!J175,'REPORT 7 All Monthly'!K175)</f>
        <v>11911</v>
      </c>
      <c r="H175" s="100">
        <f>SUM('REPORT 7 All Monthly'!L175:N175)</f>
        <v>6362</v>
      </c>
      <c r="I175" s="100">
        <f>SUM('REPORT 7 All Monthly'!O175:Q175)</f>
        <v>8618</v>
      </c>
      <c r="J175" s="102">
        <f>SUM('REPORT 7 All Monthly'!R175:T175)</f>
        <v>11066</v>
      </c>
      <c r="K175" s="165">
        <v>43057</v>
      </c>
      <c r="L175" s="165">
        <v>5966</v>
      </c>
      <c r="M175" s="166">
        <v>1.1698039215686276</v>
      </c>
    </row>
    <row r="176" spans="1:13" ht="12.75">
      <c r="A176" s="2" t="s">
        <v>250</v>
      </c>
      <c r="B176" s="46" t="s">
        <v>586</v>
      </c>
      <c r="C176" s="1" t="s">
        <v>12</v>
      </c>
      <c r="D176" s="1" t="s">
        <v>10</v>
      </c>
      <c r="E176" s="1" t="s">
        <v>16</v>
      </c>
      <c r="F176" s="100">
        <f>SUM('REPORT 7 All Monthly'!F176:H176)</f>
        <v>4215</v>
      </c>
      <c r="G176" s="100">
        <f>SUM('REPORT 7 All Monthly'!I176,'REPORT 7 All Monthly'!J176,'REPORT 7 All Monthly'!K176)</f>
        <v>4571</v>
      </c>
      <c r="H176" s="100">
        <f>SUM('REPORT 7 All Monthly'!L176:N176)</f>
        <v>3726</v>
      </c>
      <c r="I176" s="100">
        <f>SUM('REPORT 7 All Monthly'!O176:Q176)</f>
        <v>4582</v>
      </c>
      <c r="J176" s="102">
        <f>SUM('REPORT 7 All Monthly'!R176:T176)</f>
        <v>4469</v>
      </c>
      <c r="K176" s="165">
        <v>21563</v>
      </c>
      <c r="L176" s="165">
        <v>254</v>
      </c>
      <c r="M176" s="166">
        <v>0.06026097271648873</v>
      </c>
    </row>
    <row r="177" spans="1:13" ht="12.75">
      <c r="A177" s="2" t="s">
        <v>251</v>
      </c>
      <c r="B177" s="46" t="s">
        <v>587</v>
      </c>
      <c r="C177" s="1" t="s">
        <v>116</v>
      </c>
      <c r="D177" s="1" t="s">
        <v>15</v>
      </c>
      <c r="E177" s="1" t="s">
        <v>7</v>
      </c>
      <c r="F177" s="100">
        <f>SUM('REPORT 7 All Monthly'!F177:H177)</f>
        <v>13905</v>
      </c>
      <c r="G177" s="100">
        <f>SUM('REPORT 7 All Monthly'!I177,'REPORT 7 All Monthly'!J177,'REPORT 7 All Monthly'!K177)</f>
        <v>15399</v>
      </c>
      <c r="H177" s="100">
        <f>SUM('REPORT 7 All Monthly'!L177:N177)</f>
        <v>9790</v>
      </c>
      <c r="I177" s="100">
        <f>SUM('REPORT 7 All Monthly'!O177:Q177)</f>
        <v>9896</v>
      </c>
      <c r="J177" s="102">
        <f>SUM('REPORT 7 All Monthly'!R177:T177)</f>
        <v>11712</v>
      </c>
      <c r="K177" s="165">
        <v>60702</v>
      </c>
      <c r="L177" s="165">
        <v>-2193</v>
      </c>
      <c r="M177" s="166">
        <v>-0.15771305285868392</v>
      </c>
    </row>
    <row r="178" spans="1:13" ht="12.75">
      <c r="A178" s="2" t="s">
        <v>252</v>
      </c>
      <c r="B178" s="46" t="s">
        <v>588</v>
      </c>
      <c r="C178" s="1" t="s">
        <v>253</v>
      </c>
      <c r="D178" s="1" t="s">
        <v>10</v>
      </c>
      <c r="E178" s="1" t="s">
        <v>7</v>
      </c>
      <c r="F178" s="100">
        <f>SUM('REPORT 7 All Monthly'!F178:H178)</f>
        <v>1692</v>
      </c>
      <c r="G178" s="100">
        <f>SUM('REPORT 7 All Monthly'!I178,'REPORT 7 All Monthly'!J178,'REPORT 7 All Monthly'!K178)</f>
        <v>2988</v>
      </c>
      <c r="H178" s="100">
        <f>SUM('REPORT 7 All Monthly'!L178:N178)</f>
        <v>1986</v>
      </c>
      <c r="I178" s="100">
        <f>SUM('REPORT 7 All Monthly'!O178:Q178)</f>
        <v>1948</v>
      </c>
      <c r="J178" s="102">
        <f>SUM('REPORT 7 All Monthly'!R178:T178)</f>
        <v>1620</v>
      </c>
      <c r="K178" s="165">
        <v>10234</v>
      </c>
      <c r="L178" s="165">
        <v>-72</v>
      </c>
      <c r="M178" s="166">
        <v>-0.0425531914893617</v>
      </c>
    </row>
    <row r="179" spans="1:13" ht="12.75">
      <c r="A179" s="2" t="s">
        <v>254</v>
      </c>
      <c r="B179" s="46" t="s">
        <v>589</v>
      </c>
      <c r="C179" s="1" t="s">
        <v>99</v>
      </c>
      <c r="D179" s="1" t="s">
        <v>25</v>
      </c>
      <c r="E179" s="1" t="s">
        <v>16</v>
      </c>
      <c r="F179" s="100">
        <f>SUM('REPORT 7 All Monthly'!F179:H179)</f>
        <v>3220</v>
      </c>
      <c r="G179" s="100">
        <f>SUM('REPORT 7 All Monthly'!I179,'REPORT 7 All Monthly'!J179,'REPORT 7 All Monthly'!K179)</f>
        <v>3910</v>
      </c>
      <c r="H179" s="100">
        <f>SUM('REPORT 7 All Monthly'!L179:N179)</f>
        <v>2831</v>
      </c>
      <c r="I179" s="100">
        <f>SUM('REPORT 7 All Monthly'!O179:Q179)</f>
        <v>3132</v>
      </c>
      <c r="J179" s="102">
        <f>SUM('REPORT 7 All Monthly'!R179:T179)</f>
        <v>3228</v>
      </c>
      <c r="K179" s="165">
        <v>16321</v>
      </c>
      <c r="L179" s="165">
        <v>8</v>
      </c>
      <c r="M179" s="166">
        <v>0.002484472049689441</v>
      </c>
    </row>
    <row r="180" spans="1:13" ht="12.75">
      <c r="A180" s="2" t="s">
        <v>255</v>
      </c>
      <c r="B180" s="46" t="s">
        <v>590</v>
      </c>
      <c r="C180" s="1" t="s">
        <v>256</v>
      </c>
      <c r="D180" s="1" t="s">
        <v>6</v>
      </c>
      <c r="E180" s="1" t="s">
        <v>7</v>
      </c>
      <c r="F180" s="100">
        <f>SUM('REPORT 7 All Monthly'!F180:H180)</f>
        <v>36210</v>
      </c>
      <c r="G180" s="100">
        <f>SUM('REPORT 7 All Monthly'!I180,'REPORT 7 All Monthly'!J180,'REPORT 7 All Monthly'!K180)</f>
        <v>42239</v>
      </c>
      <c r="H180" s="100">
        <f>SUM('REPORT 7 All Monthly'!L180:N180)</f>
        <v>19358</v>
      </c>
      <c r="I180" s="100">
        <f>SUM('REPORT 7 All Monthly'!O180:Q180)</f>
        <v>23005</v>
      </c>
      <c r="J180" s="102">
        <f>SUM('REPORT 7 All Monthly'!R180:T180)</f>
        <v>30430</v>
      </c>
      <c r="K180" s="165">
        <v>151242</v>
      </c>
      <c r="L180" s="165">
        <v>-5780</v>
      </c>
      <c r="M180" s="166">
        <v>-0.1596244131455399</v>
      </c>
    </row>
    <row r="181" spans="1:13" ht="12.75">
      <c r="A181" s="2" t="s">
        <v>257</v>
      </c>
      <c r="B181" s="46" t="s">
        <v>591</v>
      </c>
      <c r="C181" s="1" t="s">
        <v>258</v>
      </c>
      <c r="D181" s="1" t="s">
        <v>36</v>
      </c>
      <c r="E181" s="1" t="s">
        <v>7</v>
      </c>
      <c r="F181" s="100">
        <f>SUM('REPORT 7 All Monthly'!F181:H181)</f>
        <v>40289</v>
      </c>
      <c r="G181" s="100">
        <f>SUM('REPORT 7 All Monthly'!I181,'REPORT 7 All Monthly'!J181,'REPORT 7 All Monthly'!K181)</f>
        <v>45369</v>
      </c>
      <c r="H181" s="100">
        <f>SUM('REPORT 7 All Monthly'!L181:N181)</f>
        <v>21458</v>
      </c>
      <c r="I181" s="100">
        <f>SUM('REPORT 7 All Monthly'!O181:Q181)</f>
        <v>25361</v>
      </c>
      <c r="J181" s="102">
        <f>SUM('REPORT 7 All Monthly'!R181:T181)</f>
        <v>34044</v>
      </c>
      <c r="K181" s="165">
        <v>166521</v>
      </c>
      <c r="L181" s="165">
        <v>-6245</v>
      </c>
      <c r="M181" s="166">
        <v>-0.15500508823748418</v>
      </c>
    </row>
    <row r="182" spans="1:13" ht="12.75">
      <c r="A182" s="2" t="s">
        <v>259</v>
      </c>
      <c r="B182" s="46" t="s">
        <v>592</v>
      </c>
      <c r="C182" s="1" t="s">
        <v>260</v>
      </c>
      <c r="D182" s="1" t="s">
        <v>6</v>
      </c>
      <c r="E182" s="1" t="s">
        <v>7</v>
      </c>
      <c r="F182" s="100">
        <f>SUM('REPORT 7 All Monthly'!F182:H182)</f>
        <v>46139</v>
      </c>
      <c r="G182" s="100">
        <f>SUM('REPORT 7 All Monthly'!I182,'REPORT 7 All Monthly'!J182,'REPORT 7 All Monthly'!K182)</f>
        <v>61949</v>
      </c>
      <c r="H182" s="100">
        <f>SUM('REPORT 7 All Monthly'!L182:N182)</f>
        <v>36178</v>
      </c>
      <c r="I182" s="100">
        <f>SUM('REPORT 7 All Monthly'!O182:Q182)</f>
        <v>35606</v>
      </c>
      <c r="J182" s="102">
        <f>SUM('REPORT 7 All Monthly'!R182:T182)</f>
        <v>71578</v>
      </c>
      <c r="K182" s="165">
        <v>251450</v>
      </c>
      <c r="L182" s="165">
        <v>25439</v>
      </c>
      <c r="M182" s="166">
        <v>0.5513556860790221</v>
      </c>
    </row>
    <row r="183" spans="1:13" ht="12.75">
      <c r="A183" s="2" t="s">
        <v>261</v>
      </c>
      <c r="B183" s="46" t="s">
        <v>593</v>
      </c>
      <c r="C183" s="1" t="s">
        <v>99</v>
      </c>
      <c r="D183" s="1" t="s">
        <v>25</v>
      </c>
      <c r="E183" s="1" t="s">
        <v>16</v>
      </c>
      <c r="F183" s="100">
        <f>SUM('REPORT 7 All Monthly'!F183:H183)</f>
        <v>1604</v>
      </c>
      <c r="G183" s="100">
        <f>SUM('REPORT 7 All Monthly'!I183,'REPORT 7 All Monthly'!J183,'REPORT 7 All Monthly'!K183)</f>
        <v>2022</v>
      </c>
      <c r="H183" s="100">
        <f>SUM('REPORT 7 All Monthly'!L183:N183)</f>
        <v>1694</v>
      </c>
      <c r="I183" s="100">
        <f>SUM('REPORT 7 All Monthly'!O183:Q183)</f>
        <v>1782</v>
      </c>
      <c r="J183" s="102">
        <f>SUM('REPORT 7 All Monthly'!R183:T183)</f>
        <v>1900</v>
      </c>
      <c r="K183" s="165">
        <v>9002</v>
      </c>
      <c r="L183" s="165">
        <v>296</v>
      </c>
      <c r="M183" s="166">
        <v>0.18453865336658354</v>
      </c>
    </row>
    <row r="184" spans="1:13" ht="12.75">
      <c r="A184" s="2" t="s">
        <v>262</v>
      </c>
      <c r="B184" s="47" t="s">
        <v>594</v>
      </c>
      <c r="C184" s="1" t="s">
        <v>74</v>
      </c>
      <c r="D184" s="1" t="s">
        <v>15</v>
      </c>
      <c r="E184" s="1" t="s">
        <v>7</v>
      </c>
      <c r="F184" s="100">
        <f>SUM('REPORT 7 All Monthly'!F184:H184)</f>
        <v>9016</v>
      </c>
      <c r="G184" s="100">
        <f>SUM('REPORT 7 All Monthly'!I184,'REPORT 7 All Monthly'!J184,'REPORT 7 All Monthly'!K184)</f>
        <v>12945</v>
      </c>
      <c r="H184" s="100">
        <f>SUM('REPORT 7 All Monthly'!L184:N184)</f>
        <v>6525</v>
      </c>
      <c r="I184" s="100">
        <f>SUM('REPORT 7 All Monthly'!O184:Q184)</f>
        <v>7241</v>
      </c>
      <c r="J184" s="102">
        <f>SUM('REPORT 7 All Monthly'!R184:T184)</f>
        <v>9910</v>
      </c>
      <c r="K184" s="165">
        <v>45637</v>
      </c>
      <c r="L184" s="165">
        <v>894</v>
      </c>
      <c r="M184" s="166">
        <v>0.09915705412599822</v>
      </c>
    </row>
    <row r="185" spans="1:13" ht="12.75">
      <c r="A185" s="2" t="s">
        <v>263</v>
      </c>
      <c r="B185" s="46" t="s">
        <v>418</v>
      </c>
      <c r="C185" s="1" t="s">
        <v>263</v>
      </c>
      <c r="D185" s="1" t="s">
        <v>36</v>
      </c>
      <c r="E185" s="1" t="s">
        <v>7</v>
      </c>
      <c r="F185" s="100">
        <f>SUM('REPORT 7 All Monthly'!F185:H185)</f>
        <v>68253</v>
      </c>
      <c r="G185" s="100">
        <f>SUM('REPORT 7 All Monthly'!I185,'REPORT 7 All Monthly'!J185,'REPORT 7 All Monthly'!K185)</f>
        <v>88122</v>
      </c>
      <c r="H185" s="100">
        <f>SUM('REPORT 7 All Monthly'!L185:N185)</f>
        <v>42257</v>
      </c>
      <c r="I185" s="100">
        <f>SUM('REPORT 7 All Monthly'!O185:Q185)</f>
        <v>49675</v>
      </c>
      <c r="J185" s="102">
        <f>SUM('REPORT 7 All Monthly'!R185:T185)</f>
        <v>58714</v>
      </c>
      <c r="K185" s="165">
        <v>307021</v>
      </c>
      <c r="L185" s="165">
        <v>-9539</v>
      </c>
      <c r="M185" s="166">
        <v>-0.13975942449416143</v>
      </c>
    </row>
    <row r="186" spans="1:13" ht="12.75">
      <c r="A186" s="2" t="s">
        <v>264</v>
      </c>
      <c r="B186" s="46" t="s">
        <v>595</v>
      </c>
      <c r="C186" s="1" t="s">
        <v>265</v>
      </c>
      <c r="D186" s="1" t="s">
        <v>15</v>
      </c>
      <c r="E186" s="1" t="s">
        <v>7</v>
      </c>
      <c r="F186" s="100">
        <f>SUM('REPORT 7 All Monthly'!F186:H186)</f>
        <v>6102</v>
      </c>
      <c r="G186" s="100">
        <f>SUM('REPORT 7 All Monthly'!I186,'REPORT 7 All Monthly'!J186,'REPORT 7 All Monthly'!K186)</f>
        <v>5293</v>
      </c>
      <c r="H186" s="100">
        <f>SUM('REPORT 7 All Monthly'!L186:N186)</f>
        <v>4556</v>
      </c>
      <c r="I186" s="100">
        <f>SUM('REPORT 7 All Monthly'!O186:Q186)</f>
        <v>7567</v>
      </c>
      <c r="J186" s="102">
        <f>SUM('REPORT 7 All Monthly'!R186:T186)</f>
        <v>8286</v>
      </c>
      <c r="K186" s="165">
        <v>31804</v>
      </c>
      <c r="L186" s="165">
        <v>2184</v>
      </c>
      <c r="M186" s="166">
        <v>0.3579154375614553</v>
      </c>
    </row>
    <row r="187" spans="1:13" ht="12.75">
      <c r="A187" s="2" t="s">
        <v>266</v>
      </c>
      <c r="B187" s="46" t="s">
        <v>596</v>
      </c>
      <c r="C187" s="1" t="s">
        <v>267</v>
      </c>
      <c r="D187" s="1" t="s">
        <v>36</v>
      </c>
      <c r="E187" s="1" t="s">
        <v>7</v>
      </c>
      <c r="F187" s="100">
        <f>SUM('REPORT 7 All Monthly'!F187:H187)</f>
        <v>30292</v>
      </c>
      <c r="G187" s="100">
        <f>SUM('REPORT 7 All Monthly'!I187,'REPORT 7 All Monthly'!J187,'REPORT 7 All Monthly'!K187)</f>
        <v>37143</v>
      </c>
      <c r="H187" s="100">
        <f>SUM('REPORT 7 All Monthly'!L187:N187)</f>
        <v>21299</v>
      </c>
      <c r="I187" s="100">
        <f>SUM('REPORT 7 All Monthly'!O187:Q187)</f>
        <v>25524</v>
      </c>
      <c r="J187" s="102">
        <f>SUM('REPORT 7 All Monthly'!R187:T187)</f>
        <v>25276</v>
      </c>
      <c r="K187" s="165">
        <v>139534</v>
      </c>
      <c r="L187" s="165">
        <v>-5016</v>
      </c>
      <c r="M187" s="166">
        <v>-0.16558827413178398</v>
      </c>
    </row>
    <row r="188" spans="1:13" ht="12.75">
      <c r="A188" s="2" t="s">
        <v>268</v>
      </c>
      <c r="B188" s="46" t="s">
        <v>597</v>
      </c>
      <c r="C188" s="1" t="s">
        <v>69</v>
      </c>
      <c r="D188" s="1" t="s">
        <v>19</v>
      </c>
      <c r="E188" s="1" t="s">
        <v>7</v>
      </c>
      <c r="F188" s="100">
        <f>SUM('REPORT 7 All Monthly'!F188:H188)</f>
        <v>8700</v>
      </c>
      <c r="G188" s="100">
        <f>SUM('REPORT 7 All Monthly'!I188,'REPORT 7 All Monthly'!J188,'REPORT 7 All Monthly'!K188)</f>
        <v>11646</v>
      </c>
      <c r="H188" s="100">
        <f>SUM('REPORT 7 All Monthly'!L188:N188)</f>
        <v>8086</v>
      </c>
      <c r="I188" s="100">
        <f>SUM('REPORT 7 All Monthly'!O188:Q188)</f>
        <v>10547</v>
      </c>
      <c r="J188" s="102">
        <f>SUM('REPORT 7 All Monthly'!R188:T188)</f>
        <v>9874</v>
      </c>
      <c r="K188" s="165">
        <v>48853</v>
      </c>
      <c r="L188" s="165">
        <v>1174</v>
      </c>
      <c r="M188" s="166">
        <v>0.13494252873563217</v>
      </c>
    </row>
    <row r="189" spans="1:13" ht="12.75">
      <c r="A189" s="2" t="s">
        <v>269</v>
      </c>
      <c r="B189" s="46" t="s">
        <v>598</v>
      </c>
      <c r="C189" s="1" t="s">
        <v>9</v>
      </c>
      <c r="D189" s="1" t="s">
        <v>10</v>
      </c>
      <c r="E189" s="1" t="s">
        <v>7</v>
      </c>
      <c r="F189" s="100">
        <f>SUM('REPORT 7 All Monthly'!F189:H189)</f>
        <v>19005</v>
      </c>
      <c r="G189" s="100">
        <f>SUM('REPORT 7 All Monthly'!I189,'REPORT 7 All Monthly'!J189,'REPORT 7 All Monthly'!K189)</f>
        <v>25060</v>
      </c>
      <c r="H189" s="100">
        <f>SUM('REPORT 7 All Monthly'!L189:N189)</f>
        <v>16393</v>
      </c>
      <c r="I189" s="100">
        <f>SUM('REPORT 7 All Monthly'!O189:Q189)</f>
        <v>16102</v>
      </c>
      <c r="J189" s="102">
        <f>SUM('REPORT 7 All Monthly'!R189:T189)</f>
        <v>12053</v>
      </c>
      <c r="K189" s="165">
        <v>88613</v>
      </c>
      <c r="L189" s="165">
        <v>-6952</v>
      </c>
      <c r="M189" s="166">
        <v>-0.3657984740857669</v>
      </c>
    </row>
    <row r="190" spans="1:13" ht="12.75">
      <c r="A190" s="2" t="s">
        <v>270</v>
      </c>
      <c r="B190" s="46" t="s">
        <v>599</v>
      </c>
      <c r="C190" s="1" t="s">
        <v>271</v>
      </c>
      <c r="D190" s="1" t="s">
        <v>30</v>
      </c>
      <c r="E190" s="1" t="s">
        <v>16</v>
      </c>
      <c r="F190" s="100">
        <f>SUM('REPORT 7 All Monthly'!F190:H190)</f>
        <v>12760</v>
      </c>
      <c r="G190" s="100">
        <f>SUM('REPORT 7 All Monthly'!I190,'REPORT 7 All Monthly'!J190,'REPORT 7 All Monthly'!K190)</f>
        <v>14873</v>
      </c>
      <c r="H190" s="100">
        <f>SUM('REPORT 7 All Monthly'!L190:N190)</f>
        <v>13609</v>
      </c>
      <c r="I190" s="100">
        <f>SUM('REPORT 7 All Monthly'!O190:Q190)</f>
        <v>13626</v>
      </c>
      <c r="J190" s="102">
        <f>SUM('REPORT 7 All Monthly'!R190:T190)</f>
        <v>13044</v>
      </c>
      <c r="K190" s="165">
        <v>67912</v>
      </c>
      <c r="L190" s="165">
        <v>284</v>
      </c>
      <c r="M190" s="166">
        <v>0.02225705329153605</v>
      </c>
    </row>
    <row r="191" spans="1:13" ht="12.75">
      <c r="A191" s="2" t="s">
        <v>272</v>
      </c>
      <c r="B191" s="46" t="s">
        <v>600</v>
      </c>
      <c r="C191" s="1" t="s">
        <v>129</v>
      </c>
      <c r="D191" s="1" t="s">
        <v>30</v>
      </c>
      <c r="E191" s="1" t="s">
        <v>16</v>
      </c>
      <c r="F191" s="100">
        <f>SUM('REPORT 7 All Monthly'!F191:H191)</f>
        <v>3385</v>
      </c>
      <c r="G191" s="100">
        <f>SUM('REPORT 7 All Monthly'!I191,'REPORT 7 All Monthly'!J191,'REPORT 7 All Monthly'!K191)</f>
        <v>3904</v>
      </c>
      <c r="H191" s="100">
        <f>SUM('REPORT 7 All Monthly'!L191:N191)</f>
        <v>3790</v>
      </c>
      <c r="I191" s="100">
        <f>SUM('REPORT 7 All Monthly'!O191:Q191)</f>
        <v>4081</v>
      </c>
      <c r="J191" s="102">
        <f>SUM('REPORT 7 All Monthly'!R191:T191)</f>
        <v>4220</v>
      </c>
      <c r="K191" s="165">
        <v>19380</v>
      </c>
      <c r="L191" s="165">
        <v>835</v>
      </c>
      <c r="M191" s="166">
        <v>0.2466765140324963</v>
      </c>
    </row>
    <row r="192" spans="1:13" ht="12.75">
      <c r="A192" s="2" t="s">
        <v>273</v>
      </c>
      <c r="B192" s="46" t="s">
        <v>601</v>
      </c>
      <c r="C192" s="1" t="s">
        <v>46</v>
      </c>
      <c r="D192" s="1" t="s">
        <v>10</v>
      </c>
      <c r="E192" s="1" t="s">
        <v>7</v>
      </c>
      <c r="F192" s="100">
        <f>SUM('REPORT 7 All Monthly'!F192:H192)</f>
        <v>7111</v>
      </c>
      <c r="G192" s="100">
        <f>SUM('REPORT 7 All Monthly'!I192,'REPORT 7 All Monthly'!J192,'REPORT 7 All Monthly'!K192)</f>
        <v>7225</v>
      </c>
      <c r="H192" s="100">
        <f>SUM('REPORT 7 All Monthly'!L192:N192)</f>
        <v>5759</v>
      </c>
      <c r="I192" s="100">
        <f>SUM('REPORT 7 All Monthly'!O192:Q192)</f>
        <v>6676</v>
      </c>
      <c r="J192" s="102">
        <f>SUM('REPORT 7 All Monthly'!R192:T192)</f>
        <v>7284</v>
      </c>
      <c r="K192" s="165">
        <v>34055</v>
      </c>
      <c r="L192" s="165">
        <v>173</v>
      </c>
      <c r="M192" s="166">
        <v>0.0243285051328927</v>
      </c>
    </row>
    <row r="193" spans="1:13" ht="12.75">
      <c r="A193" s="2" t="s">
        <v>752</v>
      </c>
      <c r="B193" s="46" t="s">
        <v>602</v>
      </c>
      <c r="C193" s="1" t="s">
        <v>46</v>
      </c>
      <c r="D193" s="1" t="s">
        <v>10</v>
      </c>
      <c r="E193" s="1" t="s">
        <v>7</v>
      </c>
      <c r="F193" s="100">
        <f>SUM('REPORT 7 All Monthly'!F193:H193)</f>
        <v>9527</v>
      </c>
      <c r="G193" s="100">
        <f>SUM('REPORT 7 All Monthly'!I193,'REPORT 7 All Monthly'!J193,'REPORT 7 All Monthly'!K193)</f>
        <v>36210</v>
      </c>
      <c r="H193" s="100">
        <f>SUM('REPORT 7 All Monthly'!L193:N193)</f>
        <v>19365</v>
      </c>
      <c r="I193" s="100">
        <f>SUM('REPORT 7 All Monthly'!O193:Q193)</f>
        <v>23779</v>
      </c>
      <c r="J193" s="102">
        <f>SUM('REPORT 7 All Monthly'!R193:T193)</f>
        <v>26473</v>
      </c>
      <c r="K193" s="165">
        <v>115354</v>
      </c>
      <c r="L193" s="165" t="s">
        <v>756</v>
      </c>
      <c r="M193" s="166" t="s">
        <v>756</v>
      </c>
    </row>
    <row r="194" spans="1:13" ht="12.75">
      <c r="A194" s="2" t="s">
        <v>274</v>
      </c>
      <c r="B194" s="46" t="s">
        <v>603</v>
      </c>
      <c r="C194" s="1" t="s">
        <v>5</v>
      </c>
      <c r="D194" s="1" t="s">
        <v>6</v>
      </c>
      <c r="E194" s="1" t="s">
        <v>7</v>
      </c>
      <c r="F194" s="100">
        <f>SUM('REPORT 7 All Monthly'!F194:H194)</f>
        <v>14544</v>
      </c>
      <c r="G194" s="100">
        <f>SUM('REPORT 7 All Monthly'!I194,'REPORT 7 All Monthly'!J194,'REPORT 7 All Monthly'!K194)</f>
        <v>21864</v>
      </c>
      <c r="H194" s="100">
        <f>SUM('REPORT 7 All Monthly'!L194:N194)</f>
        <v>11337</v>
      </c>
      <c r="I194" s="100">
        <f>SUM('REPORT 7 All Monthly'!O194:Q194)</f>
        <v>13688</v>
      </c>
      <c r="J194" s="102">
        <f>SUM('REPORT 7 All Monthly'!R194:T194)</f>
        <v>11712</v>
      </c>
      <c r="K194" s="165">
        <v>73145</v>
      </c>
      <c r="L194" s="165">
        <v>-2832</v>
      </c>
      <c r="M194" s="166">
        <v>-0.19471947194719472</v>
      </c>
    </row>
    <row r="195" spans="1:13" ht="12.75">
      <c r="A195" s="2" t="s">
        <v>275</v>
      </c>
      <c r="B195" s="46" t="s">
        <v>604</v>
      </c>
      <c r="C195" s="1" t="s">
        <v>52</v>
      </c>
      <c r="D195" s="1" t="s">
        <v>19</v>
      </c>
      <c r="E195" s="1" t="s">
        <v>16</v>
      </c>
      <c r="F195" s="100">
        <f>SUM('REPORT 7 All Monthly'!F195:H195)</f>
        <v>5352</v>
      </c>
      <c r="G195" s="100">
        <f>SUM('REPORT 7 All Monthly'!I195,'REPORT 7 All Monthly'!J195,'REPORT 7 All Monthly'!K195)</f>
        <v>6077</v>
      </c>
      <c r="H195" s="100">
        <f>SUM('REPORT 7 All Monthly'!L195:N195)</f>
        <v>5563</v>
      </c>
      <c r="I195" s="100">
        <f>SUM('REPORT 7 All Monthly'!O195:Q195)</f>
        <v>5390</v>
      </c>
      <c r="J195" s="102">
        <f>SUM('REPORT 7 All Monthly'!R195:T195)</f>
        <v>5177</v>
      </c>
      <c r="K195" s="165">
        <v>27559</v>
      </c>
      <c r="L195" s="165">
        <v>-175</v>
      </c>
      <c r="M195" s="166">
        <v>-0.032698056801195814</v>
      </c>
    </row>
    <row r="196" spans="1:13" ht="12.75">
      <c r="A196" s="2" t="s">
        <v>276</v>
      </c>
      <c r="B196" s="46" t="s">
        <v>605</v>
      </c>
      <c r="C196" s="1" t="s">
        <v>63</v>
      </c>
      <c r="D196" s="1" t="s">
        <v>6</v>
      </c>
      <c r="E196" s="1" t="s">
        <v>16</v>
      </c>
      <c r="F196" s="100">
        <f>SUM('REPORT 7 All Monthly'!F196:H196)</f>
        <v>3564</v>
      </c>
      <c r="G196" s="100">
        <f>SUM('REPORT 7 All Monthly'!I196,'REPORT 7 All Monthly'!J196,'REPORT 7 All Monthly'!K196)</f>
        <v>4302</v>
      </c>
      <c r="H196" s="100">
        <f>SUM('REPORT 7 All Monthly'!L196:N196)</f>
        <v>4180</v>
      </c>
      <c r="I196" s="100">
        <f>SUM('REPORT 7 All Monthly'!O196:Q196)</f>
        <v>4533</v>
      </c>
      <c r="J196" s="102">
        <f>SUM('REPORT 7 All Monthly'!R196:T196)</f>
        <v>4823</v>
      </c>
      <c r="K196" s="165">
        <v>21402</v>
      </c>
      <c r="L196" s="165">
        <v>1259</v>
      </c>
      <c r="M196" s="166">
        <v>0.35325476992143656</v>
      </c>
    </row>
    <row r="197" spans="1:13" ht="12.75">
      <c r="A197" s="2" t="s">
        <v>277</v>
      </c>
      <c r="B197" s="46" t="s">
        <v>606</v>
      </c>
      <c r="C197" s="1" t="s">
        <v>278</v>
      </c>
      <c r="D197" s="1" t="s">
        <v>30</v>
      </c>
      <c r="E197" s="1" t="s">
        <v>16</v>
      </c>
      <c r="F197" s="100">
        <f>SUM('REPORT 7 All Monthly'!F197:H197)</f>
        <v>7167</v>
      </c>
      <c r="G197" s="100">
        <f>SUM('REPORT 7 All Monthly'!I197,'REPORT 7 All Monthly'!J197,'REPORT 7 All Monthly'!K197)</f>
        <v>10036</v>
      </c>
      <c r="H197" s="100">
        <f>SUM('REPORT 7 All Monthly'!L197:N197)</f>
        <v>8856</v>
      </c>
      <c r="I197" s="100">
        <f>SUM('REPORT 7 All Monthly'!O197:Q197)</f>
        <v>8507</v>
      </c>
      <c r="J197" s="102">
        <f>SUM('REPORT 7 All Monthly'!R197:T197)</f>
        <v>9200</v>
      </c>
      <c r="K197" s="165">
        <v>43766</v>
      </c>
      <c r="L197" s="165">
        <v>2033</v>
      </c>
      <c r="M197" s="166">
        <v>0.2836612250592996</v>
      </c>
    </row>
    <row r="198" spans="1:13" ht="12.75">
      <c r="A198" s="2" t="s">
        <v>279</v>
      </c>
      <c r="B198" s="46" t="s">
        <v>607</v>
      </c>
      <c r="C198" s="1" t="s">
        <v>72</v>
      </c>
      <c r="D198" s="1" t="s">
        <v>36</v>
      </c>
      <c r="E198" s="1" t="s">
        <v>7</v>
      </c>
      <c r="F198" s="100">
        <f>SUM('REPORT 7 All Monthly'!F198:H198)</f>
        <v>14625</v>
      </c>
      <c r="G198" s="100">
        <f>SUM('REPORT 7 All Monthly'!I198,'REPORT 7 All Monthly'!J198,'REPORT 7 All Monthly'!K198)</f>
        <v>13698</v>
      </c>
      <c r="H198" s="100">
        <f>SUM('REPORT 7 All Monthly'!L198:N198)</f>
        <v>10548</v>
      </c>
      <c r="I198" s="100">
        <f>SUM('REPORT 7 All Monthly'!O198:Q198)</f>
        <v>11538</v>
      </c>
      <c r="J198" s="102">
        <f>SUM('REPORT 7 All Monthly'!R198:T198)</f>
        <v>11271</v>
      </c>
      <c r="K198" s="165">
        <v>61680</v>
      </c>
      <c r="L198" s="165">
        <v>-3354</v>
      </c>
      <c r="M198" s="166">
        <v>-0.22933333333333333</v>
      </c>
    </row>
    <row r="199" spans="1:13" ht="12.75">
      <c r="A199" s="2" t="s">
        <v>280</v>
      </c>
      <c r="B199" s="46" t="s">
        <v>608</v>
      </c>
      <c r="C199" s="1" t="s">
        <v>281</v>
      </c>
      <c r="D199" s="1" t="s">
        <v>102</v>
      </c>
      <c r="E199" s="1" t="s">
        <v>7</v>
      </c>
      <c r="F199" s="100">
        <f>SUM('REPORT 7 All Monthly'!F199:H199)</f>
        <v>33037</v>
      </c>
      <c r="G199" s="100">
        <f>SUM('REPORT 7 All Monthly'!I199,'REPORT 7 All Monthly'!J199,'REPORT 7 All Monthly'!K199)</f>
        <v>42190</v>
      </c>
      <c r="H199" s="100">
        <f>SUM('REPORT 7 All Monthly'!L199:N199)</f>
        <v>17279</v>
      </c>
      <c r="I199" s="100">
        <f>SUM('REPORT 7 All Monthly'!O199:Q199)</f>
        <v>25891</v>
      </c>
      <c r="J199" s="102">
        <f>SUM('REPORT 7 All Monthly'!R199:T199)</f>
        <v>26466</v>
      </c>
      <c r="K199" s="165">
        <v>144863</v>
      </c>
      <c r="L199" s="165">
        <v>-6571</v>
      </c>
      <c r="M199" s="166">
        <v>-0.19889820504283076</v>
      </c>
    </row>
    <row r="200" spans="1:13" ht="12.75">
      <c r="A200" s="2" t="s">
        <v>282</v>
      </c>
      <c r="B200" s="46" t="s">
        <v>609</v>
      </c>
      <c r="C200" s="1" t="s">
        <v>283</v>
      </c>
      <c r="D200" s="1" t="s">
        <v>15</v>
      </c>
      <c r="E200" s="1" t="s">
        <v>7</v>
      </c>
      <c r="F200" s="100">
        <f>SUM('REPORT 7 All Monthly'!F200:H200)</f>
        <v>23723</v>
      </c>
      <c r="G200" s="100">
        <f>SUM('REPORT 7 All Monthly'!I200,'REPORT 7 All Monthly'!J200,'REPORT 7 All Monthly'!K200)</f>
        <v>33659</v>
      </c>
      <c r="H200" s="100">
        <f>SUM('REPORT 7 All Monthly'!L200:N200)</f>
        <v>15023</v>
      </c>
      <c r="I200" s="100">
        <f>SUM('REPORT 7 All Monthly'!O200:Q200)</f>
        <v>16176</v>
      </c>
      <c r="J200" s="102">
        <f>SUM('REPORT 7 All Monthly'!R200:T200)</f>
        <v>23896</v>
      </c>
      <c r="K200" s="165">
        <v>112477</v>
      </c>
      <c r="L200" s="165">
        <v>173</v>
      </c>
      <c r="M200" s="166">
        <v>0.007292500948446655</v>
      </c>
    </row>
    <row r="201" spans="1:13" ht="12.75">
      <c r="A201" s="2" t="s">
        <v>284</v>
      </c>
      <c r="B201" s="46" t="s">
        <v>419</v>
      </c>
      <c r="C201" s="1" t="s">
        <v>285</v>
      </c>
      <c r="D201" s="1" t="s">
        <v>19</v>
      </c>
      <c r="E201" s="1" t="s">
        <v>7</v>
      </c>
      <c r="F201" s="100">
        <f>SUM('REPORT 7 All Monthly'!F201:H201)</f>
        <v>27979</v>
      </c>
      <c r="G201" s="100">
        <f>SUM('REPORT 7 All Monthly'!I201,'REPORT 7 All Monthly'!J201,'REPORT 7 All Monthly'!K201)</f>
        <v>31387</v>
      </c>
      <c r="H201" s="100">
        <f>SUM('REPORT 7 All Monthly'!L201:N201)</f>
        <v>15511</v>
      </c>
      <c r="I201" s="100">
        <f>SUM('REPORT 7 All Monthly'!O201:Q201)</f>
        <v>17263</v>
      </c>
      <c r="J201" s="102">
        <f>SUM('REPORT 7 All Monthly'!R201:T201)</f>
        <v>23249</v>
      </c>
      <c r="K201" s="165">
        <v>115389</v>
      </c>
      <c r="L201" s="165">
        <v>-4730</v>
      </c>
      <c r="M201" s="166">
        <v>-0.16905536295078452</v>
      </c>
    </row>
    <row r="202" spans="1:13" ht="12.75">
      <c r="A202" s="2" t="s">
        <v>286</v>
      </c>
      <c r="B202" s="46" t="s">
        <v>610</v>
      </c>
      <c r="C202" s="1" t="s">
        <v>21</v>
      </c>
      <c r="D202" s="1" t="s">
        <v>22</v>
      </c>
      <c r="E202" s="1" t="s">
        <v>7</v>
      </c>
      <c r="F202" s="100">
        <f>SUM('REPORT 7 All Monthly'!F202:H202)</f>
        <v>7510</v>
      </c>
      <c r="G202" s="100">
        <f>SUM('REPORT 7 All Monthly'!I202,'REPORT 7 All Monthly'!J202,'REPORT 7 All Monthly'!K202)</f>
        <v>11219</v>
      </c>
      <c r="H202" s="100">
        <f>SUM('REPORT 7 All Monthly'!L202:N202)</f>
        <v>6539</v>
      </c>
      <c r="I202" s="100">
        <f>SUM('REPORT 7 All Monthly'!O202:Q202)</f>
        <v>5890</v>
      </c>
      <c r="J202" s="102">
        <f>SUM('REPORT 7 All Monthly'!R202:T202)</f>
        <v>6224</v>
      </c>
      <c r="K202" s="165">
        <v>37382</v>
      </c>
      <c r="L202" s="165">
        <v>-1286</v>
      </c>
      <c r="M202" s="166">
        <v>-0.17123834886817577</v>
      </c>
    </row>
    <row r="203" spans="1:13" ht="12.75">
      <c r="A203" s="2" t="s">
        <v>287</v>
      </c>
      <c r="B203" s="46" t="s">
        <v>611</v>
      </c>
      <c r="C203" s="1" t="s">
        <v>124</v>
      </c>
      <c r="D203" s="1" t="s">
        <v>15</v>
      </c>
      <c r="E203" s="1" t="s">
        <v>7</v>
      </c>
      <c r="F203" s="100">
        <f>SUM('REPORT 7 All Monthly'!F203:H203)</f>
        <v>28695</v>
      </c>
      <c r="G203" s="100">
        <f>SUM('REPORT 7 All Monthly'!I203,'REPORT 7 All Monthly'!J203,'REPORT 7 All Monthly'!K203)</f>
        <v>30075</v>
      </c>
      <c r="H203" s="100">
        <f>SUM('REPORT 7 All Monthly'!L203:N203)</f>
        <v>16514</v>
      </c>
      <c r="I203" s="100">
        <f>SUM('REPORT 7 All Monthly'!O203:Q203)</f>
        <v>17497</v>
      </c>
      <c r="J203" s="102">
        <f>SUM('REPORT 7 All Monthly'!R203:T203)</f>
        <v>15501</v>
      </c>
      <c r="K203" s="165">
        <v>108282</v>
      </c>
      <c r="L203" s="165">
        <v>-13194</v>
      </c>
      <c r="M203" s="166">
        <v>-0.4598013591217982</v>
      </c>
    </row>
    <row r="204" spans="1:13" ht="12.75">
      <c r="A204" s="2" t="s">
        <v>288</v>
      </c>
      <c r="B204" s="46" t="s">
        <v>612</v>
      </c>
      <c r="C204" s="1" t="s">
        <v>61</v>
      </c>
      <c r="D204" s="1" t="s">
        <v>19</v>
      </c>
      <c r="E204" s="1" t="s">
        <v>7</v>
      </c>
      <c r="F204" s="100">
        <f>SUM('REPORT 7 All Monthly'!F204:H204)</f>
        <v>14554</v>
      </c>
      <c r="G204" s="100">
        <f>SUM('REPORT 7 All Monthly'!I204,'REPORT 7 All Monthly'!J204,'REPORT 7 All Monthly'!K204)</f>
        <v>20098</v>
      </c>
      <c r="H204" s="100">
        <f>SUM('REPORT 7 All Monthly'!L204:N204)</f>
        <v>12774</v>
      </c>
      <c r="I204" s="100">
        <f>SUM('REPORT 7 All Monthly'!O204:Q204)</f>
        <v>14471</v>
      </c>
      <c r="J204" s="102">
        <f>SUM('REPORT 7 All Monthly'!R204:T204)</f>
        <v>12143</v>
      </c>
      <c r="K204" s="165">
        <v>74040</v>
      </c>
      <c r="L204" s="165">
        <v>-2411</v>
      </c>
      <c r="M204" s="166">
        <v>-0.16565892538133847</v>
      </c>
    </row>
    <row r="205" spans="1:13" ht="12.75">
      <c r="A205" s="2" t="s">
        <v>289</v>
      </c>
      <c r="B205" s="46" t="s">
        <v>613</v>
      </c>
      <c r="C205" s="1" t="s">
        <v>18</v>
      </c>
      <c r="D205" s="1" t="s">
        <v>19</v>
      </c>
      <c r="E205" s="1" t="s">
        <v>7</v>
      </c>
      <c r="F205" s="100">
        <f>SUM('REPORT 7 All Monthly'!F205:H205)</f>
        <v>2387</v>
      </c>
      <c r="G205" s="100">
        <f>SUM('REPORT 7 All Monthly'!I205,'REPORT 7 All Monthly'!J205,'REPORT 7 All Monthly'!K205)</f>
        <v>19230</v>
      </c>
      <c r="H205" s="100">
        <f>SUM('REPORT 7 All Monthly'!L205:N205)</f>
        <v>7768</v>
      </c>
      <c r="I205" s="100">
        <f>SUM('REPORT 7 All Monthly'!O205:Q205)</f>
        <v>11388</v>
      </c>
      <c r="J205" s="102">
        <f>SUM('REPORT 7 All Monthly'!R205:T205)</f>
        <v>11701</v>
      </c>
      <c r="K205" s="165">
        <v>52474</v>
      </c>
      <c r="L205" s="165">
        <v>9314</v>
      </c>
      <c r="M205" s="166">
        <v>3.9019689987431923</v>
      </c>
    </row>
    <row r="206" spans="1:13" ht="12.75">
      <c r="A206" s="2" t="s">
        <v>290</v>
      </c>
      <c r="B206" s="46" t="s">
        <v>614</v>
      </c>
      <c r="C206" s="1" t="s">
        <v>291</v>
      </c>
      <c r="D206" s="1" t="s">
        <v>6</v>
      </c>
      <c r="E206" s="1" t="s">
        <v>7</v>
      </c>
      <c r="F206" s="100">
        <f>SUM('REPORT 7 All Monthly'!F206:H206)</f>
        <v>8759</v>
      </c>
      <c r="G206" s="100">
        <f>SUM('REPORT 7 All Monthly'!I206,'REPORT 7 All Monthly'!J206,'REPORT 7 All Monthly'!K206)</f>
        <v>15543</v>
      </c>
      <c r="H206" s="100">
        <f>SUM('REPORT 7 All Monthly'!L206:N206)</f>
        <v>8304</v>
      </c>
      <c r="I206" s="100">
        <f>SUM('REPORT 7 All Monthly'!O206:Q206)</f>
        <v>9656</v>
      </c>
      <c r="J206" s="102">
        <f>SUM('REPORT 7 All Monthly'!R206:T206)</f>
        <v>10935</v>
      </c>
      <c r="K206" s="165">
        <v>53197</v>
      </c>
      <c r="L206" s="165">
        <v>2176</v>
      </c>
      <c r="M206" s="166">
        <v>0.248430186094303</v>
      </c>
    </row>
    <row r="207" spans="1:13" ht="12.75">
      <c r="A207" s="2" t="s">
        <v>292</v>
      </c>
      <c r="B207" s="48" t="s">
        <v>615</v>
      </c>
      <c r="C207" s="1" t="s">
        <v>293</v>
      </c>
      <c r="D207" s="1" t="s">
        <v>36</v>
      </c>
      <c r="E207" s="1" t="s">
        <v>7</v>
      </c>
      <c r="F207" s="100">
        <f>SUM('REPORT 7 All Monthly'!F207:H207)</f>
        <v>14787</v>
      </c>
      <c r="G207" s="100">
        <f>SUM('REPORT 7 All Monthly'!I207,'REPORT 7 All Monthly'!J207,'REPORT 7 All Monthly'!K207)</f>
        <v>17959</v>
      </c>
      <c r="H207" s="100">
        <f>SUM('REPORT 7 All Monthly'!L207:N207)</f>
        <v>11800</v>
      </c>
      <c r="I207" s="100">
        <f>SUM('REPORT 7 All Monthly'!O207:Q207)</f>
        <v>13212</v>
      </c>
      <c r="J207" s="102">
        <f>SUM('REPORT 7 All Monthly'!R207:T207)</f>
        <v>14082</v>
      </c>
      <c r="K207" s="165">
        <v>71840</v>
      </c>
      <c r="L207" s="165">
        <v>-705</v>
      </c>
      <c r="M207" s="166">
        <v>-0.047677013593020894</v>
      </c>
    </row>
    <row r="208" spans="1:13" ht="12.75">
      <c r="A208" s="2" t="s">
        <v>294</v>
      </c>
      <c r="B208" s="46" t="s">
        <v>616</v>
      </c>
      <c r="C208" s="1" t="s">
        <v>72</v>
      </c>
      <c r="D208" s="1" t="s">
        <v>36</v>
      </c>
      <c r="E208" s="1" t="s">
        <v>7</v>
      </c>
      <c r="F208" s="100">
        <f>SUM('REPORT 7 All Monthly'!F208:H208)</f>
        <v>14265</v>
      </c>
      <c r="G208" s="100">
        <f>SUM('REPORT 7 All Monthly'!I208,'REPORT 7 All Monthly'!J208,'REPORT 7 All Monthly'!K208)</f>
        <v>17966</v>
      </c>
      <c r="H208" s="100">
        <f>SUM('REPORT 7 All Monthly'!L208:N208)</f>
        <v>11354</v>
      </c>
      <c r="I208" s="100">
        <f>SUM('REPORT 7 All Monthly'!O208:Q208)</f>
        <v>13938</v>
      </c>
      <c r="J208" s="102">
        <f>SUM('REPORT 7 All Monthly'!R208:T208)</f>
        <v>18847</v>
      </c>
      <c r="K208" s="165">
        <v>76370</v>
      </c>
      <c r="L208" s="165">
        <v>4582</v>
      </c>
      <c r="M208" s="166">
        <v>0.32120574833508586</v>
      </c>
    </row>
    <row r="209" spans="1:13" ht="12.75">
      <c r="A209" s="2" t="s">
        <v>295</v>
      </c>
      <c r="B209" s="46" t="s">
        <v>617</v>
      </c>
      <c r="C209" s="1" t="s">
        <v>61</v>
      </c>
      <c r="D209" s="1" t="s">
        <v>19</v>
      </c>
      <c r="E209" s="1" t="s">
        <v>7</v>
      </c>
      <c r="F209" s="100">
        <f>SUM('REPORT 7 All Monthly'!F209:H209)</f>
        <v>7118</v>
      </c>
      <c r="G209" s="100">
        <f>SUM('REPORT 7 All Monthly'!I209,'REPORT 7 All Monthly'!J209,'REPORT 7 All Monthly'!K209)</f>
        <v>7505</v>
      </c>
      <c r="H209" s="100">
        <f>SUM('REPORT 7 All Monthly'!L209:N209)</f>
        <v>4524</v>
      </c>
      <c r="I209" s="100">
        <f>SUM('REPORT 7 All Monthly'!O209:Q209)</f>
        <v>6237</v>
      </c>
      <c r="J209" s="102">
        <f>SUM('REPORT 7 All Monthly'!R209:T209)</f>
        <v>6227</v>
      </c>
      <c r="K209" s="165">
        <v>31611</v>
      </c>
      <c r="L209" s="165">
        <v>-891</v>
      </c>
      <c r="M209" s="166">
        <v>-0.125175611126721</v>
      </c>
    </row>
    <row r="210" spans="1:13" ht="12.75">
      <c r="A210" s="2" t="s">
        <v>296</v>
      </c>
      <c r="B210" s="46" t="s">
        <v>618</v>
      </c>
      <c r="C210" s="1" t="s">
        <v>297</v>
      </c>
      <c r="D210" s="1" t="s">
        <v>6</v>
      </c>
      <c r="E210" s="1" t="s">
        <v>16</v>
      </c>
      <c r="F210" s="100">
        <f>SUM('REPORT 7 All Monthly'!F210:H210)</f>
        <v>9963</v>
      </c>
      <c r="G210" s="100">
        <f>SUM('REPORT 7 All Monthly'!I210,'REPORT 7 All Monthly'!J210,'REPORT 7 All Monthly'!K210)</f>
        <v>14728</v>
      </c>
      <c r="H210" s="100">
        <f>SUM('REPORT 7 All Monthly'!L210:N210)</f>
        <v>12906</v>
      </c>
      <c r="I210" s="100">
        <f>SUM('REPORT 7 All Monthly'!O210:Q210)</f>
        <v>13952</v>
      </c>
      <c r="J210" s="102">
        <f>SUM('REPORT 7 All Monthly'!R210:T210)</f>
        <v>11898</v>
      </c>
      <c r="K210" s="165">
        <v>63447</v>
      </c>
      <c r="L210" s="165">
        <v>1935</v>
      </c>
      <c r="M210" s="166">
        <v>0.1942186088527552</v>
      </c>
    </row>
    <row r="211" spans="1:13" ht="12.75">
      <c r="A211" s="2" t="s">
        <v>298</v>
      </c>
      <c r="B211" s="46" t="s">
        <v>619</v>
      </c>
      <c r="C211" s="1" t="s">
        <v>299</v>
      </c>
      <c r="D211" s="1" t="s">
        <v>102</v>
      </c>
      <c r="E211" s="1" t="s">
        <v>7</v>
      </c>
      <c r="F211" s="100">
        <f>SUM('REPORT 7 All Monthly'!F211:H211)</f>
        <v>35097</v>
      </c>
      <c r="G211" s="100">
        <f>SUM('REPORT 7 All Monthly'!I211,'REPORT 7 All Monthly'!J211,'REPORT 7 All Monthly'!K211)</f>
        <v>43923</v>
      </c>
      <c r="H211" s="100">
        <f>SUM('REPORT 7 All Monthly'!L211:N211)</f>
        <v>18882</v>
      </c>
      <c r="I211" s="100">
        <f>SUM('REPORT 7 All Monthly'!O211:Q211)</f>
        <v>21238</v>
      </c>
      <c r="J211" s="102">
        <f>SUM('REPORT 7 All Monthly'!R211:T211)</f>
        <v>23676</v>
      </c>
      <c r="K211" s="165">
        <v>142816</v>
      </c>
      <c r="L211" s="165">
        <v>-11421</v>
      </c>
      <c r="M211" s="166">
        <v>-0.32541242841268486</v>
      </c>
    </row>
    <row r="212" spans="1:13" ht="12.75">
      <c r="A212" s="2" t="s">
        <v>751</v>
      </c>
      <c r="B212" s="46" t="s">
        <v>620</v>
      </c>
      <c r="C212" s="1" t="s">
        <v>300</v>
      </c>
      <c r="D212" s="1" t="s">
        <v>36</v>
      </c>
      <c r="E212" s="1" t="s">
        <v>7</v>
      </c>
      <c r="F212" s="100">
        <f>SUM('REPORT 7 All Monthly'!F212:H212)</f>
        <v>5340</v>
      </c>
      <c r="G212" s="100">
        <f>SUM('REPORT 7 All Monthly'!I212,'REPORT 7 All Monthly'!J212,'REPORT 7 All Monthly'!K212)</f>
        <v>12486</v>
      </c>
      <c r="H212" s="100">
        <f>SUM('REPORT 7 All Monthly'!L212:N212)</f>
        <v>19734</v>
      </c>
      <c r="I212" s="100">
        <f>SUM('REPORT 7 All Monthly'!O212:Q212)</f>
        <v>20323</v>
      </c>
      <c r="J212" s="102">
        <f>SUM('REPORT 7 All Monthly'!R212:T212)</f>
        <v>25591</v>
      </c>
      <c r="K212" s="165">
        <v>83474</v>
      </c>
      <c r="L212" s="165" t="s">
        <v>756</v>
      </c>
      <c r="M212" s="166" t="s">
        <v>756</v>
      </c>
    </row>
    <row r="213" spans="1:13" ht="12.75">
      <c r="A213" s="2" t="s">
        <v>301</v>
      </c>
      <c r="B213" s="46" t="s">
        <v>621</v>
      </c>
      <c r="C213" s="1" t="s">
        <v>217</v>
      </c>
      <c r="D213" s="1" t="s">
        <v>36</v>
      </c>
      <c r="E213" s="1" t="s">
        <v>16</v>
      </c>
      <c r="F213" s="100">
        <f>SUM('REPORT 7 All Monthly'!F213:H213)</f>
        <v>5657</v>
      </c>
      <c r="G213" s="100">
        <f>SUM('REPORT 7 All Monthly'!I213,'REPORT 7 All Monthly'!J213,'REPORT 7 All Monthly'!K213)</f>
        <v>6805</v>
      </c>
      <c r="H213" s="100">
        <f>SUM('REPORT 7 All Monthly'!L213:N213)</f>
        <v>6573</v>
      </c>
      <c r="I213" s="100">
        <f>SUM('REPORT 7 All Monthly'!O213:Q213)</f>
        <v>8374</v>
      </c>
      <c r="J213" s="102">
        <f>SUM('REPORT 7 All Monthly'!R213:T213)</f>
        <v>6638</v>
      </c>
      <c r="K213" s="165">
        <v>34047</v>
      </c>
      <c r="L213" s="165">
        <v>981</v>
      </c>
      <c r="M213" s="166">
        <v>0.17341347003712215</v>
      </c>
    </row>
    <row r="214" spans="1:13" ht="12.75">
      <c r="A214" s="2" t="s">
        <v>302</v>
      </c>
      <c r="B214" s="46" t="s">
        <v>622</v>
      </c>
      <c r="C214" s="1" t="s">
        <v>95</v>
      </c>
      <c r="D214" s="1" t="s">
        <v>30</v>
      </c>
      <c r="E214" s="1" t="s">
        <v>16</v>
      </c>
      <c r="F214" s="100">
        <f>SUM('REPORT 7 All Monthly'!F214:H214)</f>
        <v>6377</v>
      </c>
      <c r="G214" s="100">
        <f>SUM('REPORT 7 All Monthly'!I214,'REPORT 7 All Monthly'!J214,'REPORT 7 All Monthly'!K214)</f>
        <v>7876</v>
      </c>
      <c r="H214" s="100">
        <f>SUM('REPORT 7 All Monthly'!L214:N214)</f>
        <v>7375</v>
      </c>
      <c r="I214" s="100">
        <f>SUM('REPORT 7 All Monthly'!O214:Q214)</f>
        <v>6389</v>
      </c>
      <c r="J214" s="102">
        <f>SUM('REPORT 7 All Monthly'!R214:T214)</f>
        <v>6072</v>
      </c>
      <c r="K214" s="165">
        <v>34089</v>
      </c>
      <c r="L214" s="165">
        <v>-305</v>
      </c>
      <c r="M214" s="166">
        <v>-0.04782813235063509</v>
      </c>
    </row>
    <row r="215" spans="1:13" ht="12.75">
      <c r="A215" s="2" t="s">
        <v>303</v>
      </c>
      <c r="B215" s="46" t="s">
        <v>623</v>
      </c>
      <c r="C215" s="1" t="s">
        <v>18</v>
      </c>
      <c r="D215" s="1" t="s">
        <v>19</v>
      </c>
      <c r="E215" s="1" t="s">
        <v>16</v>
      </c>
      <c r="F215" s="100">
        <f>SUM('REPORT 7 All Monthly'!F215:H215)</f>
        <v>11411</v>
      </c>
      <c r="G215" s="100">
        <f>SUM('REPORT 7 All Monthly'!I215,'REPORT 7 All Monthly'!J215,'REPORT 7 All Monthly'!K215)</f>
        <v>12482</v>
      </c>
      <c r="H215" s="100">
        <f>SUM('REPORT 7 All Monthly'!L215:N215)</f>
        <v>9327</v>
      </c>
      <c r="I215" s="100">
        <f>SUM('REPORT 7 All Monthly'!O215:Q215)</f>
        <v>10062</v>
      </c>
      <c r="J215" s="102">
        <f>SUM('REPORT 7 All Monthly'!R215:T215)</f>
        <v>10572</v>
      </c>
      <c r="K215" s="165">
        <v>53854</v>
      </c>
      <c r="L215" s="165">
        <v>-839</v>
      </c>
      <c r="M215" s="166">
        <v>-0.0735255455262466</v>
      </c>
    </row>
    <row r="216" spans="1:13" ht="12.75">
      <c r="A216" s="2" t="s">
        <v>304</v>
      </c>
      <c r="B216" s="46" t="s">
        <v>624</v>
      </c>
      <c r="C216" s="1" t="s">
        <v>305</v>
      </c>
      <c r="D216" s="1" t="s">
        <v>102</v>
      </c>
      <c r="E216" s="1" t="s">
        <v>7</v>
      </c>
      <c r="F216" s="100">
        <f>SUM('REPORT 7 All Monthly'!F216:H216)</f>
        <v>50765</v>
      </c>
      <c r="G216" s="100">
        <f>SUM('REPORT 7 All Monthly'!I216,'REPORT 7 All Monthly'!J216,'REPORT 7 All Monthly'!K216)</f>
        <v>53314</v>
      </c>
      <c r="H216" s="100">
        <f>SUM('REPORT 7 All Monthly'!L216:N216)</f>
        <v>24790</v>
      </c>
      <c r="I216" s="100">
        <f>SUM('REPORT 7 All Monthly'!O216:Q216)</f>
        <v>45257</v>
      </c>
      <c r="J216" s="102">
        <f>SUM('REPORT 7 All Monthly'!R216:T216)</f>
        <v>48534</v>
      </c>
      <c r="K216" s="165">
        <v>222660</v>
      </c>
      <c r="L216" s="165">
        <v>-2231</v>
      </c>
      <c r="M216" s="166">
        <v>-0.04394760169408057</v>
      </c>
    </row>
    <row r="217" spans="1:13" ht="12.75">
      <c r="A217" s="2" t="s">
        <v>363</v>
      </c>
      <c r="B217" s="46" t="s">
        <v>625</v>
      </c>
      <c r="C217" s="1" t="s">
        <v>124</v>
      </c>
      <c r="D217" s="1" t="s">
        <v>15</v>
      </c>
      <c r="E217" s="1" t="s">
        <v>7</v>
      </c>
      <c r="F217" s="187"/>
      <c r="G217" s="187"/>
      <c r="H217" s="100">
        <f>SUM('REPORT 7 All Monthly'!L217:N217)</f>
        <v>1691</v>
      </c>
      <c r="I217" s="100">
        <f>IF(OR('REPORT 7 All Monthly'!O217="n/s",'REPORT 7 All Monthly'!P217="n/s",'REPORT 7 All Monthly'!Q217="n/s"),"n/s",SUM('REPORT 7 All Monthly'!O217:Q217))</f>
        <v>4321</v>
      </c>
      <c r="J217" s="102">
        <f>IF(OR('REPORT 7 All Monthly'!R217="n/s",'REPORT 7 All Monthly'!S217="n/s",'REPORT 7 All Monthly'!T217="n/s"),"n/s",SUM('REPORT 7 All Monthly'!R217:T217))</f>
        <v>5564</v>
      </c>
      <c r="K217" s="165">
        <v>11576</v>
      </c>
      <c r="L217" s="165" t="s">
        <v>756</v>
      </c>
      <c r="M217" s="166" t="s">
        <v>756</v>
      </c>
    </row>
    <row r="218" spans="1:13" ht="12.75">
      <c r="A218" s="2" t="s">
        <v>306</v>
      </c>
      <c r="B218" s="46" t="s">
        <v>626</v>
      </c>
      <c r="C218" s="1" t="s">
        <v>21</v>
      </c>
      <c r="D218" s="1" t="s">
        <v>22</v>
      </c>
      <c r="E218" s="1" t="s">
        <v>16</v>
      </c>
      <c r="F218" s="100">
        <f>SUM('REPORT 7 All Monthly'!F218:H218)</f>
        <v>6692</v>
      </c>
      <c r="G218" s="100">
        <f>SUM('REPORT 7 All Monthly'!I218,'REPORT 7 All Monthly'!J218,'REPORT 7 All Monthly'!K218)</f>
        <v>9314</v>
      </c>
      <c r="H218" s="100">
        <f>SUM('REPORT 7 All Monthly'!L218:N218)</f>
        <v>7866</v>
      </c>
      <c r="I218" s="100">
        <f>SUM('REPORT 7 All Monthly'!O218:Q218)</f>
        <v>7052</v>
      </c>
      <c r="J218" s="102">
        <f>SUM('REPORT 7 All Monthly'!R218:T218)</f>
        <v>6397</v>
      </c>
      <c r="K218" s="165">
        <v>37321</v>
      </c>
      <c r="L218" s="165">
        <v>-295</v>
      </c>
      <c r="M218" s="166">
        <v>-0.0440824865511058</v>
      </c>
    </row>
    <row r="219" spans="1:13" ht="12.75">
      <c r="A219" s="2" t="s">
        <v>307</v>
      </c>
      <c r="B219" s="46" t="s">
        <v>627</v>
      </c>
      <c r="C219" s="1" t="s">
        <v>308</v>
      </c>
      <c r="D219" s="1" t="s">
        <v>30</v>
      </c>
      <c r="E219" s="1" t="s">
        <v>16</v>
      </c>
      <c r="F219" s="100">
        <f>SUM('REPORT 7 All Monthly'!F219:H219)</f>
        <v>5798</v>
      </c>
      <c r="G219" s="100">
        <f>SUM('REPORT 7 All Monthly'!I219,'REPORT 7 All Monthly'!J219,'REPORT 7 All Monthly'!K219)</f>
        <v>6494</v>
      </c>
      <c r="H219" s="100">
        <f>SUM('REPORT 7 All Monthly'!L219:N219)</f>
        <v>4491</v>
      </c>
      <c r="I219" s="100">
        <f>SUM('REPORT 7 All Monthly'!O219:Q219)</f>
        <v>5685</v>
      </c>
      <c r="J219" s="102">
        <f>SUM('REPORT 7 All Monthly'!R219:T219)</f>
        <v>5590</v>
      </c>
      <c r="K219" s="165">
        <v>28058</v>
      </c>
      <c r="L219" s="165">
        <v>-208</v>
      </c>
      <c r="M219" s="166">
        <v>-0.03587443946188341</v>
      </c>
    </row>
    <row r="220" spans="1:13" ht="12.75">
      <c r="A220" s="2" t="s">
        <v>309</v>
      </c>
      <c r="B220" s="46" t="s">
        <v>628</v>
      </c>
      <c r="C220" s="1" t="s">
        <v>310</v>
      </c>
      <c r="D220" s="1" t="s">
        <v>6</v>
      </c>
      <c r="E220" s="1" t="s">
        <v>16</v>
      </c>
      <c r="F220" s="100">
        <f>SUM('REPORT 7 All Monthly'!F220:H220)</f>
        <v>8468</v>
      </c>
      <c r="G220" s="100">
        <f>SUM('REPORT 7 All Monthly'!I220,'REPORT 7 All Monthly'!J220,'REPORT 7 All Monthly'!K220)</f>
        <v>10138</v>
      </c>
      <c r="H220" s="100">
        <f>SUM('REPORT 7 All Monthly'!L220:N220)</f>
        <v>8344</v>
      </c>
      <c r="I220" s="100">
        <f>SUM('REPORT 7 All Monthly'!O220:Q220)</f>
        <v>8775</v>
      </c>
      <c r="J220" s="102">
        <f>SUM('REPORT 7 All Monthly'!R220:T220)</f>
        <v>9992</v>
      </c>
      <c r="K220" s="165">
        <v>45717</v>
      </c>
      <c r="L220" s="165">
        <v>1524</v>
      </c>
      <c r="M220" s="166">
        <v>0.17997165800661313</v>
      </c>
    </row>
    <row r="221" spans="1:13" ht="12.75">
      <c r="A221" s="2" t="s">
        <v>311</v>
      </c>
      <c r="B221" s="46" t="s">
        <v>629</v>
      </c>
      <c r="C221" s="1" t="s">
        <v>72</v>
      </c>
      <c r="D221" s="1" t="s">
        <v>36</v>
      </c>
      <c r="E221" s="1" t="s">
        <v>7</v>
      </c>
      <c r="F221" s="100">
        <f>SUM('REPORT 7 All Monthly'!F221:H221)</f>
        <v>1389</v>
      </c>
      <c r="G221" s="100">
        <f>SUM('REPORT 7 All Monthly'!I221,'REPORT 7 All Monthly'!J221,'REPORT 7 All Monthly'!K221)</f>
        <v>909</v>
      </c>
      <c r="H221" s="100">
        <f>SUM('REPORT 7 All Monthly'!L221:N221)</f>
        <v>1839</v>
      </c>
      <c r="I221" s="100">
        <f>SUM('REPORT 7 All Monthly'!O221:Q221)</f>
        <v>1576</v>
      </c>
      <c r="J221" s="102">
        <f>SUM('REPORT 7 All Monthly'!R221:T221)</f>
        <v>2463</v>
      </c>
      <c r="K221" s="165">
        <v>8176</v>
      </c>
      <c r="L221" s="165">
        <v>1074</v>
      </c>
      <c r="M221" s="166">
        <v>0.7732181425485961</v>
      </c>
    </row>
    <row r="222" spans="1:13" ht="12.75">
      <c r="A222" s="2" t="s">
        <v>312</v>
      </c>
      <c r="B222" s="46" t="s">
        <v>630</v>
      </c>
      <c r="C222" s="1" t="s">
        <v>278</v>
      </c>
      <c r="D222" s="1" t="s">
        <v>30</v>
      </c>
      <c r="E222" s="1" t="s">
        <v>7</v>
      </c>
      <c r="F222" s="100">
        <f>SUM('REPORT 7 All Monthly'!F222:H222)</f>
        <v>13777</v>
      </c>
      <c r="G222" s="100">
        <f>SUM('REPORT 7 All Monthly'!I222,'REPORT 7 All Monthly'!J222,'REPORT 7 All Monthly'!K222)</f>
        <v>20068</v>
      </c>
      <c r="H222" s="100">
        <f>SUM('REPORT 7 All Monthly'!L222:N222)</f>
        <v>14275</v>
      </c>
      <c r="I222" s="100">
        <f>SUM('REPORT 7 All Monthly'!O222:Q222)</f>
        <v>16307</v>
      </c>
      <c r="J222" s="102">
        <f>SUM('REPORT 7 All Monthly'!R222:T222)</f>
        <v>17532</v>
      </c>
      <c r="K222" s="165">
        <v>81959</v>
      </c>
      <c r="L222" s="165">
        <v>3755</v>
      </c>
      <c r="M222" s="166">
        <v>0.27255570879001234</v>
      </c>
    </row>
    <row r="223" spans="1:13" ht="12.75">
      <c r="A223" s="2" t="s">
        <v>313</v>
      </c>
      <c r="B223" s="46" t="s">
        <v>631</v>
      </c>
      <c r="C223" s="1" t="s">
        <v>314</v>
      </c>
      <c r="D223" s="1" t="s">
        <v>36</v>
      </c>
      <c r="E223" s="1" t="s">
        <v>7</v>
      </c>
      <c r="F223" s="100">
        <f>SUM('REPORT 7 All Monthly'!F223:H223)</f>
        <v>25518</v>
      </c>
      <c r="G223" s="100">
        <f>SUM('REPORT 7 All Monthly'!I223,'REPORT 7 All Monthly'!J223,'REPORT 7 All Monthly'!K223)</f>
        <v>33611</v>
      </c>
      <c r="H223" s="100">
        <f>SUM('REPORT 7 All Monthly'!L223:N223)</f>
        <v>17273</v>
      </c>
      <c r="I223" s="100">
        <f>SUM('REPORT 7 All Monthly'!O223:Q223)</f>
        <v>21259</v>
      </c>
      <c r="J223" s="102">
        <f>SUM('REPORT 7 All Monthly'!R223:T223)</f>
        <v>25334</v>
      </c>
      <c r="K223" s="165">
        <v>122995</v>
      </c>
      <c r="L223" s="165">
        <v>-184</v>
      </c>
      <c r="M223" s="166">
        <v>-0.007210596441727408</v>
      </c>
    </row>
    <row r="224" spans="1:13" ht="12.75">
      <c r="A224" s="2" t="s">
        <v>315</v>
      </c>
      <c r="B224" s="46" t="s">
        <v>632</v>
      </c>
      <c r="C224" s="1" t="s">
        <v>50</v>
      </c>
      <c r="D224" s="1" t="s">
        <v>19</v>
      </c>
      <c r="E224" s="1" t="s">
        <v>7</v>
      </c>
      <c r="F224" s="100">
        <f>SUM('REPORT 7 All Monthly'!F224:H224)</f>
        <v>38097</v>
      </c>
      <c r="G224" s="100">
        <f>SUM('REPORT 7 All Monthly'!I224,'REPORT 7 All Monthly'!J224,'REPORT 7 All Monthly'!K224)</f>
        <v>46224</v>
      </c>
      <c r="H224" s="100">
        <f>SUM('REPORT 7 All Monthly'!L224:N224)</f>
        <v>22806</v>
      </c>
      <c r="I224" s="100">
        <f>SUM('REPORT 7 All Monthly'!O224:Q224)</f>
        <v>26346</v>
      </c>
      <c r="J224" s="102">
        <f>SUM('REPORT 7 All Monthly'!R224:T224)</f>
        <v>28397</v>
      </c>
      <c r="K224" s="165">
        <v>161870</v>
      </c>
      <c r="L224" s="165">
        <v>-9700</v>
      </c>
      <c r="M224" s="166">
        <v>-0.2546132241383836</v>
      </c>
    </row>
    <row r="225" spans="1:13" ht="12.75">
      <c r="A225" s="2" t="s">
        <v>316</v>
      </c>
      <c r="B225" s="46" t="s">
        <v>633</v>
      </c>
      <c r="C225" s="1" t="s">
        <v>95</v>
      </c>
      <c r="D225" s="1" t="s">
        <v>30</v>
      </c>
      <c r="E225" s="1" t="s">
        <v>16</v>
      </c>
      <c r="F225" s="100">
        <f>SUM('REPORT 7 All Monthly'!F225:H225)</f>
        <v>3645</v>
      </c>
      <c r="G225" s="100">
        <f>SUM('REPORT 7 All Monthly'!I225,'REPORT 7 All Monthly'!J225,'REPORT 7 All Monthly'!K225)</f>
        <v>4488</v>
      </c>
      <c r="H225" s="100">
        <f>SUM('REPORT 7 All Monthly'!L225:N225)</f>
        <v>3394</v>
      </c>
      <c r="I225" s="100">
        <f>SUM('REPORT 7 All Monthly'!O225:Q225)</f>
        <v>3476</v>
      </c>
      <c r="J225" s="102">
        <f>SUM('REPORT 7 All Monthly'!R225:T225)</f>
        <v>3637</v>
      </c>
      <c r="K225" s="165">
        <v>18640</v>
      </c>
      <c r="L225" s="165">
        <v>-8</v>
      </c>
      <c r="M225" s="166">
        <v>-0.0021947873799725653</v>
      </c>
    </row>
    <row r="226" spans="1:13" ht="12.75">
      <c r="A226" s="2" t="s">
        <v>317</v>
      </c>
      <c r="B226" s="46" t="s">
        <v>634</v>
      </c>
      <c r="C226" s="1" t="s">
        <v>74</v>
      </c>
      <c r="D226" s="1" t="s">
        <v>15</v>
      </c>
      <c r="E226" s="1" t="s">
        <v>7</v>
      </c>
      <c r="F226" s="100">
        <f>SUM('REPORT 7 All Monthly'!F226:H226)</f>
        <v>11567</v>
      </c>
      <c r="G226" s="100">
        <f>SUM('REPORT 7 All Monthly'!I226,'REPORT 7 All Monthly'!J226,'REPORT 7 All Monthly'!K226)</f>
        <v>14280</v>
      </c>
      <c r="H226" s="100">
        <f>SUM('REPORT 7 All Monthly'!L226:N226)</f>
        <v>9169</v>
      </c>
      <c r="I226" s="100">
        <f>SUM('REPORT 7 All Monthly'!O226:Q226)</f>
        <v>7643</v>
      </c>
      <c r="J226" s="102">
        <f>SUM('REPORT 7 All Monthly'!R226:T226)</f>
        <v>8624</v>
      </c>
      <c r="K226" s="165">
        <v>51283</v>
      </c>
      <c r="L226" s="165">
        <v>-2943</v>
      </c>
      <c r="M226" s="166">
        <v>-0.2544307080487594</v>
      </c>
    </row>
    <row r="227" spans="1:13" ht="12.75">
      <c r="A227" s="2" t="s">
        <v>318</v>
      </c>
      <c r="B227" s="46" t="s">
        <v>635</v>
      </c>
      <c r="C227" s="1" t="s">
        <v>61</v>
      </c>
      <c r="D227" s="1" t="s">
        <v>19</v>
      </c>
      <c r="E227" s="1" t="s">
        <v>7</v>
      </c>
      <c r="F227" s="100">
        <f>SUM('REPORT 7 All Monthly'!F227:H227)</f>
        <v>5366</v>
      </c>
      <c r="G227" s="100">
        <f>SUM('REPORT 7 All Monthly'!I227,'REPORT 7 All Monthly'!J227,'REPORT 7 All Monthly'!K227)</f>
        <v>7431</v>
      </c>
      <c r="H227" s="100">
        <f>SUM('REPORT 7 All Monthly'!L227:N227)</f>
        <v>4306</v>
      </c>
      <c r="I227" s="100">
        <f>SUM('REPORT 7 All Monthly'!O227:Q227)</f>
        <v>6689</v>
      </c>
      <c r="J227" s="102">
        <f>SUM('REPORT 7 All Monthly'!R227:T227)</f>
        <v>9778</v>
      </c>
      <c r="K227" s="165">
        <v>33570</v>
      </c>
      <c r="L227" s="165">
        <v>4412</v>
      </c>
      <c r="M227" s="166">
        <v>0.8222139396198286</v>
      </c>
    </row>
    <row r="228" spans="1:13" ht="12.75">
      <c r="A228" s="2" t="s">
        <v>319</v>
      </c>
      <c r="B228" s="46" t="s">
        <v>636</v>
      </c>
      <c r="C228" s="1" t="s">
        <v>320</v>
      </c>
      <c r="D228" s="1" t="s">
        <v>19</v>
      </c>
      <c r="E228" s="1" t="s">
        <v>16</v>
      </c>
      <c r="F228" s="100">
        <f>SUM('REPORT 7 All Monthly'!F228:H228)</f>
        <v>6062</v>
      </c>
      <c r="G228" s="100">
        <f>SUM('REPORT 7 All Monthly'!I228,'REPORT 7 All Monthly'!J228,'REPORT 7 All Monthly'!K228)</f>
        <v>7357</v>
      </c>
      <c r="H228" s="100">
        <f>SUM('REPORT 7 All Monthly'!L228:N228)</f>
        <v>6525</v>
      </c>
      <c r="I228" s="100">
        <f>SUM('REPORT 7 All Monthly'!O228:Q228)</f>
        <v>6676</v>
      </c>
      <c r="J228" s="102">
        <f>SUM('REPORT 7 All Monthly'!R228:T228)</f>
        <v>6918</v>
      </c>
      <c r="K228" s="165">
        <v>33538</v>
      </c>
      <c r="L228" s="165">
        <v>856</v>
      </c>
      <c r="M228" s="166">
        <v>0.14120752226987793</v>
      </c>
    </row>
    <row r="229" spans="1:13" ht="12.75">
      <c r="A229" s="2" t="s">
        <v>321</v>
      </c>
      <c r="B229" s="46" t="s">
        <v>637</v>
      </c>
      <c r="C229" s="1" t="s">
        <v>322</v>
      </c>
      <c r="D229" s="1" t="s">
        <v>30</v>
      </c>
      <c r="E229" s="1" t="s">
        <v>16</v>
      </c>
      <c r="F229" s="100">
        <f>SUM('REPORT 7 All Monthly'!F229:H229)</f>
        <v>7406</v>
      </c>
      <c r="G229" s="100">
        <f>SUM('REPORT 7 All Monthly'!I229,'REPORT 7 All Monthly'!J229,'REPORT 7 All Monthly'!K229)</f>
        <v>8323</v>
      </c>
      <c r="H229" s="100">
        <f>SUM('REPORT 7 All Monthly'!L229:N229)</f>
        <v>7846</v>
      </c>
      <c r="I229" s="100">
        <f>SUM('REPORT 7 All Monthly'!O229:Q229)</f>
        <v>8024</v>
      </c>
      <c r="J229" s="102">
        <f>SUM('REPORT 7 All Monthly'!R229:T229)</f>
        <v>8166</v>
      </c>
      <c r="K229" s="165">
        <v>39765</v>
      </c>
      <c r="L229" s="165">
        <v>760</v>
      </c>
      <c r="M229" s="166">
        <v>0.10261949770456387</v>
      </c>
    </row>
    <row r="230" spans="1:13" ht="12.75">
      <c r="A230" s="2" t="s">
        <v>323</v>
      </c>
      <c r="B230" s="46" t="s">
        <v>638</v>
      </c>
      <c r="C230" s="1" t="s">
        <v>21</v>
      </c>
      <c r="D230" s="1" t="s">
        <v>22</v>
      </c>
      <c r="E230" s="1" t="s">
        <v>7</v>
      </c>
      <c r="F230" s="100">
        <f>SUM('REPORT 7 All Monthly'!F230:H230)</f>
        <v>13271</v>
      </c>
      <c r="G230" s="100">
        <f>SUM('REPORT 7 All Monthly'!I230,'REPORT 7 All Monthly'!J230,'REPORT 7 All Monthly'!K230)</f>
        <v>18541</v>
      </c>
      <c r="H230" s="100">
        <f>SUM('REPORT 7 All Monthly'!L230:N230)</f>
        <v>6761</v>
      </c>
      <c r="I230" s="100">
        <f>SUM('REPORT 7 All Monthly'!O230:Q230)</f>
        <v>8313</v>
      </c>
      <c r="J230" s="102">
        <f>SUM('REPORT 7 All Monthly'!R230:T230)</f>
        <v>10915</v>
      </c>
      <c r="K230" s="165">
        <v>57801</v>
      </c>
      <c r="L230" s="165">
        <v>-2356</v>
      </c>
      <c r="M230" s="166">
        <v>-0.17752995252806872</v>
      </c>
    </row>
    <row r="231" spans="1:13" ht="12.75">
      <c r="A231" s="2" t="s">
        <v>324</v>
      </c>
      <c r="B231" s="46" t="s">
        <v>639</v>
      </c>
      <c r="C231" s="1" t="s">
        <v>50</v>
      </c>
      <c r="D231" s="1" t="s">
        <v>19</v>
      </c>
      <c r="E231" s="1" t="s">
        <v>7</v>
      </c>
      <c r="F231" s="100">
        <f>SUM('REPORT 7 All Monthly'!F231:H231)</f>
        <v>7739</v>
      </c>
      <c r="G231" s="100">
        <f>SUM('REPORT 7 All Monthly'!I231,'REPORT 7 All Monthly'!J231,'REPORT 7 All Monthly'!K231)</f>
        <v>5847</v>
      </c>
      <c r="H231" s="100">
        <f>SUM('REPORT 7 All Monthly'!L231:N231)</f>
        <v>2805</v>
      </c>
      <c r="I231" s="100">
        <f>SUM('REPORT 7 All Monthly'!O231:Q231)</f>
        <v>3967</v>
      </c>
      <c r="J231" s="102">
        <f>SUM('REPORT 7 All Monthly'!R231:T231)</f>
        <v>7620</v>
      </c>
      <c r="K231" s="165">
        <v>27978</v>
      </c>
      <c r="L231" s="165">
        <v>-119</v>
      </c>
      <c r="M231" s="166">
        <v>-0.015376663651634578</v>
      </c>
    </row>
    <row r="232" spans="1:13" ht="12.75">
      <c r="A232" s="2" t="s">
        <v>325</v>
      </c>
      <c r="B232" s="46" t="s">
        <v>640</v>
      </c>
      <c r="C232" s="1" t="s">
        <v>326</v>
      </c>
      <c r="D232" s="1" t="s">
        <v>25</v>
      </c>
      <c r="E232" s="1" t="s">
        <v>7</v>
      </c>
      <c r="F232" s="100">
        <f>SUM('REPORT 7 All Monthly'!F232:H232)</f>
        <v>61345</v>
      </c>
      <c r="G232" s="100">
        <f>SUM('REPORT 7 All Monthly'!I232,'REPORT 7 All Monthly'!J232,'REPORT 7 All Monthly'!K232)</f>
        <v>82888</v>
      </c>
      <c r="H232" s="100">
        <f>SUM('REPORT 7 All Monthly'!L232:N232)</f>
        <v>36605</v>
      </c>
      <c r="I232" s="100">
        <f>SUM('REPORT 7 All Monthly'!O232:Q232)</f>
        <v>44845</v>
      </c>
      <c r="J232" s="102">
        <f>SUM('REPORT 7 All Monthly'!R232:T232)</f>
        <v>53571</v>
      </c>
      <c r="K232" s="165">
        <v>279254</v>
      </c>
      <c r="L232" s="165">
        <v>-7774</v>
      </c>
      <c r="M232" s="166">
        <v>-0.1267258945309316</v>
      </c>
    </row>
    <row r="233" spans="1:13" ht="12.75">
      <c r="A233" s="2" t="s">
        <v>327</v>
      </c>
      <c r="B233" s="46" t="s">
        <v>641</v>
      </c>
      <c r="C233" s="1" t="s">
        <v>328</v>
      </c>
      <c r="D233" s="1" t="s">
        <v>36</v>
      </c>
      <c r="E233" s="1" t="s">
        <v>7</v>
      </c>
      <c r="F233" s="100">
        <f>SUM('REPORT 7 All Monthly'!F233:H233)</f>
        <v>42381</v>
      </c>
      <c r="G233" s="100">
        <f>SUM('REPORT 7 All Monthly'!I233,'REPORT 7 All Monthly'!J233,'REPORT 7 All Monthly'!K233)</f>
        <v>53093</v>
      </c>
      <c r="H233" s="100">
        <f>SUM('REPORT 7 All Monthly'!L233:N233)</f>
        <v>28524</v>
      </c>
      <c r="I233" s="100">
        <f>SUM('REPORT 7 All Monthly'!O233:Q233)</f>
        <v>32834</v>
      </c>
      <c r="J233" s="102">
        <f>SUM('REPORT 7 All Monthly'!R233:T233)</f>
        <v>32979</v>
      </c>
      <c r="K233" s="165">
        <v>189811</v>
      </c>
      <c r="L233" s="165">
        <v>-9402</v>
      </c>
      <c r="M233" s="166">
        <v>-0.22184469455652298</v>
      </c>
    </row>
    <row r="234" spans="1:13" ht="12.75">
      <c r="A234" s="2" t="s">
        <v>329</v>
      </c>
      <c r="B234" s="46" t="s">
        <v>642</v>
      </c>
      <c r="C234" s="1" t="s">
        <v>21</v>
      </c>
      <c r="D234" s="1" t="s">
        <v>22</v>
      </c>
      <c r="E234" s="1" t="s">
        <v>7</v>
      </c>
      <c r="F234" s="100">
        <f>SUM('REPORT 7 All Monthly'!F234:H234)</f>
        <v>17426</v>
      </c>
      <c r="G234" s="100">
        <f>SUM('REPORT 7 All Monthly'!I234,'REPORT 7 All Monthly'!J234,'REPORT 7 All Monthly'!K234)</f>
        <v>33402</v>
      </c>
      <c r="H234" s="100">
        <f>SUM('REPORT 7 All Monthly'!L234:N234)</f>
        <v>13824</v>
      </c>
      <c r="I234" s="100">
        <f>SUM('REPORT 7 All Monthly'!O234:Q234)</f>
        <v>15994</v>
      </c>
      <c r="J234" s="102">
        <f>SUM('REPORT 7 All Monthly'!R234:T234)</f>
        <v>24635</v>
      </c>
      <c r="K234" s="165">
        <v>105281</v>
      </c>
      <c r="L234" s="165">
        <v>7209</v>
      </c>
      <c r="M234" s="166">
        <v>0.413692184092735</v>
      </c>
    </row>
    <row r="235" spans="1:13" ht="12.75">
      <c r="A235" s="2" t="s">
        <v>330</v>
      </c>
      <c r="B235" s="46" t="s">
        <v>643</v>
      </c>
      <c r="C235" s="1" t="s">
        <v>21</v>
      </c>
      <c r="D235" s="1" t="s">
        <v>22</v>
      </c>
      <c r="E235" s="1" t="s">
        <v>7</v>
      </c>
      <c r="F235" s="100">
        <f>SUM('REPORT 7 All Monthly'!F235:H235)</f>
        <v>40146</v>
      </c>
      <c r="G235" s="100">
        <f>SUM('REPORT 7 All Monthly'!I235,'REPORT 7 All Monthly'!J235,'REPORT 7 All Monthly'!K235)</f>
        <v>53904</v>
      </c>
      <c r="H235" s="100">
        <f>SUM('REPORT 7 All Monthly'!L235:N235)</f>
        <v>18220</v>
      </c>
      <c r="I235" s="100">
        <f>SUM('REPORT 7 All Monthly'!O235:Q235)</f>
        <v>20210</v>
      </c>
      <c r="J235" s="102">
        <f>SUM('REPORT 7 All Monthly'!R235:T235)</f>
        <v>23719</v>
      </c>
      <c r="K235" s="165">
        <v>156199</v>
      </c>
      <c r="L235" s="165">
        <v>-16427</v>
      </c>
      <c r="M235" s="166">
        <v>-0.40918148757036815</v>
      </c>
    </row>
    <row r="236" spans="1:13" ht="12.75">
      <c r="A236" s="2" t="s">
        <v>331</v>
      </c>
      <c r="B236" s="46" t="s">
        <v>644</v>
      </c>
      <c r="C236" s="1" t="s">
        <v>332</v>
      </c>
      <c r="D236" s="1" t="s">
        <v>6</v>
      </c>
      <c r="E236" s="1" t="s">
        <v>7</v>
      </c>
      <c r="F236" s="100">
        <f>SUM('REPORT 7 All Monthly'!F236:H236)</f>
        <v>26304</v>
      </c>
      <c r="G236" s="100">
        <f>SUM('REPORT 7 All Monthly'!I236,'REPORT 7 All Monthly'!J236,'REPORT 7 All Monthly'!K236)</f>
        <v>38051</v>
      </c>
      <c r="H236" s="100">
        <f>SUM('REPORT 7 All Monthly'!L236:N236)</f>
        <v>18770</v>
      </c>
      <c r="I236" s="100">
        <f>SUM('REPORT 7 All Monthly'!O236:Q236)</f>
        <v>24986</v>
      </c>
      <c r="J236" s="102">
        <f>SUM('REPORT 7 All Monthly'!R236:T236)</f>
        <v>25310</v>
      </c>
      <c r="K236" s="165">
        <v>133421</v>
      </c>
      <c r="L236" s="165">
        <v>-994</v>
      </c>
      <c r="M236" s="166">
        <v>-0.03778892944038929</v>
      </c>
    </row>
    <row r="237" spans="1:13" ht="12.75">
      <c r="A237" s="2" t="s">
        <v>380</v>
      </c>
      <c r="B237" s="48" t="s">
        <v>645</v>
      </c>
      <c r="C237" s="1" t="s">
        <v>217</v>
      </c>
      <c r="D237" s="1" t="s">
        <v>36</v>
      </c>
      <c r="E237" s="1" t="s">
        <v>7</v>
      </c>
      <c r="F237" s="100">
        <f>SUM('REPORT 7 All Monthly'!F237:H237)</f>
        <v>7842</v>
      </c>
      <c r="G237" s="100">
        <f>SUM('REPORT 7 All Monthly'!I237,'REPORT 7 All Monthly'!J237,'REPORT 7 All Monthly'!K237)</f>
        <v>7126</v>
      </c>
      <c r="H237" s="100">
        <f>SUM('REPORT 7 All Monthly'!L237:N237)</f>
        <v>8522</v>
      </c>
      <c r="I237" s="100">
        <f>SUM('REPORT 7 All Monthly'!O237:Q237)</f>
        <v>16462</v>
      </c>
      <c r="J237" s="102">
        <f>SUM('REPORT 7 All Monthly'!R237:T237)</f>
        <v>19138</v>
      </c>
      <c r="K237" s="165">
        <v>59090</v>
      </c>
      <c r="L237" s="165" t="s">
        <v>756</v>
      </c>
      <c r="M237" s="166" t="s">
        <v>756</v>
      </c>
    </row>
    <row r="238" spans="1:13" ht="12.75">
      <c r="A238" s="2" t="s">
        <v>333</v>
      </c>
      <c r="B238" s="46" t="s">
        <v>646</v>
      </c>
      <c r="C238" s="1" t="s">
        <v>18</v>
      </c>
      <c r="D238" s="1" t="s">
        <v>19</v>
      </c>
      <c r="E238" s="1" t="s">
        <v>7</v>
      </c>
      <c r="F238" s="100">
        <f>SUM('REPORT 7 All Monthly'!F238:H238)</f>
        <v>22071</v>
      </c>
      <c r="G238" s="100">
        <f>SUM('REPORT 7 All Monthly'!I238,'REPORT 7 All Monthly'!J238,'REPORT 7 All Monthly'!K238)</f>
        <v>28751</v>
      </c>
      <c r="H238" s="100">
        <f>SUM('REPORT 7 All Monthly'!L238:N238)</f>
        <v>14637</v>
      </c>
      <c r="I238" s="100">
        <f>SUM('REPORT 7 All Monthly'!O238:Q238)</f>
        <v>19020</v>
      </c>
      <c r="J238" s="102">
        <f>SUM('REPORT 7 All Monthly'!R238:T238)</f>
        <v>19940</v>
      </c>
      <c r="K238" s="165">
        <v>104419</v>
      </c>
      <c r="L238" s="165">
        <v>-2131</v>
      </c>
      <c r="M238" s="166">
        <v>-0.09655203660912509</v>
      </c>
    </row>
    <row r="239" spans="1:13" ht="12.75">
      <c r="A239" s="2" t="s">
        <v>334</v>
      </c>
      <c r="B239" s="46" t="s">
        <v>647</v>
      </c>
      <c r="C239" s="1" t="s">
        <v>124</v>
      </c>
      <c r="D239" s="1" t="s">
        <v>15</v>
      </c>
      <c r="E239" s="1" t="s">
        <v>7</v>
      </c>
      <c r="F239" s="100">
        <f>SUM('REPORT 7 All Monthly'!F239:H239)</f>
        <v>13638</v>
      </c>
      <c r="G239" s="100">
        <f>SUM('REPORT 7 All Monthly'!I239,'REPORT 7 All Monthly'!J239,'REPORT 7 All Monthly'!K239)</f>
        <v>19385</v>
      </c>
      <c r="H239" s="100">
        <f>SUM('REPORT 7 All Monthly'!L239:N239)</f>
        <v>6964</v>
      </c>
      <c r="I239" s="100">
        <f>SUM('REPORT 7 All Monthly'!O239:Q239)</f>
        <v>5651</v>
      </c>
      <c r="J239" s="102">
        <f>SUM('REPORT 7 All Monthly'!R239:T239)</f>
        <v>11000</v>
      </c>
      <c r="K239" s="165">
        <v>56638</v>
      </c>
      <c r="L239" s="165">
        <v>-2638</v>
      </c>
      <c r="M239" s="166">
        <v>-0.1934301217187271</v>
      </c>
    </row>
    <row r="240" spans="1:13" ht="12.75">
      <c r="A240" s="2" t="s">
        <v>335</v>
      </c>
      <c r="B240" s="46" t="s">
        <v>648</v>
      </c>
      <c r="C240" s="1" t="s">
        <v>121</v>
      </c>
      <c r="D240" s="1" t="s">
        <v>15</v>
      </c>
      <c r="E240" s="1" t="s">
        <v>16</v>
      </c>
      <c r="F240" s="100">
        <f>SUM('REPORT 7 All Monthly'!F240:H240)</f>
        <v>6722</v>
      </c>
      <c r="G240" s="100">
        <f>SUM('REPORT 7 All Monthly'!I240,'REPORT 7 All Monthly'!J240,'REPORT 7 All Monthly'!K240)</f>
        <v>7574</v>
      </c>
      <c r="H240" s="100">
        <f>SUM('REPORT 7 All Monthly'!L240:N240)</f>
        <v>6439</v>
      </c>
      <c r="I240" s="100">
        <f>SUM('REPORT 7 All Monthly'!O240:Q240)</f>
        <v>5876</v>
      </c>
      <c r="J240" s="102">
        <f>SUM('REPORT 7 All Monthly'!R240:T240)</f>
        <v>6341</v>
      </c>
      <c r="K240" s="165">
        <v>32952</v>
      </c>
      <c r="L240" s="165">
        <v>-381</v>
      </c>
      <c r="M240" s="166">
        <v>-0.056679559654864625</v>
      </c>
    </row>
    <row r="241" spans="1:13" ht="12.75">
      <c r="A241" s="2" t="s">
        <v>336</v>
      </c>
      <c r="B241" s="46" t="s">
        <v>649</v>
      </c>
      <c r="C241" s="1" t="s">
        <v>91</v>
      </c>
      <c r="D241" s="1" t="s">
        <v>10</v>
      </c>
      <c r="E241" s="1" t="s">
        <v>7</v>
      </c>
      <c r="F241" s="100">
        <f>SUM('REPORT 7 All Monthly'!F241:H241)</f>
        <v>10431</v>
      </c>
      <c r="G241" s="100">
        <f>SUM('REPORT 7 All Monthly'!I241,'REPORT 7 All Monthly'!J241,'REPORT 7 All Monthly'!K241)</f>
        <v>17441</v>
      </c>
      <c r="H241" s="100">
        <f>SUM('REPORT 7 All Monthly'!L241:N241)</f>
        <v>10309</v>
      </c>
      <c r="I241" s="100">
        <f>SUM('REPORT 7 All Monthly'!O241:Q241)</f>
        <v>10338</v>
      </c>
      <c r="J241" s="102">
        <f>SUM('REPORT 7 All Monthly'!R241:T241)</f>
        <v>12998</v>
      </c>
      <c r="K241" s="165">
        <v>61517</v>
      </c>
      <c r="L241" s="165">
        <v>2567</v>
      </c>
      <c r="M241" s="166">
        <v>0.24609337551529095</v>
      </c>
    </row>
    <row r="242" spans="1:13" ht="12.75">
      <c r="A242" s="2" t="s">
        <v>337</v>
      </c>
      <c r="B242" s="46" t="s">
        <v>650</v>
      </c>
      <c r="C242" s="1" t="s">
        <v>61</v>
      </c>
      <c r="D242" s="1" t="s">
        <v>19</v>
      </c>
      <c r="E242" s="1" t="s">
        <v>7</v>
      </c>
      <c r="F242" s="100">
        <f>SUM('REPORT 7 All Monthly'!F242:H242)</f>
        <v>5626</v>
      </c>
      <c r="G242" s="100">
        <f>SUM('REPORT 7 All Monthly'!I242,'REPORT 7 All Monthly'!J242,'REPORT 7 All Monthly'!K242)</f>
        <v>6630</v>
      </c>
      <c r="H242" s="100">
        <f>SUM('REPORT 7 All Monthly'!L242:N242)</f>
        <v>3967</v>
      </c>
      <c r="I242" s="100">
        <f>SUM('REPORT 7 All Monthly'!O242:Q242)</f>
        <v>4172</v>
      </c>
      <c r="J242" s="102">
        <f>SUM('REPORT 7 All Monthly'!R242:T242)</f>
        <v>4191</v>
      </c>
      <c r="K242" s="165">
        <v>24586</v>
      </c>
      <c r="L242" s="165">
        <v>-1435</v>
      </c>
      <c r="M242" s="166">
        <v>-0.25506576608602916</v>
      </c>
    </row>
    <row r="243" spans="1:13" ht="12.75">
      <c r="A243" s="2" t="s">
        <v>338</v>
      </c>
      <c r="B243" s="46" t="s">
        <v>651</v>
      </c>
      <c r="C243" s="1" t="s">
        <v>339</v>
      </c>
      <c r="D243" s="1" t="s">
        <v>15</v>
      </c>
      <c r="E243" s="1" t="s">
        <v>16</v>
      </c>
      <c r="F243" s="100">
        <f>SUM('REPORT 7 All Monthly'!F243:H243)</f>
        <v>2887</v>
      </c>
      <c r="G243" s="100">
        <f>SUM('REPORT 7 All Monthly'!I243,'REPORT 7 All Monthly'!J243,'REPORT 7 All Monthly'!K243)</f>
        <v>3760</v>
      </c>
      <c r="H243" s="100">
        <f>SUM('REPORT 7 All Monthly'!L243:N243)</f>
        <v>3147</v>
      </c>
      <c r="I243" s="100">
        <f>SUM('REPORT 7 All Monthly'!O243:Q243)</f>
        <v>3269</v>
      </c>
      <c r="J243" s="102">
        <f>SUM('REPORT 7 All Monthly'!R243:T243)</f>
        <v>3654</v>
      </c>
      <c r="K243" s="165">
        <v>16717</v>
      </c>
      <c r="L243" s="165">
        <v>767</v>
      </c>
      <c r="M243" s="166">
        <v>0.26567370973328713</v>
      </c>
    </row>
    <row r="244" spans="1:13" ht="12.75">
      <c r="A244" s="2" t="s">
        <v>340</v>
      </c>
      <c r="B244" s="46" t="s">
        <v>652</v>
      </c>
      <c r="C244" s="1" t="s">
        <v>129</v>
      </c>
      <c r="D244" s="1" t="s">
        <v>30</v>
      </c>
      <c r="E244" s="1" t="s">
        <v>16</v>
      </c>
      <c r="F244" s="100">
        <f>SUM('REPORT 7 All Monthly'!F244:H244)</f>
        <v>3896</v>
      </c>
      <c r="G244" s="100">
        <f>SUM('REPORT 7 All Monthly'!I244,'REPORT 7 All Monthly'!J244,'REPORT 7 All Monthly'!K244)</f>
        <v>3659</v>
      </c>
      <c r="H244" s="100">
        <f>SUM('REPORT 7 All Monthly'!L244:N244)</f>
        <v>2772</v>
      </c>
      <c r="I244" s="100">
        <f>SUM('REPORT 7 All Monthly'!O244:Q244)</f>
        <v>2641</v>
      </c>
      <c r="J244" s="102">
        <f>SUM('REPORT 7 All Monthly'!R244:T244)</f>
        <v>3136</v>
      </c>
      <c r="K244" s="165">
        <v>16104</v>
      </c>
      <c r="L244" s="165">
        <v>-760</v>
      </c>
      <c r="M244" s="166">
        <v>-0.19507186858316222</v>
      </c>
    </row>
    <row r="245" spans="1:13" ht="12.75">
      <c r="A245" s="2" t="s">
        <v>341</v>
      </c>
      <c r="B245" s="46" t="s">
        <v>653</v>
      </c>
      <c r="C245" s="1" t="s">
        <v>204</v>
      </c>
      <c r="D245" s="1" t="s">
        <v>30</v>
      </c>
      <c r="E245" s="1" t="s">
        <v>7</v>
      </c>
      <c r="F245" s="100">
        <f>SUM('REPORT 7 All Monthly'!F245:H245)</f>
        <v>11710</v>
      </c>
      <c r="G245" s="100">
        <f>SUM('REPORT 7 All Monthly'!I245,'REPORT 7 All Monthly'!J245,'REPORT 7 All Monthly'!K245)</f>
        <v>26378</v>
      </c>
      <c r="H245" s="100">
        <f>SUM('REPORT 7 All Monthly'!L245:N245)</f>
        <v>28828</v>
      </c>
      <c r="I245" s="100">
        <f>SUM('REPORT 7 All Monthly'!O245:Q245)</f>
        <v>7819</v>
      </c>
      <c r="J245" s="102">
        <f>SUM('REPORT 7 All Monthly'!R245:T245)</f>
        <v>7227</v>
      </c>
      <c r="K245" s="165">
        <v>81962</v>
      </c>
      <c r="L245" s="165">
        <v>-4483</v>
      </c>
      <c r="M245" s="166">
        <v>-0.38283518360375746</v>
      </c>
    </row>
    <row r="246" spans="1:13" ht="12.75">
      <c r="A246" s="2" t="s">
        <v>342</v>
      </c>
      <c r="B246" s="46" t="s">
        <v>654</v>
      </c>
      <c r="C246" s="1" t="s">
        <v>63</v>
      </c>
      <c r="D246" s="1" t="s">
        <v>6</v>
      </c>
      <c r="E246" s="1" t="s">
        <v>16</v>
      </c>
      <c r="F246" s="100">
        <f>SUM('REPORT 7 All Monthly'!F246:H246)</f>
        <v>3996</v>
      </c>
      <c r="G246" s="100">
        <f>SUM('REPORT 7 All Monthly'!I246,'REPORT 7 All Monthly'!J246,'REPORT 7 All Monthly'!K246)</f>
        <v>5357</v>
      </c>
      <c r="H246" s="100">
        <f>SUM('REPORT 7 All Monthly'!L246:N246)</f>
        <v>3970</v>
      </c>
      <c r="I246" s="100">
        <f>SUM('REPORT 7 All Monthly'!O246:Q246)</f>
        <v>5031</v>
      </c>
      <c r="J246" s="102">
        <f>SUM('REPORT 7 All Monthly'!R246:T246)</f>
        <v>5648</v>
      </c>
      <c r="K246" s="165">
        <v>24002</v>
      </c>
      <c r="L246" s="165">
        <v>1652</v>
      </c>
      <c r="M246" s="166">
        <v>0.4134134134134134</v>
      </c>
    </row>
    <row r="247" spans="1:13" ht="12.75">
      <c r="A247" s="2" t="s">
        <v>408</v>
      </c>
      <c r="B247" s="46" t="s">
        <v>655</v>
      </c>
      <c r="C247" s="1" t="s">
        <v>46</v>
      </c>
      <c r="D247" s="1" t="s">
        <v>10</v>
      </c>
      <c r="E247" s="1" t="s">
        <v>7</v>
      </c>
      <c r="F247" s="100">
        <f>SUM('REPORT 7 All Monthly'!F247:H247)</f>
        <v>2926</v>
      </c>
      <c r="G247" s="100">
        <f>SUM('REPORT 7 All Monthly'!I247,'REPORT 7 All Monthly'!J247,'REPORT 7 All Monthly'!K247)</f>
        <v>5321</v>
      </c>
      <c r="H247" s="100">
        <f>SUM('REPORT 7 All Monthly'!L247:N247)</f>
        <v>6585</v>
      </c>
      <c r="I247" s="100">
        <f>SUM('REPORT 7 All Monthly'!O247:Q247)</f>
        <v>9421</v>
      </c>
      <c r="J247" s="102">
        <f>SUM('REPORT 7 All Monthly'!R247:T247)</f>
        <v>8319</v>
      </c>
      <c r="K247" s="165">
        <v>32572</v>
      </c>
      <c r="L247" s="165" t="s">
        <v>756</v>
      </c>
      <c r="M247" s="166" t="s">
        <v>756</v>
      </c>
    </row>
    <row r="248" spans="1:13" ht="12.75">
      <c r="A248" s="2" t="s">
        <v>343</v>
      </c>
      <c r="B248" s="46" t="s">
        <v>656</v>
      </c>
      <c r="C248" s="1" t="s">
        <v>344</v>
      </c>
      <c r="D248" s="1" t="s">
        <v>6</v>
      </c>
      <c r="E248" s="1" t="s">
        <v>7</v>
      </c>
      <c r="F248" s="100">
        <f>SUM('REPORT 7 All Monthly'!F248:H248)</f>
        <v>34658</v>
      </c>
      <c r="G248" s="100">
        <f>SUM('REPORT 7 All Monthly'!I248,'REPORT 7 All Monthly'!J248,'REPORT 7 All Monthly'!K248)</f>
        <v>44947</v>
      </c>
      <c r="H248" s="100">
        <f>SUM('REPORT 7 All Monthly'!L248:N248)</f>
        <v>19727</v>
      </c>
      <c r="I248" s="100">
        <f>SUM('REPORT 7 All Monthly'!O248:Q248)</f>
        <v>23276</v>
      </c>
      <c r="J248" s="102">
        <f>SUM('REPORT 7 All Monthly'!R248:T248)</f>
        <v>29747</v>
      </c>
      <c r="K248" s="165">
        <v>152355</v>
      </c>
      <c r="L248" s="165">
        <v>-4911</v>
      </c>
      <c r="M248" s="166">
        <v>-0.14169888626002655</v>
      </c>
    </row>
    <row r="249" spans="1:13" ht="12.75">
      <c r="A249" s="2" t="s">
        <v>345</v>
      </c>
      <c r="B249" s="46" t="s">
        <v>420</v>
      </c>
      <c r="C249" s="1" t="s">
        <v>345</v>
      </c>
      <c r="D249" s="1" t="s">
        <v>30</v>
      </c>
      <c r="E249" s="1" t="s">
        <v>7</v>
      </c>
      <c r="F249" s="100">
        <f>SUM('REPORT 7 All Monthly'!F249:H249)</f>
        <v>98908</v>
      </c>
      <c r="G249" s="100">
        <f>SUM('REPORT 7 All Monthly'!I249,'REPORT 7 All Monthly'!J249,'REPORT 7 All Monthly'!K249)</f>
        <v>112588</v>
      </c>
      <c r="H249" s="100">
        <f>SUM('REPORT 7 All Monthly'!L249:N249)</f>
        <v>77076</v>
      </c>
      <c r="I249" s="100">
        <f>SUM('REPORT 7 All Monthly'!O249:Q249)</f>
        <v>77852</v>
      </c>
      <c r="J249" s="102">
        <f>SUM('REPORT 7 All Monthly'!R249:T249)</f>
        <v>74716</v>
      </c>
      <c r="K249" s="165">
        <v>441140</v>
      </c>
      <c r="L249" s="165">
        <v>-24192</v>
      </c>
      <c r="M249" s="166">
        <v>-0.24459093298823148</v>
      </c>
    </row>
    <row r="250" spans="1:13" ht="12.75">
      <c r="A250" s="2" t="s">
        <v>346</v>
      </c>
      <c r="B250" s="46" t="s">
        <v>657</v>
      </c>
      <c r="C250" s="1" t="s">
        <v>116</v>
      </c>
      <c r="D250" s="1" t="s">
        <v>15</v>
      </c>
      <c r="E250" s="1" t="s">
        <v>7</v>
      </c>
      <c r="F250" s="100">
        <f>SUM('REPORT 7 All Monthly'!F250:H250)</f>
        <v>8330</v>
      </c>
      <c r="G250" s="100">
        <f>SUM('REPORT 7 All Monthly'!I250,'REPORT 7 All Monthly'!J250,'REPORT 7 All Monthly'!K250)</f>
        <v>11519</v>
      </c>
      <c r="H250" s="100">
        <f>SUM('REPORT 7 All Monthly'!L250:N250)</f>
        <v>8286</v>
      </c>
      <c r="I250" s="100">
        <f>SUM('REPORT 7 All Monthly'!O250:Q250)</f>
        <v>9398</v>
      </c>
      <c r="J250" s="102">
        <f>SUM('REPORT 7 All Monthly'!R250:T250)</f>
        <v>9642</v>
      </c>
      <c r="K250" s="165">
        <v>47175</v>
      </c>
      <c r="L250" s="165">
        <v>1312</v>
      </c>
      <c r="M250" s="166">
        <v>0.1575030012004802</v>
      </c>
    </row>
    <row r="251" spans="1:13" ht="12.75">
      <c r="A251" s="2" t="s">
        <v>347</v>
      </c>
      <c r="B251" s="46" t="s">
        <v>658</v>
      </c>
      <c r="C251" s="1" t="s">
        <v>348</v>
      </c>
      <c r="D251" s="1" t="s">
        <v>15</v>
      </c>
      <c r="E251" s="1" t="s">
        <v>16</v>
      </c>
      <c r="F251" s="100">
        <f>SUM('REPORT 7 All Monthly'!F251:H251)</f>
        <v>9341</v>
      </c>
      <c r="G251" s="100">
        <f>SUM('REPORT 7 All Monthly'!I251,'REPORT 7 All Monthly'!J251,'REPORT 7 All Monthly'!K251)</f>
        <v>10658</v>
      </c>
      <c r="H251" s="100">
        <f>SUM('REPORT 7 All Monthly'!L251:N251)</f>
        <v>7643</v>
      </c>
      <c r="I251" s="100">
        <f>SUM('REPORT 7 All Monthly'!O251:Q251)</f>
        <v>5435</v>
      </c>
      <c r="J251" s="102">
        <f>SUM('REPORT 7 All Monthly'!R251:T251)</f>
        <v>6230</v>
      </c>
      <c r="K251" s="165">
        <v>39307</v>
      </c>
      <c r="L251" s="165">
        <v>-3111</v>
      </c>
      <c r="M251" s="166">
        <v>-0.33304785354887056</v>
      </c>
    </row>
    <row r="252" spans="1:13" ht="12.75">
      <c r="A252" s="2" t="s">
        <v>349</v>
      </c>
      <c r="B252" s="46" t="s">
        <v>659</v>
      </c>
      <c r="C252" s="1" t="s">
        <v>350</v>
      </c>
      <c r="D252" s="1" t="s">
        <v>6</v>
      </c>
      <c r="E252" s="1" t="s">
        <v>7</v>
      </c>
      <c r="F252" s="100">
        <f>SUM('REPORT 7 All Monthly'!F252:H252)</f>
        <v>49963</v>
      </c>
      <c r="G252" s="100">
        <f>SUM('REPORT 7 All Monthly'!I252,'REPORT 7 All Monthly'!J252,'REPORT 7 All Monthly'!K252)</f>
        <v>69985</v>
      </c>
      <c r="H252" s="100">
        <f>SUM('REPORT 7 All Monthly'!L252:N252)</f>
        <v>33010</v>
      </c>
      <c r="I252" s="100">
        <f>SUM('REPORT 7 All Monthly'!O252:Q252)</f>
        <v>43173</v>
      </c>
      <c r="J252" s="102">
        <f>SUM('REPORT 7 All Monthly'!R252:T252)</f>
        <v>48619</v>
      </c>
      <c r="K252" s="165">
        <v>244750</v>
      </c>
      <c r="L252" s="165">
        <v>-1344</v>
      </c>
      <c r="M252" s="166">
        <v>-0.026899905930388487</v>
      </c>
    </row>
    <row r="253" spans="1:13" ht="12.75">
      <c r="A253" s="2" t="s">
        <v>351</v>
      </c>
      <c r="B253" s="46" t="s">
        <v>660</v>
      </c>
      <c r="C253" s="1" t="s">
        <v>124</v>
      </c>
      <c r="D253" s="1" t="s">
        <v>15</v>
      </c>
      <c r="E253" s="1" t="s">
        <v>7</v>
      </c>
      <c r="F253" s="100">
        <f>SUM('REPORT 7 All Monthly'!F253:H253)</f>
        <v>31856</v>
      </c>
      <c r="G253" s="100">
        <f>SUM('REPORT 7 All Monthly'!I253,'REPORT 7 All Monthly'!J253,'REPORT 7 All Monthly'!K253)</f>
        <v>39136</v>
      </c>
      <c r="H253" s="100">
        <f>SUM('REPORT 7 All Monthly'!L253:N253)</f>
        <v>24778</v>
      </c>
      <c r="I253" s="100">
        <f>SUM('REPORT 7 All Monthly'!O253:Q253)</f>
        <v>24003</v>
      </c>
      <c r="J253" s="102">
        <f>SUM('REPORT 7 All Monthly'!R253:T253)</f>
        <v>23740</v>
      </c>
      <c r="K253" s="165">
        <v>143513</v>
      </c>
      <c r="L253" s="165">
        <v>-8116</v>
      </c>
      <c r="M253" s="166">
        <v>-0.25477147162230035</v>
      </c>
    </row>
    <row r="254" spans="1:13" ht="12.75">
      <c r="A254" s="2" t="s">
        <v>364</v>
      </c>
      <c r="B254" s="46" t="s">
        <v>423</v>
      </c>
      <c r="C254" s="1" t="s">
        <v>365</v>
      </c>
      <c r="D254" s="1" t="s">
        <v>15</v>
      </c>
      <c r="E254" s="1" t="s">
        <v>7</v>
      </c>
      <c r="F254" s="187"/>
      <c r="G254" s="187"/>
      <c r="H254" s="187"/>
      <c r="I254" s="100">
        <f>SUM('REPORT 7 All Monthly'!O254:Q254)</f>
        <v>15912</v>
      </c>
      <c r="J254" s="102">
        <f>SUM('REPORT 7 All Monthly'!R254:T254)</f>
        <v>17042</v>
      </c>
      <c r="K254" s="165">
        <v>32954</v>
      </c>
      <c r="L254" s="165" t="s">
        <v>756</v>
      </c>
      <c r="M254" s="166" t="s">
        <v>756</v>
      </c>
    </row>
    <row r="255" spans="1:13" ht="12.75">
      <c r="A255" s="2" t="s">
        <v>352</v>
      </c>
      <c r="B255" s="46" t="s">
        <v>661</v>
      </c>
      <c r="C255" s="1" t="s">
        <v>353</v>
      </c>
      <c r="D255" s="1" t="s">
        <v>36</v>
      </c>
      <c r="E255" s="1" t="s">
        <v>7</v>
      </c>
      <c r="F255" s="124">
        <f>SUM('REPORT 7 All Monthly'!F255:H255)</f>
        <v>21548</v>
      </c>
      <c r="G255" s="124">
        <f>SUM('REPORT 7 All Monthly'!I255,'REPORT 7 All Monthly'!J255,'REPORT 7 All Monthly'!K255)</f>
        <v>41387</v>
      </c>
      <c r="H255" s="124">
        <f>SUM('REPORT 7 All Monthly'!L255:N255)</f>
        <v>22375</v>
      </c>
      <c r="I255" s="125">
        <f>SUM('REPORT 7 All Monthly'!O255:Q255)</f>
        <v>22964</v>
      </c>
      <c r="J255" s="125">
        <f>SUM('REPORT 7 All Monthly'!R255:T255)</f>
        <v>40410</v>
      </c>
      <c r="K255" s="165">
        <v>148684</v>
      </c>
      <c r="L255" s="165">
        <v>18862</v>
      </c>
      <c r="M255" s="166">
        <v>0.875348060144793</v>
      </c>
    </row>
    <row r="256" spans="1:13" ht="12.75">
      <c r="A256" s="2" t="s">
        <v>354</v>
      </c>
      <c r="B256" s="46" t="s">
        <v>662</v>
      </c>
      <c r="C256" s="1" t="s">
        <v>59</v>
      </c>
      <c r="D256" s="1" t="s">
        <v>36</v>
      </c>
      <c r="E256" s="1" t="s">
        <v>7</v>
      </c>
      <c r="F256" s="124">
        <f>SUM('REPORT 7 All Monthly'!F256:H256)</f>
        <v>8090</v>
      </c>
      <c r="G256" s="124">
        <f>SUM('REPORT 7 All Monthly'!I256,'REPORT 7 All Monthly'!J256,'REPORT 7 All Monthly'!K256)</f>
        <v>10701</v>
      </c>
      <c r="H256" s="124">
        <f>SUM('REPORT 7 All Monthly'!L256:N256)</f>
        <v>5250</v>
      </c>
      <c r="I256" s="125">
        <f>SUM('REPORT 7 All Monthly'!O256:Q256)</f>
        <v>8223</v>
      </c>
      <c r="J256" s="125">
        <f>SUM('REPORT 7 All Monthly'!R256:T256)</f>
        <v>8040</v>
      </c>
      <c r="K256" s="165">
        <v>40304</v>
      </c>
      <c r="L256" s="165">
        <v>-50</v>
      </c>
      <c r="M256" s="166">
        <v>-0.006180469715698393</v>
      </c>
    </row>
    <row r="257" spans="1:13" ht="12.75">
      <c r="A257" s="2" t="s">
        <v>355</v>
      </c>
      <c r="B257" s="46" t="s">
        <v>663</v>
      </c>
      <c r="C257" s="1" t="s">
        <v>59</v>
      </c>
      <c r="D257" s="1" t="s">
        <v>36</v>
      </c>
      <c r="E257" s="1" t="s">
        <v>16</v>
      </c>
      <c r="F257" s="124">
        <f>SUM('REPORT 7 All Monthly'!F257:H257)</f>
        <v>7087</v>
      </c>
      <c r="G257" s="124">
        <f>SUM('REPORT 7 All Monthly'!I257,'REPORT 7 All Monthly'!J257,'REPORT 7 All Monthly'!K257)</f>
        <v>7808</v>
      </c>
      <c r="H257" s="124">
        <f>SUM('REPORT 7 All Monthly'!L257:N257)</f>
        <v>8593</v>
      </c>
      <c r="I257" s="125">
        <f>SUM('REPORT 7 All Monthly'!O257:Q257)</f>
        <v>8069</v>
      </c>
      <c r="J257" s="125">
        <f>SUM('REPORT 7 All Monthly'!R257:T257)</f>
        <v>8429</v>
      </c>
      <c r="K257" s="165">
        <v>39986</v>
      </c>
      <c r="L257" s="165">
        <v>1342</v>
      </c>
      <c r="M257" s="166">
        <v>0.18936080146747566</v>
      </c>
    </row>
    <row r="258" spans="1:13" ht="12.75">
      <c r="A258" s="2" t="s">
        <v>356</v>
      </c>
      <c r="B258" s="46" t="s">
        <v>664</v>
      </c>
      <c r="C258" s="1" t="s">
        <v>63</v>
      </c>
      <c r="D258" s="1" t="s">
        <v>6</v>
      </c>
      <c r="E258" s="1" t="s">
        <v>7</v>
      </c>
      <c r="F258" s="124">
        <f>SUM('REPORT 7 All Monthly'!F258:H258)</f>
        <v>8064</v>
      </c>
      <c r="G258" s="124">
        <f>SUM('REPORT 7 All Monthly'!I258,'REPORT 7 All Monthly'!J258,'REPORT 7 All Monthly'!K258)</f>
        <v>7421</v>
      </c>
      <c r="H258" s="124">
        <f>SUM('REPORT 7 All Monthly'!L258:N258)</f>
        <v>5350</v>
      </c>
      <c r="I258" s="125">
        <f>SUM('REPORT 7 All Monthly'!O258:Q258)</f>
        <v>6327</v>
      </c>
      <c r="J258" s="125">
        <f>SUM('REPORT 7 All Monthly'!R258:T258)</f>
        <v>7334</v>
      </c>
      <c r="K258" s="165">
        <v>34496</v>
      </c>
      <c r="L258" s="165">
        <v>-730</v>
      </c>
      <c r="M258" s="166">
        <v>-0.09052579365079365</v>
      </c>
    </row>
    <row r="259" spans="1:13" ht="12.75">
      <c r="A259" s="2" t="s">
        <v>357</v>
      </c>
      <c r="B259" s="46" t="s">
        <v>665</v>
      </c>
      <c r="C259" s="1" t="s">
        <v>59</v>
      </c>
      <c r="D259" s="1" t="s">
        <v>36</v>
      </c>
      <c r="E259" s="1" t="s">
        <v>16</v>
      </c>
      <c r="F259" s="124">
        <f>SUM('REPORT 7 All Monthly'!F259:H259)</f>
        <v>4156</v>
      </c>
      <c r="G259" s="124">
        <f>SUM('REPORT 7 All Monthly'!I259,'REPORT 7 All Monthly'!J259,'REPORT 7 All Monthly'!K259)</f>
        <v>4405</v>
      </c>
      <c r="H259" s="124">
        <f>SUM('REPORT 7 All Monthly'!L259:N259)</f>
        <v>5031</v>
      </c>
      <c r="I259" s="125">
        <f>SUM('REPORT 7 All Monthly'!O259:Q259)</f>
        <v>4256</v>
      </c>
      <c r="J259" s="125">
        <f>SUM('REPORT 7 All Monthly'!R259:T259)</f>
        <v>4812</v>
      </c>
      <c r="K259" s="165">
        <v>22660</v>
      </c>
      <c r="L259" s="165">
        <v>656</v>
      </c>
      <c r="M259" s="166">
        <v>0.15784408084696824</v>
      </c>
    </row>
    <row r="260" spans="1:13" ht="13.5" thickBot="1">
      <c r="A260" s="14" t="s">
        <v>358</v>
      </c>
      <c r="B260" s="50" t="s">
        <v>666</v>
      </c>
      <c r="C260" s="32" t="s">
        <v>359</v>
      </c>
      <c r="D260" s="32" t="s">
        <v>25</v>
      </c>
      <c r="E260" s="32" t="s">
        <v>7</v>
      </c>
      <c r="F260" s="124">
        <f>SUM('REPORT 7 All Monthly'!F260:H260)</f>
        <v>25172</v>
      </c>
      <c r="G260" s="124">
        <f>SUM('REPORT 7 All Monthly'!I260,'REPORT 7 All Monthly'!J260,'REPORT 7 All Monthly'!K260)</f>
        <v>36424</v>
      </c>
      <c r="H260" s="124">
        <f>SUM('REPORT 7 All Monthly'!L260:N260)</f>
        <v>18749</v>
      </c>
      <c r="I260" s="125">
        <f>SUM('REPORT 7 All Monthly'!O260:Q260)</f>
        <v>24769</v>
      </c>
      <c r="J260" s="125">
        <f>SUM('REPORT 7 All Monthly'!R260:T260)</f>
        <v>25025</v>
      </c>
      <c r="K260" s="165">
        <v>130139</v>
      </c>
      <c r="L260" s="165">
        <v>-147</v>
      </c>
      <c r="M260" s="166">
        <v>-0.005839822024471635</v>
      </c>
    </row>
    <row r="261" spans="1:13" ht="13.5" thickBot="1">
      <c r="A261" s="43" t="s">
        <v>381</v>
      </c>
      <c r="B261" s="196"/>
      <c r="C261" s="197"/>
      <c r="D261" s="197"/>
      <c r="E261" s="197"/>
      <c r="F261" s="198">
        <f aca="true" t="shared" si="0" ref="F261:K261">SUM(F5:F260)</f>
        <v>4632693</v>
      </c>
      <c r="G261" s="198">
        <f t="shared" si="0"/>
        <v>6010082</v>
      </c>
      <c r="H261" s="198">
        <f t="shared" si="0"/>
        <v>3405813</v>
      </c>
      <c r="I261" s="198">
        <f t="shared" si="0"/>
        <v>4054859</v>
      </c>
      <c r="J261" s="198">
        <f t="shared" si="0"/>
        <v>4594396</v>
      </c>
      <c r="K261" s="167">
        <f t="shared" si="0"/>
        <v>22697843</v>
      </c>
      <c r="L261" s="167">
        <v>-214296</v>
      </c>
      <c r="M261" s="168">
        <v>-0.04734469303142924</v>
      </c>
    </row>
    <row r="263" spans="1:17" ht="12.75">
      <c r="A263" s="57" t="s">
        <v>753</v>
      </c>
      <c r="B263" s="57"/>
      <c r="C263" s="7"/>
      <c r="D263" s="7"/>
      <c r="E263" s="7"/>
      <c r="F263" s="38"/>
      <c r="G263" s="38"/>
      <c r="H263" s="38"/>
      <c r="I263" s="38"/>
      <c r="J263" s="38"/>
      <c r="K263" s="38"/>
      <c r="L263" s="38"/>
      <c r="M263" s="67"/>
      <c r="N263" s="8"/>
      <c r="O263" s="8"/>
      <c r="P263" s="8"/>
      <c r="Q263" s="33"/>
    </row>
    <row r="264" spans="1:17" ht="12.75">
      <c r="A264" s="57" t="s">
        <v>754</v>
      </c>
      <c r="B264" s="57"/>
      <c r="C264" s="7"/>
      <c r="D264" s="7"/>
      <c r="E264" s="7"/>
      <c r="F264" s="38"/>
      <c r="G264" s="38"/>
      <c r="H264" s="38"/>
      <c r="I264" s="38"/>
      <c r="J264" s="38"/>
      <c r="K264" s="38"/>
      <c r="L264" s="38"/>
      <c r="M264" s="67"/>
      <c r="N264" s="8"/>
      <c r="O264" s="8"/>
      <c r="P264" s="8"/>
      <c r="Q264" s="33"/>
    </row>
    <row r="265" spans="1:17" ht="12.75">
      <c r="A265" s="10" t="s">
        <v>747</v>
      </c>
      <c r="B265" s="8"/>
      <c r="C265" s="8"/>
      <c r="D265" s="5"/>
      <c r="E265" s="5"/>
      <c r="F265" s="38"/>
      <c r="G265" s="38"/>
      <c r="H265" s="38"/>
      <c r="I265" s="38"/>
      <c r="J265" s="38"/>
      <c r="K265" s="38"/>
      <c r="L265" s="38"/>
      <c r="M265" s="67"/>
      <c r="N265" s="8"/>
      <c r="O265" s="8"/>
      <c r="P265" s="8"/>
      <c r="Q265" s="33"/>
    </row>
    <row r="266" spans="1:17" ht="12.75">
      <c r="A266" s="10" t="s">
        <v>745</v>
      </c>
      <c r="B266" s="8"/>
      <c r="C266" s="8"/>
      <c r="D266" s="5"/>
      <c r="E266" s="5"/>
      <c r="F266" s="38"/>
      <c r="G266" s="38"/>
      <c r="H266" s="38"/>
      <c r="I266" s="38"/>
      <c r="J266" s="38"/>
      <c r="K266" s="38"/>
      <c r="L266" s="38"/>
      <c r="M266" s="67"/>
      <c r="N266" s="8"/>
      <c r="O266" s="8"/>
      <c r="P266" s="8"/>
      <c r="Q266" s="33"/>
    </row>
    <row r="267" spans="1:30" ht="12.75">
      <c r="A267" s="186" t="s">
        <v>773</v>
      </c>
      <c r="F267" s="38"/>
      <c r="G267" s="38"/>
      <c r="H267" s="38"/>
      <c r="I267" s="38"/>
      <c r="J267" s="38"/>
      <c r="K267" s="38"/>
      <c r="L267" s="38"/>
      <c r="M267" s="38"/>
      <c r="N267" s="38"/>
      <c r="O267" s="38"/>
      <c r="P267" s="38"/>
      <c r="Q267" s="38"/>
      <c r="R267" s="38"/>
      <c r="S267" s="38"/>
      <c r="T267" s="38"/>
      <c r="U267" s="38"/>
      <c r="V267" s="38"/>
      <c r="W267" s="55"/>
      <c r="X267" s="55"/>
      <c r="Y267" s="55"/>
      <c r="Z267" s="55"/>
      <c r="AA267" s="55"/>
      <c r="AB267" s="55"/>
      <c r="AC267" s="54"/>
      <c r="AD267" s="54"/>
    </row>
    <row r="268" spans="1:17" ht="12.75">
      <c r="A268" s="10" t="s">
        <v>748</v>
      </c>
      <c r="B268" s="8"/>
      <c r="C268" s="8"/>
      <c r="D268" s="5"/>
      <c r="E268" s="5"/>
      <c r="F268" s="38"/>
      <c r="G268" s="38"/>
      <c r="H268" s="38"/>
      <c r="I268" s="38"/>
      <c r="J268" s="38"/>
      <c r="K268" s="38"/>
      <c r="L268" s="38"/>
      <c r="M268" s="67"/>
      <c r="N268" s="8"/>
      <c r="O268" s="8"/>
      <c r="P268" s="8"/>
      <c r="Q268" s="33"/>
    </row>
    <row r="269" spans="1:17" ht="12.75">
      <c r="A269" s="10"/>
      <c r="B269" s="8"/>
      <c r="C269" s="8"/>
      <c r="D269" s="5"/>
      <c r="E269" s="5"/>
      <c r="F269" s="38"/>
      <c r="G269" s="38"/>
      <c r="H269" s="38"/>
      <c r="I269" s="38"/>
      <c r="J269" s="38"/>
      <c r="K269" s="38"/>
      <c r="L269" s="38"/>
      <c r="M269" s="67"/>
      <c r="N269" s="8"/>
      <c r="O269" s="8"/>
      <c r="P269" s="8"/>
      <c r="Q269" s="33"/>
    </row>
    <row r="270" spans="1:17" ht="12.75">
      <c r="A270" s="4" t="s">
        <v>371</v>
      </c>
      <c r="B270" s="4"/>
      <c r="C270" s="8"/>
      <c r="D270" s="8"/>
      <c r="E270" s="8"/>
      <c r="F270" s="38"/>
      <c r="G270" s="38"/>
      <c r="H270" s="38"/>
      <c r="I270" s="38"/>
      <c r="J270" s="38"/>
      <c r="K270" s="38"/>
      <c r="L270" s="38"/>
      <c r="M270" s="67"/>
      <c r="N270" s="8"/>
      <c r="O270" s="8"/>
      <c r="P270" s="8"/>
      <c r="Q270" s="33"/>
    </row>
    <row r="271" spans="1:17" ht="12.75">
      <c r="A271" s="8"/>
      <c r="B271" s="8"/>
      <c r="C271" s="8"/>
      <c r="D271" s="8"/>
      <c r="E271" s="8"/>
      <c r="F271" s="38"/>
      <c r="G271" s="38"/>
      <c r="H271" s="38"/>
      <c r="I271" s="38"/>
      <c r="J271" s="38"/>
      <c r="K271" s="38"/>
      <c r="L271" s="38"/>
      <c r="M271" s="67"/>
      <c r="N271" s="8"/>
      <c r="O271" s="8"/>
      <c r="P271" s="8"/>
      <c r="Q271" s="33"/>
    </row>
    <row r="272" spans="1:17" ht="12.75">
      <c r="A272" s="9" t="s">
        <v>372</v>
      </c>
      <c r="B272" s="9" t="s">
        <v>667</v>
      </c>
      <c r="C272" s="5" t="s">
        <v>737</v>
      </c>
      <c r="D272" s="9" t="s">
        <v>374</v>
      </c>
      <c r="E272" s="8" t="s">
        <v>7</v>
      </c>
      <c r="F272" s="38"/>
      <c r="G272" s="38"/>
      <c r="H272" s="38"/>
      <c r="I272" s="38"/>
      <c r="J272" s="38"/>
      <c r="K272" s="38"/>
      <c r="L272" s="38"/>
      <c r="M272" s="67"/>
      <c r="N272" s="8"/>
      <c r="O272" s="8"/>
      <c r="P272" s="8"/>
      <c r="Q272" s="33"/>
    </row>
    <row r="273" spans="1:17" ht="12.75">
      <c r="A273" s="10" t="s">
        <v>375</v>
      </c>
      <c r="B273" s="10" t="s">
        <v>668</v>
      </c>
      <c r="C273" s="5" t="s">
        <v>736</v>
      </c>
      <c r="D273" s="10" t="s">
        <v>15</v>
      </c>
      <c r="E273" s="10" t="s">
        <v>7</v>
      </c>
      <c r="F273" s="38"/>
      <c r="G273" s="38"/>
      <c r="H273" s="38"/>
      <c r="I273" s="38"/>
      <c r="J273" s="38"/>
      <c r="K273" s="38"/>
      <c r="L273" s="38"/>
      <c r="M273" s="67"/>
      <c r="N273" s="8"/>
      <c r="O273" s="8"/>
      <c r="P273" s="8"/>
      <c r="Q273" s="33"/>
    </row>
    <row r="274" spans="1:17" ht="12.75">
      <c r="A274" s="8" t="s">
        <v>376</v>
      </c>
      <c r="B274" s="8" t="s">
        <v>669</v>
      </c>
      <c r="C274" s="5" t="s">
        <v>738</v>
      </c>
      <c r="D274" s="8" t="s">
        <v>15</v>
      </c>
      <c r="E274" s="8" t="s">
        <v>7</v>
      </c>
      <c r="F274" s="38"/>
      <c r="G274" s="38"/>
      <c r="H274" s="38"/>
      <c r="I274" s="38"/>
      <c r="J274" s="38"/>
      <c r="K274" s="38"/>
      <c r="L274" s="38"/>
      <c r="M274" s="67"/>
      <c r="N274" s="8"/>
      <c r="O274" s="8"/>
      <c r="P274" s="8"/>
      <c r="Q274" s="33"/>
    </row>
    <row r="275" spans="1:17" ht="12.75">
      <c r="A275" s="8" t="s">
        <v>377</v>
      </c>
      <c r="B275" s="8" t="s">
        <v>670</v>
      </c>
      <c r="C275" s="5" t="s">
        <v>739</v>
      </c>
      <c r="D275" s="8" t="s">
        <v>15</v>
      </c>
      <c r="E275" s="8" t="s">
        <v>7</v>
      </c>
      <c r="F275" s="38"/>
      <c r="G275" s="38"/>
      <c r="H275" s="38"/>
      <c r="I275" s="38"/>
      <c r="J275" s="38"/>
      <c r="K275" s="38"/>
      <c r="L275" s="38"/>
      <c r="M275" s="67"/>
      <c r="N275" s="8"/>
      <c r="O275" s="8"/>
      <c r="P275" s="8"/>
      <c r="Q275" s="33"/>
    </row>
    <row r="276" spans="1:6" ht="12.75">
      <c r="A276" s="8" t="s">
        <v>378</v>
      </c>
      <c r="B276" s="8" t="s">
        <v>671</v>
      </c>
      <c r="C276" s="5" t="s">
        <v>740</v>
      </c>
      <c r="D276" s="8" t="s">
        <v>30</v>
      </c>
      <c r="E276" s="8" t="s">
        <v>16</v>
      </c>
      <c r="F276" s="38"/>
    </row>
  </sheetData>
  <sheetProtection/>
  <autoFilter ref="A4:M261"/>
  <dataValidations count="1">
    <dataValidation allowBlank="1" showInputMessage="1" showErrorMessage="1" sqref="C272:C276"/>
  </dataValidations>
  <printOptions/>
  <pageMargins left="0.7480314960629921" right="0.7480314960629921" top="0.984251968503937" bottom="0.984251968503937" header="0.5118110236220472" footer="0.5118110236220472"/>
  <pageSetup fitToHeight="7" fitToWidth="1" horizontalDpi="600" verticalDpi="600" orientation="landscape" paperSize="8" scale="87" r:id="rId1"/>
  <headerFooter alignWithMargins="0">
    <oddHeader>&amp;C&amp;A</oddHeader>
    <oddFooter>&amp;RPage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V16"/>
  <sheetViews>
    <sheetView zoomScale="70" zoomScaleNormal="70" zoomScalePageLayoutView="0" workbookViewId="0" topLeftCell="A1">
      <selection activeCell="N8" sqref="N8:P8"/>
    </sheetView>
  </sheetViews>
  <sheetFormatPr defaultColWidth="9.140625" defaultRowHeight="12.75"/>
  <cols>
    <col min="1" max="1" width="24.140625" style="0" customWidth="1"/>
    <col min="2" max="19" width="15.7109375" style="35" customWidth="1"/>
    <col min="20" max="20" width="15.7109375" style="64" customWidth="1"/>
    <col min="22" max="22" width="22.7109375" style="0" bestFit="1" customWidth="1"/>
  </cols>
  <sheetData>
    <row r="1" ht="18">
      <c r="A1" s="3" t="s">
        <v>395</v>
      </c>
    </row>
    <row r="3" ht="13.5" thickBot="1"/>
    <row r="4" spans="1:20" ht="64.5" thickBot="1">
      <c r="A4" s="122" t="s">
        <v>2</v>
      </c>
      <c r="B4" s="132" t="s">
        <v>385</v>
      </c>
      <c r="C4" s="132" t="s">
        <v>386</v>
      </c>
      <c r="D4" s="132" t="s">
        <v>387</v>
      </c>
      <c r="E4" s="132" t="s">
        <v>388</v>
      </c>
      <c r="F4" s="132" t="s">
        <v>396</v>
      </c>
      <c r="G4" s="132" t="s">
        <v>397</v>
      </c>
      <c r="H4" s="132" t="s">
        <v>398</v>
      </c>
      <c r="I4" s="132" t="s">
        <v>389</v>
      </c>
      <c r="J4" s="132" t="s">
        <v>390</v>
      </c>
      <c r="K4" s="132" t="s">
        <v>392</v>
      </c>
      <c r="L4" s="132" t="s">
        <v>393</v>
      </c>
      <c r="M4" s="132" t="s">
        <v>394</v>
      </c>
      <c r="N4" s="153" t="s">
        <v>673</v>
      </c>
      <c r="O4" s="153" t="s">
        <v>674</v>
      </c>
      <c r="P4" s="153" t="s">
        <v>675</v>
      </c>
      <c r="Q4" s="153" t="s">
        <v>676</v>
      </c>
      <c r="R4" s="118" t="s">
        <v>774</v>
      </c>
      <c r="S4" s="118" t="s">
        <v>775</v>
      </c>
      <c r="T4" s="133" t="s">
        <v>760</v>
      </c>
    </row>
    <row r="5" spans="1:22" ht="12.75">
      <c r="A5" s="127" t="s">
        <v>22</v>
      </c>
      <c r="B5" s="136">
        <v>138891</v>
      </c>
      <c r="C5" s="136">
        <v>132927</v>
      </c>
      <c r="D5" s="136">
        <v>153130</v>
      </c>
      <c r="E5" s="136">
        <v>179916</v>
      </c>
      <c r="F5" s="136">
        <v>270733</v>
      </c>
      <c r="G5" s="136">
        <v>141560</v>
      </c>
      <c r="H5" s="136">
        <v>141201</v>
      </c>
      <c r="I5" s="136">
        <v>109601</v>
      </c>
      <c r="J5" s="136">
        <v>66439</v>
      </c>
      <c r="K5" s="136">
        <v>94739</v>
      </c>
      <c r="L5" s="136">
        <v>131779</v>
      </c>
      <c r="M5" s="136">
        <v>127856</v>
      </c>
      <c r="N5" s="136">
        <v>149575</v>
      </c>
      <c r="O5" s="136">
        <v>138304</v>
      </c>
      <c r="P5" s="136">
        <v>161331</v>
      </c>
      <c r="Q5" s="136">
        <v>190179</v>
      </c>
      <c r="R5" s="156">
        <f>SUM(B5:Q5)</f>
        <v>2328161</v>
      </c>
      <c r="S5" s="156">
        <v>20045</v>
      </c>
      <c r="T5" s="157">
        <v>0.034682691010011174</v>
      </c>
      <c r="U5" s="35"/>
      <c r="V5" s="185"/>
    </row>
    <row r="6" spans="1:22" ht="12.75">
      <c r="A6" s="12" t="s">
        <v>19</v>
      </c>
      <c r="B6" s="42">
        <v>150796</v>
      </c>
      <c r="C6" s="42">
        <v>152124</v>
      </c>
      <c r="D6" s="42">
        <v>153801</v>
      </c>
      <c r="E6" s="42">
        <v>205414</v>
      </c>
      <c r="F6" s="42">
        <v>230910</v>
      </c>
      <c r="G6" s="42">
        <v>144569</v>
      </c>
      <c r="H6" s="42">
        <v>143974</v>
      </c>
      <c r="I6" s="42">
        <v>116523</v>
      </c>
      <c r="J6" s="42">
        <v>70472</v>
      </c>
      <c r="K6" s="42">
        <v>106495</v>
      </c>
      <c r="L6" s="42">
        <v>150771</v>
      </c>
      <c r="M6" s="42">
        <v>138971</v>
      </c>
      <c r="N6" s="42">
        <v>144382</v>
      </c>
      <c r="O6" s="42">
        <v>135171</v>
      </c>
      <c r="P6" s="42">
        <v>147205</v>
      </c>
      <c r="Q6" s="42">
        <v>165474</v>
      </c>
      <c r="R6" s="158">
        <f aca="true" t="shared" si="0" ref="R6:R13">SUM(B6:Q6)</f>
        <v>2357052</v>
      </c>
      <c r="S6" s="158">
        <v>-69903</v>
      </c>
      <c r="T6" s="159">
        <v>-0.10557212653008828</v>
      </c>
      <c r="U6" s="35"/>
      <c r="V6" s="185"/>
    </row>
    <row r="7" spans="1:22" ht="12.75">
      <c r="A7" s="12" t="s">
        <v>15</v>
      </c>
      <c r="B7" s="42">
        <v>140793</v>
      </c>
      <c r="C7" s="42">
        <v>159334</v>
      </c>
      <c r="D7" s="42">
        <v>156338</v>
      </c>
      <c r="E7" s="42">
        <v>192853</v>
      </c>
      <c r="F7" s="42">
        <v>229269</v>
      </c>
      <c r="G7" s="42">
        <v>148793</v>
      </c>
      <c r="H7" s="42">
        <v>151649</v>
      </c>
      <c r="I7" s="42">
        <v>127650</v>
      </c>
      <c r="J7" s="42">
        <v>76394</v>
      </c>
      <c r="K7" s="42">
        <v>109221</v>
      </c>
      <c r="L7" s="42">
        <v>159086</v>
      </c>
      <c r="M7" s="42">
        <v>153982</v>
      </c>
      <c r="N7" s="42">
        <v>173891</v>
      </c>
      <c r="O7" s="42">
        <v>166249</v>
      </c>
      <c r="P7" s="42">
        <v>172661</v>
      </c>
      <c r="Q7" s="42">
        <v>188756</v>
      </c>
      <c r="R7" s="158">
        <f t="shared" si="0"/>
        <v>2506919</v>
      </c>
      <c r="S7" s="158">
        <v>-10367</v>
      </c>
      <c r="T7" s="159">
        <v>-0.01652095756853321</v>
      </c>
      <c r="U7" s="35"/>
      <c r="V7" s="185"/>
    </row>
    <row r="8" spans="1:22" ht="12.75">
      <c r="A8" s="12" t="s">
        <v>6</v>
      </c>
      <c r="B8" s="42">
        <v>239838</v>
      </c>
      <c r="C8" s="42">
        <v>246464</v>
      </c>
      <c r="D8" s="42">
        <v>252335</v>
      </c>
      <c r="E8" s="42">
        <v>342322</v>
      </c>
      <c r="F8" s="42">
        <v>403711</v>
      </c>
      <c r="G8" s="42">
        <v>217563</v>
      </c>
      <c r="H8" s="42">
        <v>234595</v>
      </c>
      <c r="I8" s="42">
        <v>192368</v>
      </c>
      <c r="J8" s="42">
        <v>106876</v>
      </c>
      <c r="K8" s="42">
        <v>158682</v>
      </c>
      <c r="L8" s="42">
        <v>244913</v>
      </c>
      <c r="M8" s="42">
        <v>236614</v>
      </c>
      <c r="N8" s="42">
        <v>240359</v>
      </c>
      <c r="O8" s="42">
        <v>224370</v>
      </c>
      <c r="P8" s="42">
        <v>275785</v>
      </c>
      <c r="Q8" s="42">
        <v>289699</v>
      </c>
      <c r="R8" s="158">
        <f t="shared" si="0"/>
        <v>3906494</v>
      </c>
      <c r="S8" s="158">
        <v>-32241</v>
      </c>
      <c r="T8" s="159">
        <v>-0.030673871885376132</v>
      </c>
      <c r="U8" s="35"/>
      <c r="V8" s="185"/>
    </row>
    <row r="9" spans="1:22" ht="12.75">
      <c r="A9" s="12" t="s">
        <v>102</v>
      </c>
      <c r="B9" s="42">
        <v>127805</v>
      </c>
      <c r="C9" s="42">
        <v>123509</v>
      </c>
      <c r="D9" s="42">
        <v>122070</v>
      </c>
      <c r="E9" s="42">
        <v>158907</v>
      </c>
      <c r="F9" s="42">
        <v>196372</v>
      </c>
      <c r="G9" s="42">
        <v>114160</v>
      </c>
      <c r="H9" s="42">
        <v>100811</v>
      </c>
      <c r="I9" s="42">
        <v>83598</v>
      </c>
      <c r="J9" s="42">
        <v>48959</v>
      </c>
      <c r="K9" s="42">
        <v>71714</v>
      </c>
      <c r="L9" s="42">
        <v>113227</v>
      </c>
      <c r="M9" s="42">
        <v>104963</v>
      </c>
      <c r="N9" s="42">
        <v>111917</v>
      </c>
      <c r="O9" s="42">
        <v>100798</v>
      </c>
      <c r="P9" s="42">
        <v>111783</v>
      </c>
      <c r="Q9" s="42">
        <v>104014</v>
      </c>
      <c r="R9" s="158">
        <f t="shared" si="0"/>
        <v>1794607</v>
      </c>
      <c r="S9" s="158">
        <v>-87099</v>
      </c>
      <c r="T9" s="159">
        <v>-0.17877976789152397</v>
      </c>
      <c r="U9" s="35"/>
      <c r="V9" s="185"/>
    </row>
    <row r="10" spans="1:22" ht="12.75">
      <c r="A10" s="12" t="s">
        <v>10</v>
      </c>
      <c r="B10" s="42">
        <v>217064</v>
      </c>
      <c r="C10" s="42">
        <v>220665</v>
      </c>
      <c r="D10" s="42">
        <v>214519</v>
      </c>
      <c r="E10" s="42">
        <v>276031</v>
      </c>
      <c r="F10" s="42">
        <v>350326</v>
      </c>
      <c r="G10" s="42">
        <v>234967</v>
      </c>
      <c r="H10" s="42">
        <v>205211</v>
      </c>
      <c r="I10" s="42">
        <v>166646</v>
      </c>
      <c r="J10" s="42">
        <v>103569</v>
      </c>
      <c r="K10" s="42">
        <v>149950</v>
      </c>
      <c r="L10" s="42">
        <v>236912</v>
      </c>
      <c r="M10" s="42">
        <v>203234</v>
      </c>
      <c r="N10" s="42">
        <v>219915</v>
      </c>
      <c r="O10" s="42">
        <v>202831</v>
      </c>
      <c r="P10" s="42">
        <v>217703</v>
      </c>
      <c r="Q10" s="42">
        <v>242247</v>
      </c>
      <c r="R10" s="158">
        <f t="shared" si="0"/>
        <v>3461790</v>
      </c>
      <c r="S10" s="158">
        <v>-99202</v>
      </c>
      <c r="T10" s="159">
        <v>-0.11280491965085762</v>
      </c>
      <c r="U10" s="35"/>
      <c r="V10" s="185"/>
    </row>
    <row r="11" spans="1:22" ht="12.75">
      <c r="A11" s="12" t="s">
        <v>36</v>
      </c>
      <c r="B11" s="42">
        <v>211628</v>
      </c>
      <c r="C11" s="42">
        <v>208370</v>
      </c>
      <c r="D11" s="42">
        <v>201401</v>
      </c>
      <c r="E11" s="42">
        <v>272938</v>
      </c>
      <c r="F11" s="42">
        <v>328608</v>
      </c>
      <c r="G11" s="42">
        <v>200251</v>
      </c>
      <c r="H11" s="42">
        <v>198473</v>
      </c>
      <c r="I11" s="42">
        <v>154188</v>
      </c>
      <c r="J11" s="42">
        <v>93197</v>
      </c>
      <c r="K11" s="42">
        <v>128346</v>
      </c>
      <c r="L11" s="42">
        <v>202769</v>
      </c>
      <c r="M11" s="42">
        <v>189340</v>
      </c>
      <c r="N11" s="42">
        <v>215871</v>
      </c>
      <c r="O11" s="42">
        <v>192779</v>
      </c>
      <c r="P11" s="42">
        <v>209944</v>
      </c>
      <c r="Q11" s="42">
        <v>219863</v>
      </c>
      <c r="R11" s="158">
        <f t="shared" si="0"/>
        <v>3227966</v>
      </c>
      <c r="S11" s="158">
        <v>-95223</v>
      </c>
      <c r="T11" s="159">
        <v>-0.1088705804876041</v>
      </c>
      <c r="U11" s="35"/>
      <c r="V11" s="185"/>
    </row>
    <row r="12" spans="1:22" ht="12.75">
      <c r="A12" s="12" t="s">
        <v>25</v>
      </c>
      <c r="B12" s="42">
        <v>188205</v>
      </c>
      <c r="C12" s="42">
        <v>199900</v>
      </c>
      <c r="D12" s="42">
        <v>178258</v>
      </c>
      <c r="E12" s="42">
        <v>253083</v>
      </c>
      <c r="F12" s="42">
        <v>312270</v>
      </c>
      <c r="G12" s="42">
        <v>170565</v>
      </c>
      <c r="H12" s="42">
        <v>162881</v>
      </c>
      <c r="I12" s="42">
        <v>137925</v>
      </c>
      <c r="J12" s="42">
        <v>90709</v>
      </c>
      <c r="K12" s="42">
        <v>126883</v>
      </c>
      <c r="L12" s="42">
        <v>179708</v>
      </c>
      <c r="M12" s="42">
        <v>174576</v>
      </c>
      <c r="N12" s="42">
        <v>188403</v>
      </c>
      <c r="O12" s="42">
        <v>169303</v>
      </c>
      <c r="P12" s="42">
        <v>173706</v>
      </c>
      <c r="Q12" s="42">
        <v>207752</v>
      </c>
      <c r="R12" s="158">
        <f t="shared" si="0"/>
        <v>2914127</v>
      </c>
      <c r="S12" s="158">
        <v>-80282</v>
      </c>
      <c r="T12" s="159">
        <v>-0.0979710682583111</v>
      </c>
      <c r="U12" s="35"/>
      <c r="V12" s="185"/>
    </row>
    <row r="13" spans="1:22" ht="13.5" thickBot="1">
      <c r="A13" s="15" t="s">
        <v>30</v>
      </c>
      <c r="B13" s="42">
        <v>106771</v>
      </c>
      <c r="C13" s="42">
        <v>114973</v>
      </c>
      <c r="D13" s="42">
        <v>120784</v>
      </c>
      <c r="E13" s="42">
        <v>145125</v>
      </c>
      <c r="F13" s="42">
        <v>168725</v>
      </c>
      <c r="G13" s="42">
        <v>120141</v>
      </c>
      <c r="H13" s="42">
        <v>128000</v>
      </c>
      <c r="I13" s="42">
        <v>117110</v>
      </c>
      <c r="J13" s="42">
        <v>76794</v>
      </c>
      <c r="K13" s="42">
        <v>97119</v>
      </c>
      <c r="L13" s="42">
        <v>138790</v>
      </c>
      <c r="M13" s="42">
        <v>124219</v>
      </c>
      <c r="N13" s="42">
        <v>122101</v>
      </c>
      <c r="O13" s="42">
        <v>109428</v>
      </c>
      <c r="P13" s="42">
        <v>118631</v>
      </c>
      <c r="Q13" s="42">
        <v>130494</v>
      </c>
      <c r="R13" s="158">
        <f t="shared" si="0"/>
        <v>1939205</v>
      </c>
      <c r="S13" s="158">
        <v>-70320</v>
      </c>
      <c r="T13" s="159">
        <v>-0.15247544932771598</v>
      </c>
      <c r="U13" s="35"/>
      <c r="V13" s="185"/>
    </row>
    <row r="14" spans="1:20" ht="13.5" thickBot="1">
      <c r="A14" s="34" t="s">
        <v>381</v>
      </c>
      <c r="B14" s="41">
        <v>1521791</v>
      </c>
      <c r="C14" s="41">
        <v>1558266</v>
      </c>
      <c r="D14" s="41">
        <v>1552636</v>
      </c>
      <c r="E14" s="41">
        <v>2026589</v>
      </c>
      <c r="F14" s="41">
        <v>2490924</v>
      </c>
      <c r="G14" s="41">
        <v>1492569</v>
      </c>
      <c r="H14" s="41">
        <v>1466795</v>
      </c>
      <c r="I14" s="41">
        <v>1205609</v>
      </c>
      <c r="J14" s="41">
        <v>733409</v>
      </c>
      <c r="K14" s="41">
        <v>1043149</v>
      </c>
      <c r="L14" s="41">
        <v>1557955</v>
      </c>
      <c r="M14" s="41">
        <v>1453755</v>
      </c>
      <c r="N14" s="41">
        <v>1566414</v>
      </c>
      <c r="O14" s="41">
        <v>1439233</v>
      </c>
      <c r="P14" s="41">
        <v>1588749</v>
      </c>
      <c r="Q14" s="41">
        <v>1738478</v>
      </c>
      <c r="R14" s="160">
        <f>SUM(R5:R13)</f>
        <v>24436321</v>
      </c>
      <c r="S14" s="160">
        <v>-524592</v>
      </c>
      <c r="T14" s="161">
        <v>-0.08145127707799413</v>
      </c>
    </row>
    <row r="16" ht="12.75">
      <c r="A16" s="186" t="s">
        <v>773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41" r:id="rId1"/>
  <headerFooter alignWithMargins="0">
    <oddHeader>&amp;C&amp;A</oddHead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Free Swimming Programme basic throughput data: January to March 2010</dc:title>
  <dc:subject/>
  <dc:creator>DCMS</dc:creator>
  <cp:keywords/>
  <dc:description/>
  <cp:lastModifiedBy>225040</cp:lastModifiedBy>
  <cp:lastPrinted>2010-09-14T14:49:55Z</cp:lastPrinted>
  <dcterms:created xsi:type="dcterms:W3CDTF">2010-01-19T10:06:03Z</dcterms:created>
  <dcterms:modified xsi:type="dcterms:W3CDTF">2010-09-14T14:50:30Z</dcterms:modified>
  <cp:category/>
  <cp:version/>
  <cp:contentType/>
  <cp:contentStatus/>
</cp:coreProperties>
</file>